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Users\MeganMahajan\Documents\eps-us\InputData\trans\BCDTRtSY\"/>
    </mc:Choice>
  </mc:AlternateContent>
  <xr:revisionPtr revIDLastSave="0" documentId="13_ncr:1_{0B4C33AC-552F-4C8B-8DFF-4F8D5B2CFF98}" xr6:coauthVersionLast="47" xr6:coauthVersionMax="47" xr10:uidLastSave="{00000000-0000-0000-0000-000000000000}"/>
  <bookViews>
    <workbookView xWindow="28680" yWindow="-120" windowWidth="29040" windowHeight="17520"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23" l="1"/>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C7" i="23"/>
  <c r="B7" i="23"/>
  <c r="C3" i="24"/>
  <c r="C2" i="24"/>
  <c r="B9" i="56"/>
  <c r="B8" i="56"/>
  <c r="AL3" i="58"/>
  <c r="AK3" i="58"/>
  <c r="AL2" i="58"/>
  <c r="AK2" i="58"/>
  <c r="D5" i="56"/>
  <c r="C4" i="23"/>
  <c r="D4" i="23" s="1"/>
  <c r="L4" i="23" l="1"/>
  <c r="AF4" i="23"/>
  <c r="M4" i="23"/>
  <c r="E4" i="23"/>
  <c r="N4" i="23"/>
  <c r="O4" i="23"/>
  <c r="P4" i="23"/>
  <c r="Q4" i="23"/>
  <c r="R4" i="23"/>
  <c r="S4" i="23"/>
  <c r="T4" i="23"/>
  <c r="U4" i="23"/>
  <c r="V4" i="23"/>
  <c r="W4" i="23"/>
  <c r="X4" i="23"/>
  <c r="Y4" i="23"/>
  <c r="F4" i="23"/>
  <c r="Z4" i="23"/>
  <c r="G4" i="23"/>
  <c r="AA4" i="23"/>
  <c r="H4" i="23"/>
  <c r="AB4" i="23"/>
  <c r="I4" i="23"/>
  <c r="AC4" i="23"/>
  <c r="J4" i="23"/>
  <c r="AD4" i="23"/>
  <c r="K4" i="23"/>
  <c r="AE4" i="23"/>
  <c r="H54" i="37"/>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C4" i="24"/>
  <c r="D4" i="24" s="1"/>
  <c r="U4" i="24" l="1"/>
  <c r="V4" i="24"/>
  <c r="W4" i="24"/>
  <c r="X4" i="24"/>
  <c r="Y4" i="24"/>
  <c r="F4" i="24"/>
  <c r="Z4" i="24"/>
  <c r="G4" i="24"/>
  <c r="AA4" i="24"/>
  <c r="H4" i="24"/>
  <c r="AB4" i="24"/>
  <c r="I4" i="24"/>
  <c r="AC4" i="24"/>
  <c r="J4" i="24"/>
  <c r="AD4" i="24"/>
  <c r="K4" i="24"/>
  <c r="AE4" i="24"/>
  <c r="L4" i="24"/>
  <c r="AF4" i="24"/>
  <c r="M4" i="24"/>
  <c r="E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C6" i="24"/>
  <c r="D6" i="24"/>
  <c r="E6" i="24"/>
  <c r="C3" i="23"/>
  <c r="D3" i="23"/>
  <c r="E23" i="37"/>
  <c r="D25" i="37"/>
  <c r="D26" i="37" s="1"/>
  <c r="D22" i="37"/>
  <c r="D23" i="37" s="1"/>
  <c r="E25" i="37"/>
  <c r="E26" i="37" s="1"/>
  <c r="E22" i="37"/>
  <c r="G4" i="57"/>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F3" i="23"/>
  <c r="AE3" i="23"/>
  <c r="AD3" i="23"/>
  <c r="AC3" i="23"/>
  <c r="AB3" i="23"/>
  <c r="AA3" i="23"/>
  <c r="Z3" i="23"/>
  <c r="Y3" i="23"/>
  <c r="X3" i="23"/>
  <c r="W3" i="23"/>
  <c r="V3" i="23"/>
  <c r="U3" i="23"/>
  <c r="T3" i="23"/>
  <c r="S3" i="23"/>
  <c r="R3" i="23"/>
  <c r="Q3" i="23"/>
  <c r="P3" i="23"/>
  <c r="O3" i="23"/>
  <c r="N3" i="23"/>
  <c r="M3" i="23"/>
  <c r="L3" i="23"/>
  <c r="K3" i="23"/>
  <c r="J3" i="23"/>
  <c r="I3" i="23"/>
  <c r="H3" i="23"/>
  <c r="E3" i="23"/>
  <c r="F3" i="23"/>
  <c r="G3"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C6"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5" i="23"/>
  <c r="C5"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C2" i="23"/>
  <c r="B6" i="23"/>
  <c r="B5" i="23"/>
  <c r="B3" i="23"/>
  <c r="B2" i="23"/>
  <c r="B6" i="24" l="1"/>
  <c r="B5" i="24"/>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E5" i="24" l="1"/>
  <c r="E3" i="24"/>
  <c r="E2" i="24"/>
  <c r="G3" i="24"/>
  <c r="G2" i="24"/>
  <c r="G5" i="24"/>
  <c r="P5" i="24"/>
  <c r="P3" i="24"/>
  <c r="P2" i="24"/>
  <c r="V5" i="24"/>
  <c r="V2" i="24"/>
  <c r="V3" i="24"/>
  <c r="D2" i="24"/>
  <c r="D5" i="24"/>
  <c r="D3" i="24"/>
  <c r="Z3" i="24"/>
  <c r="Z2" i="24"/>
  <c r="Z5" i="24"/>
  <c r="N3" i="24"/>
  <c r="N2" i="24"/>
  <c r="N5" i="24"/>
  <c r="O3" i="24"/>
  <c r="O2" i="24"/>
  <c r="O5" i="24"/>
  <c r="Q5" i="24"/>
  <c r="Q3" i="24"/>
  <c r="Q2" i="24"/>
  <c r="R3" i="24"/>
  <c r="R2" i="24"/>
  <c r="R5" i="24"/>
  <c r="S5" i="24"/>
  <c r="S3" i="24"/>
  <c r="S2" i="24"/>
  <c r="T3" i="24"/>
  <c r="T5" i="24"/>
  <c r="T2" i="24"/>
  <c r="U5" i="24"/>
  <c r="U2" i="24"/>
  <c r="U3" i="24"/>
  <c r="C5" i="24"/>
  <c r="W5" i="24"/>
  <c r="W2" i="24"/>
  <c r="W3" i="24"/>
  <c r="Y5" i="24"/>
  <c r="Y2" i="24"/>
  <c r="Y3" i="24"/>
  <c r="AD3" i="24"/>
  <c r="AD2" i="24"/>
  <c r="AD5" i="24"/>
  <c r="X5" i="24"/>
  <c r="X3" i="24"/>
  <c r="X2" i="24"/>
  <c r="F3" i="24"/>
  <c r="F2" i="24"/>
  <c r="F5" i="24"/>
  <c r="AA3" i="24"/>
  <c r="AA2" i="24"/>
  <c r="AA5" i="24"/>
  <c r="H5" i="24"/>
  <c r="H3" i="24"/>
  <c r="H2" i="24"/>
  <c r="AB5" i="24"/>
  <c r="AB3" i="24"/>
  <c r="AB2" i="24"/>
  <c r="I3" i="24"/>
  <c r="I2" i="24"/>
  <c r="I5" i="24"/>
  <c r="AC3" i="24"/>
  <c r="AC2" i="24"/>
  <c r="AC5" i="24"/>
  <c r="J3" i="24"/>
  <c r="J2" i="24"/>
  <c r="J5" i="24"/>
  <c r="K3" i="24"/>
  <c r="K2" i="24"/>
  <c r="K5" i="24"/>
  <c r="AE3" i="24"/>
  <c r="AE2" i="24"/>
  <c r="AE5" i="24"/>
  <c r="L3" i="24"/>
  <c r="L2" i="24"/>
  <c r="L5" i="24"/>
  <c r="AF3" i="24"/>
  <c r="AF2" i="24"/>
  <c r="AF5" i="24"/>
  <c r="M3" i="24"/>
  <c r="M2" i="24"/>
  <c r="M5" i="24"/>
</calcChain>
</file>

<file path=xl/sharedStrings.xml><?xml version="1.0" encoding="utf-8"?>
<sst xmlns="http://schemas.openxmlformats.org/spreadsheetml/2006/main" count="8650" uniqueCount="3849">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</sst>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ont>
    <font>
      <sz val="9"/>
      <name val="Calibri"/>
    </font>
    <font>
      <sz val="10"/>
      <name val="Calibri"/>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112">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68" fillId="0" borderId="2" xfId="210" applyFont="1">
      <alignment wrapText="1"/>
    </xf>
    <xf numFmtId="0" fontId="3" fillId="0" borderId="2" xfId="1" applyBorder="1"/>
    <xf numFmtId="0" fontId="4" fillId="0" borderId="0" xfId="1" applyFont="1"/>
    <xf numFmtId="0" fontId="72" fillId="0" borderId="2" xfId="223" applyFont="1">
      <alignment wrapText="1"/>
    </xf>
  </cellXfs>
  <cellStyles count="227">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abSelected="1" topLeftCell="A4" workbookViewId="0">
      <selection activeCell="E22" sqref="E22"/>
    </sheetView>
  </sheetViews>
  <sheetFormatPr defaultRowHeight="15"/>
  <cols>
    <col min="1" max="1" width="13.42578125" customWidth="1"/>
    <col min="2" max="2" width="107.42578125" customWidth="1"/>
  </cols>
  <sheetData>
    <row r="1" spans="1:2">
      <c r="A1" s="1" t="s">
        <v>137</v>
      </c>
    </row>
    <row r="3" spans="1:2">
      <c r="A3" s="1" t="s">
        <v>0</v>
      </c>
      <c r="B3" s="2" t="s">
        <v>125</v>
      </c>
    </row>
    <row r="4" spans="1:2">
      <c r="B4" t="s">
        <v>123</v>
      </c>
    </row>
    <row r="5" spans="1:2">
      <c r="B5" s="3" t="s">
        <v>1524</v>
      </c>
    </row>
    <row r="6" spans="1:2">
      <c r="B6" t="s">
        <v>1525</v>
      </c>
    </row>
    <row r="7" spans="1:2">
      <c r="B7" s="6" t="s">
        <v>777</v>
      </c>
    </row>
    <row r="8" spans="1:2">
      <c r="B8" t="s">
        <v>776</v>
      </c>
    </row>
    <row r="10" spans="1:2">
      <c r="B10" s="2" t="s">
        <v>2561</v>
      </c>
    </row>
    <row r="11" spans="1:2">
      <c r="B11" t="s">
        <v>2562</v>
      </c>
    </row>
    <row r="12" spans="1:2">
      <c r="B12" s="51">
        <v>2022</v>
      </c>
    </row>
    <row r="13" spans="1:2">
      <c r="B13" t="s">
        <v>2563</v>
      </c>
    </row>
    <row r="14" spans="1:2">
      <c r="B14" s="6" t="s">
        <v>2564</v>
      </c>
    </row>
    <row r="15" spans="1:2">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c r="B1" s="17" t="s">
        <v>815</v>
      </c>
    </row>
    <row r="2" spans="1:33" ht="15" customHeight="1">
      <c r="C2" s="41" t="s">
        <v>109</v>
      </c>
      <c r="D2" s="41" t="s">
        <v>816</v>
      </c>
      <c r="E2" s="7"/>
      <c r="F2" s="7"/>
      <c r="G2" s="7"/>
    </row>
    <row r="3" spans="1:33" ht="15" customHeight="1">
      <c r="C3" s="41" t="s">
        <v>108</v>
      </c>
      <c r="D3" s="41" t="s">
        <v>817</v>
      </c>
      <c r="E3" s="7"/>
      <c r="F3" s="7"/>
      <c r="G3" s="41" t="s">
        <v>818</v>
      </c>
    </row>
    <row r="4" spans="1:33" ht="15" customHeight="1">
      <c r="C4" s="41" t="s">
        <v>106</v>
      </c>
      <c r="D4" s="41" t="s">
        <v>819</v>
      </c>
      <c r="E4" s="7"/>
      <c r="F4" s="7"/>
      <c r="G4" s="7"/>
    </row>
    <row r="5" spans="1:33" ht="15" customHeight="1">
      <c r="C5" s="41" t="s">
        <v>105</v>
      </c>
      <c r="D5" s="7"/>
      <c r="E5" s="41" t="s">
        <v>820</v>
      </c>
      <c r="F5" s="7"/>
      <c r="G5" s="7"/>
    </row>
    <row r="7" spans="1:33" ht="12" customHeight="1"/>
    <row r="8" spans="1:33" ht="12" customHeight="1"/>
    <row r="9" spans="1:33" ht="12" customHeight="1"/>
    <row r="10" spans="1:33" ht="15" customHeight="1">
      <c r="A10" s="8" t="s">
        <v>827</v>
      </c>
      <c r="B10" s="20" t="s">
        <v>828</v>
      </c>
      <c r="AG10" s="38" t="s">
        <v>821</v>
      </c>
    </row>
    <row r="11" spans="1:33" ht="15" customHeight="1">
      <c r="B11" s="17" t="s">
        <v>829</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6">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6">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6">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6">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6">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6">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6">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6">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6">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6">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6">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6">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6">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6"/>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6"/>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6">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6">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6">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6">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6">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6">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6">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6">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6">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6">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6">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6">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6">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6">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6">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6">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6">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6">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6"/>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6">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6">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6">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6">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6"/>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6">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6"/>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6"/>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6">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6">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6">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6">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6">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6">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6">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6">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6">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6"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6">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6">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6">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6">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6"/>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6">
        <f>'AEO 2022 Table 35 Raw'!AJ60</f>
        <v>0</v>
      </c>
    </row>
    <row r="75" spans="1:33" ht="15" customHeight="1" thickBot="1"/>
    <row r="76" spans="1:33" ht="15" customHeight="1">
      <c r="B76" s="106" t="s">
        <v>930</v>
      </c>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5"/>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4"/>
      <c r="C1071" s="104"/>
      <c r="D1071" s="104"/>
      <c r="E1071" s="104"/>
      <c r="F1071" s="104"/>
      <c r="G1071" s="104"/>
      <c r="H1071" s="104"/>
      <c r="I1071" s="104"/>
      <c r="J1071" s="104"/>
      <c r="K1071" s="104"/>
      <c r="L1071" s="104"/>
      <c r="M1071" s="104"/>
      <c r="N1071" s="104"/>
      <c r="O1071" s="104"/>
      <c r="P1071" s="104"/>
      <c r="Q1071" s="104"/>
      <c r="R1071" s="104"/>
      <c r="S1071" s="104"/>
      <c r="T1071" s="104"/>
      <c r="U1071" s="104"/>
      <c r="V1071" s="104"/>
      <c r="W1071" s="104"/>
      <c r="X1071" s="104"/>
      <c r="Y1071" s="104"/>
      <c r="Z1071" s="104"/>
      <c r="AA1071" s="104"/>
      <c r="AB1071" s="104"/>
      <c r="AC1071" s="104"/>
      <c r="AD1071" s="104"/>
      <c r="AE1071" s="104"/>
      <c r="AF1071" s="104"/>
      <c r="AG1071" s="104"/>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4"/>
      <c r="C1169" s="104"/>
      <c r="D1169" s="104"/>
      <c r="E1169" s="104"/>
      <c r="F1169" s="104"/>
      <c r="G1169" s="104"/>
      <c r="H1169" s="104"/>
      <c r="I1169" s="104"/>
      <c r="J1169" s="104"/>
      <c r="K1169" s="104"/>
      <c r="L1169" s="104"/>
      <c r="M1169" s="104"/>
      <c r="N1169" s="104"/>
      <c r="O1169" s="104"/>
      <c r="P1169" s="104"/>
      <c r="Q1169" s="104"/>
      <c r="R1169" s="104"/>
      <c r="S1169" s="104"/>
      <c r="T1169" s="104"/>
      <c r="U1169" s="104"/>
      <c r="V1169" s="104"/>
      <c r="W1169" s="104"/>
      <c r="X1169" s="104"/>
      <c r="Y1169" s="104"/>
      <c r="Z1169" s="104"/>
      <c r="AA1169" s="104"/>
      <c r="AB1169" s="104"/>
      <c r="AC1169" s="104"/>
      <c r="AD1169" s="104"/>
      <c r="AE1169" s="104"/>
      <c r="AF1169" s="104"/>
      <c r="AG1169" s="104"/>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4"/>
      <c r="C1269" s="104"/>
      <c r="D1269" s="104"/>
      <c r="E1269" s="104"/>
      <c r="F1269" s="104"/>
      <c r="G1269" s="104"/>
      <c r="H1269" s="104"/>
      <c r="I1269" s="104"/>
      <c r="J1269" s="104"/>
      <c r="K1269" s="104"/>
      <c r="L1269" s="104"/>
      <c r="M1269" s="104"/>
      <c r="N1269" s="104"/>
      <c r="O1269" s="104"/>
      <c r="P1269" s="104"/>
      <c r="Q1269" s="104"/>
      <c r="R1269" s="104"/>
      <c r="S1269" s="104"/>
      <c r="T1269" s="104"/>
      <c r="U1269" s="104"/>
      <c r="V1269" s="104"/>
      <c r="W1269" s="104"/>
      <c r="X1269" s="104"/>
      <c r="Y1269" s="104"/>
      <c r="Z1269" s="104"/>
      <c r="AA1269" s="104"/>
      <c r="AB1269" s="104"/>
      <c r="AC1269" s="104"/>
      <c r="AD1269" s="104"/>
      <c r="AE1269" s="104"/>
      <c r="AF1269" s="104"/>
      <c r="AG1269" s="104"/>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4"/>
      <c r="C1484" s="104"/>
      <c r="D1484" s="104"/>
      <c r="E1484" s="104"/>
      <c r="F1484" s="104"/>
      <c r="G1484" s="104"/>
      <c r="H1484" s="104"/>
      <c r="I1484" s="104"/>
      <c r="J1484" s="104"/>
      <c r="K1484" s="104"/>
      <c r="L1484" s="104"/>
      <c r="M1484" s="104"/>
      <c r="N1484" s="104"/>
      <c r="O1484" s="104"/>
      <c r="P1484" s="104"/>
      <c r="Q1484" s="104"/>
      <c r="R1484" s="104"/>
      <c r="S1484" s="104"/>
      <c r="T1484" s="104"/>
      <c r="U1484" s="104"/>
      <c r="V1484" s="104"/>
      <c r="W1484" s="104"/>
      <c r="X1484" s="104"/>
      <c r="Y1484" s="104"/>
      <c r="Z1484" s="104"/>
      <c r="AA1484" s="104"/>
      <c r="AB1484" s="104"/>
      <c r="AC1484" s="104"/>
      <c r="AD1484" s="104"/>
      <c r="AE1484" s="104"/>
      <c r="AF1484" s="104"/>
      <c r="AG1484" s="104"/>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4"/>
      <c r="C1713" s="104"/>
      <c r="D1713" s="104"/>
      <c r="E1713" s="104"/>
      <c r="F1713" s="104"/>
      <c r="G1713" s="104"/>
      <c r="H1713" s="104"/>
      <c r="I1713" s="104"/>
      <c r="J1713" s="104"/>
      <c r="K1713" s="104"/>
      <c r="L1713" s="104"/>
      <c r="M1713" s="104"/>
      <c r="N1713" s="104"/>
      <c r="O1713" s="104"/>
      <c r="P1713" s="104"/>
      <c r="Q1713" s="104"/>
      <c r="R1713" s="104"/>
      <c r="S1713" s="104"/>
      <c r="T1713" s="104"/>
      <c r="U1713" s="104"/>
      <c r="V1713" s="104"/>
      <c r="W1713" s="104"/>
      <c r="X1713" s="104"/>
      <c r="Y1713" s="104"/>
      <c r="Z1713" s="104"/>
      <c r="AA1713" s="104"/>
      <c r="AB1713" s="104"/>
      <c r="AC1713" s="104"/>
      <c r="AD1713" s="104"/>
      <c r="AE1713" s="104"/>
      <c r="AF1713" s="104"/>
      <c r="AG1713" s="104"/>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4"/>
      <c r="C1990" s="104"/>
      <c r="D1990" s="104"/>
      <c r="E1990" s="104"/>
      <c r="F1990" s="104"/>
      <c r="G1990" s="104"/>
      <c r="H1990" s="104"/>
      <c r="I1990" s="104"/>
      <c r="J1990" s="104"/>
      <c r="K1990" s="104"/>
      <c r="L1990" s="104"/>
      <c r="M1990" s="104"/>
      <c r="N1990" s="104"/>
      <c r="O1990" s="104"/>
      <c r="P1990" s="104"/>
      <c r="Q1990" s="104"/>
      <c r="R1990" s="104"/>
      <c r="S1990" s="104"/>
      <c r="T1990" s="104"/>
      <c r="U1990" s="104"/>
      <c r="V1990" s="104"/>
      <c r="W1990" s="104"/>
      <c r="X1990" s="104"/>
      <c r="Y1990" s="104"/>
      <c r="Z1990" s="104"/>
      <c r="AA1990" s="104"/>
      <c r="AB1990" s="104"/>
      <c r="AC1990" s="104"/>
      <c r="AD1990" s="104"/>
      <c r="AE1990" s="104"/>
      <c r="AF1990" s="104"/>
      <c r="AG1990" s="104"/>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4"/>
      <c r="C2325" s="104"/>
      <c r="D2325" s="104"/>
      <c r="E2325" s="104"/>
      <c r="F2325" s="104"/>
      <c r="G2325" s="104"/>
      <c r="H2325" s="104"/>
      <c r="I2325" s="104"/>
      <c r="J2325" s="104"/>
      <c r="K2325" s="104"/>
      <c r="L2325" s="104"/>
      <c r="M2325" s="104"/>
      <c r="N2325" s="104"/>
      <c r="O2325" s="104"/>
      <c r="P2325" s="104"/>
      <c r="Q2325" s="104"/>
      <c r="R2325" s="104"/>
      <c r="S2325" s="104"/>
      <c r="T2325" s="104"/>
      <c r="U2325" s="104"/>
      <c r="V2325" s="104"/>
      <c r="W2325" s="104"/>
      <c r="X2325" s="104"/>
      <c r="Y2325" s="104"/>
      <c r="Z2325" s="104"/>
      <c r="AA2325" s="104"/>
      <c r="AB2325" s="104"/>
      <c r="AC2325" s="104"/>
      <c r="AD2325" s="104"/>
      <c r="AE2325" s="104"/>
      <c r="AF2325" s="104"/>
      <c r="AG2325" s="104"/>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4"/>
      <c r="C2645" s="104"/>
      <c r="D2645" s="104"/>
      <c r="E2645" s="104"/>
      <c r="F2645" s="104"/>
      <c r="G2645" s="104"/>
      <c r="H2645" s="104"/>
      <c r="I2645" s="104"/>
      <c r="J2645" s="104"/>
      <c r="K2645" s="104"/>
      <c r="L2645" s="104"/>
      <c r="M2645" s="104"/>
      <c r="N2645" s="104"/>
      <c r="O2645" s="104"/>
      <c r="P2645" s="104"/>
      <c r="Q2645" s="104"/>
      <c r="R2645" s="104"/>
      <c r="S2645" s="104"/>
      <c r="T2645" s="104"/>
      <c r="U2645" s="104"/>
      <c r="V2645" s="104"/>
      <c r="W2645" s="104"/>
      <c r="X2645" s="104"/>
      <c r="Y2645" s="104"/>
      <c r="Z2645" s="104"/>
      <c r="AA2645" s="104"/>
      <c r="AB2645" s="104"/>
      <c r="AC2645" s="104"/>
      <c r="AD2645" s="104"/>
      <c r="AE2645" s="104"/>
      <c r="AF2645" s="104"/>
      <c r="AG2645" s="104"/>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4"/>
      <c r="C2971" s="104"/>
      <c r="D2971" s="104"/>
      <c r="E2971" s="104"/>
      <c r="F2971" s="104"/>
      <c r="G2971" s="104"/>
      <c r="H2971" s="104"/>
      <c r="I2971" s="104"/>
      <c r="J2971" s="104"/>
      <c r="K2971" s="104"/>
      <c r="L2971" s="104"/>
      <c r="M2971" s="104"/>
      <c r="N2971" s="104"/>
      <c r="O2971" s="104"/>
      <c r="P2971" s="104"/>
      <c r="Q2971" s="104"/>
      <c r="R2971" s="104"/>
      <c r="S2971" s="104"/>
      <c r="T2971" s="104"/>
      <c r="U2971" s="104"/>
      <c r="V2971" s="104"/>
      <c r="W2971" s="104"/>
      <c r="X2971" s="104"/>
      <c r="Y2971" s="104"/>
      <c r="Z2971" s="104"/>
      <c r="AA2971" s="104"/>
      <c r="AB2971" s="104"/>
      <c r="AC2971" s="104"/>
      <c r="AD2971" s="104"/>
      <c r="AE2971" s="104"/>
      <c r="AF2971" s="104"/>
      <c r="AG2971" s="104"/>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4"/>
      <c r="C3293" s="104"/>
      <c r="D3293" s="104"/>
      <c r="E3293" s="104"/>
      <c r="F3293" s="104"/>
      <c r="G3293" s="104"/>
      <c r="H3293" s="104"/>
      <c r="I3293" s="104"/>
      <c r="J3293" s="104"/>
      <c r="K3293" s="104"/>
      <c r="L3293" s="104"/>
      <c r="M3293" s="104"/>
      <c r="N3293" s="104"/>
      <c r="O3293" s="104"/>
      <c r="P3293" s="104"/>
      <c r="Q3293" s="104"/>
      <c r="R3293" s="104"/>
      <c r="S3293" s="104"/>
      <c r="T3293" s="104"/>
      <c r="U3293" s="104"/>
      <c r="V3293" s="104"/>
      <c r="W3293" s="104"/>
      <c r="X3293" s="104"/>
      <c r="Y3293" s="104"/>
      <c r="Z3293" s="104"/>
      <c r="AA3293" s="104"/>
      <c r="AB3293" s="104"/>
      <c r="AC3293" s="104"/>
      <c r="AD3293" s="104"/>
      <c r="AE3293" s="104"/>
      <c r="AF3293" s="104"/>
      <c r="AG3293" s="104"/>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4"/>
      <c r="C3402" s="104"/>
      <c r="D3402" s="104"/>
      <c r="E3402" s="104"/>
      <c r="F3402" s="104"/>
      <c r="G3402" s="104"/>
      <c r="H3402" s="104"/>
      <c r="I3402" s="104"/>
      <c r="J3402" s="104"/>
      <c r="K3402" s="104"/>
      <c r="L3402" s="104"/>
      <c r="M3402" s="104"/>
      <c r="N3402" s="104"/>
      <c r="O3402" s="104"/>
      <c r="P3402" s="104"/>
      <c r="Q3402" s="104"/>
      <c r="R3402" s="104"/>
      <c r="S3402" s="104"/>
      <c r="T3402" s="104"/>
      <c r="U3402" s="104"/>
      <c r="V3402" s="104"/>
      <c r="W3402" s="104"/>
      <c r="X3402" s="104"/>
      <c r="Y3402" s="104"/>
      <c r="Z3402" s="104"/>
      <c r="AA3402" s="104"/>
      <c r="AB3402" s="104"/>
      <c r="AC3402" s="104"/>
      <c r="AD3402" s="104"/>
      <c r="AE3402" s="104"/>
      <c r="AF3402" s="104"/>
      <c r="AG3402" s="104"/>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4"/>
      <c r="C3527" s="104"/>
      <c r="D3527" s="104"/>
      <c r="E3527" s="104"/>
      <c r="F3527" s="104"/>
      <c r="G3527" s="104"/>
      <c r="H3527" s="104"/>
      <c r="I3527" s="104"/>
      <c r="J3527" s="104"/>
      <c r="K3527" s="104"/>
      <c r="L3527" s="104"/>
      <c r="M3527" s="104"/>
      <c r="N3527" s="104"/>
      <c r="O3527" s="104"/>
      <c r="P3527" s="104"/>
      <c r="Q3527" s="104"/>
      <c r="R3527" s="104"/>
      <c r="S3527" s="104"/>
      <c r="T3527" s="104"/>
      <c r="U3527" s="104"/>
      <c r="V3527" s="104"/>
      <c r="W3527" s="104"/>
      <c r="X3527" s="104"/>
      <c r="Y3527" s="104"/>
      <c r="Z3527" s="104"/>
      <c r="AA3527" s="104"/>
      <c r="AB3527" s="104"/>
      <c r="AC3527" s="104"/>
      <c r="AD3527" s="104"/>
      <c r="AE3527" s="104"/>
      <c r="AF3527" s="104"/>
      <c r="AG3527" s="104"/>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4"/>
      <c r="C3652" s="104"/>
      <c r="D3652" s="104"/>
      <c r="E3652" s="104"/>
      <c r="F3652" s="104"/>
      <c r="G3652" s="104"/>
      <c r="H3652" s="104"/>
      <c r="I3652" s="104"/>
      <c r="J3652" s="104"/>
      <c r="K3652" s="104"/>
      <c r="L3652" s="104"/>
      <c r="M3652" s="104"/>
      <c r="N3652" s="104"/>
      <c r="O3652" s="104"/>
      <c r="P3652" s="104"/>
      <c r="Q3652" s="104"/>
      <c r="R3652" s="104"/>
      <c r="S3652" s="104"/>
      <c r="T3652" s="104"/>
      <c r="U3652" s="104"/>
      <c r="V3652" s="104"/>
      <c r="W3652" s="104"/>
      <c r="X3652" s="104"/>
      <c r="Y3652" s="104"/>
      <c r="Z3652" s="104"/>
      <c r="AA3652" s="104"/>
      <c r="AB3652" s="104"/>
      <c r="AC3652" s="104"/>
      <c r="AD3652" s="104"/>
      <c r="AE3652" s="104"/>
      <c r="AF3652" s="104"/>
      <c r="AG3652" s="104"/>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4"/>
      <c r="C3777" s="104"/>
      <c r="D3777" s="104"/>
      <c r="E3777" s="104"/>
      <c r="F3777" s="104"/>
      <c r="G3777" s="104"/>
      <c r="H3777" s="104"/>
      <c r="I3777" s="104"/>
      <c r="J3777" s="104"/>
      <c r="K3777" s="104"/>
      <c r="L3777" s="104"/>
      <c r="M3777" s="104"/>
      <c r="N3777" s="104"/>
      <c r="O3777" s="104"/>
      <c r="P3777" s="104"/>
      <c r="Q3777" s="104"/>
      <c r="R3777" s="104"/>
      <c r="S3777" s="104"/>
      <c r="T3777" s="104"/>
      <c r="U3777" s="104"/>
      <c r="V3777" s="104"/>
      <c r="W3777" s="104"/>
      <c r="X3777" s="104"/>
      <c r="Y3777" s="104"/>
      <c r="Z3777" s="104"/>
      <c r="AA3777" s="104"/>
      <c r="AB3777" s="104"/>
      <c r="AC3777" s="104"/>
      <c r="AD3777" s="104"/>
      <c r="AE3777" s="104"/>
      <c r="AF3777" s="104"/>
      <c r="AG3777" s="104"/>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4"/>
      <c r="C3902" s="104"/>
      <c r="D3902" s="104"/>
      <c r="E3902" s="104"/>
      <c r="F3902" s="104"/>
      <c r="G3902" s="104"/>
      <c r="H3902" s="104"/>
      <c r="I3902" s="104"/>
      <c r="J3902" s="104"/>
      <c r="K3902" s="104"/>
      <c r="L3902" s="104"/>
      <c r="M3902" s="104"/>
      <c r="N3902" s="104"/>
      <c r="O3902" s="104"/>
      <c r="P3902" s="104"/>
      <c r="Q3902" s="104"/>
      <c r="R3902" s="104"/>
      <c r="S3902" s="104"/>
      <c r="T3902" s="104"/>
      <c r="U3902" s="104"/>
      <c r="V3902" s="104"/>
      <c r="W3902" s="104"/>
      <c r="X3902" s="104"/>
      <c r="Y3902" s="104"/>
      <c r="Z3902" s="104"/>
      <c r="AA3902" s="104"/>
      <c r="AB3902" s="104"/>
      <c r="AC3902" s="104"/>
      <c r="AD3902" s="104"/>
      <c r="AE3902" s="104"/>
      <c r="AF3902" s="104"/>
      <c r="AG3902" s="104"/>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4"/>
      <c r="C4027" s="104"/>
      <c r="D4027" s="104"/>
      <c r="E4027" s="104"/>
      <c r="F4027" s="104"/>
      <c r="G4027" s="104"/>
      <c r="H4027" s="104"/>
      <c r="I4027" s="104"/>
      <c r="J4027" s="104"/>
      <c r="K4027" s="104"/>
      <c r="L4027" s="104"/>
      <c r="M4027" s="104"/>
      <c r="N4027" s="104"/>
      <c r="O4027" s="104"/>
      <c r="P4027" s="104"/>
      <c r="Q4027" s="104"/>
      <c r="R4027" s="104"/>
      <c r="S4027" s="104"/>
      <c r="T4027" s="104"/>
      <c r="U4027" s="104"/>
      <c r="V4027" s="104"/>
      <c r="W4027" s="104"/>
      <c r="X4027" s="104"/>
      <c r="Y4027" s="104"/>
      <c r="Z4027" s="104"/>
      <c r="AA4027" s="104"/>
      <c r="AB4027" s="104"/>
      <c r="AC4027" s="104"/>
      <c r="AD4027" s="104"/>
      <c r="AE4027" s="104"/>
      <c r="AF4027" s="104"/>
      <c r="AG4027" s="104"/>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4"/>
      <c r="C4152" s="104"/>
      <c r="D4152" s="104"/>
      <c r="E4152" s="104"/>
      <c r="F4152" s="104"/>
      <c r="G4152" s="104"/>
      <c r="H4152" s="104"/>
      <c r="I4152" s="104"/>
      <c r="J4152" s="104"/>
      <c r="K4152" s="104"/>
      <c r="L4152" s="104"/>
      <c r="M4152" s="104"/>
      <c r="N4152" s="104"/>
      <c r="O4152" s="104"/>
      <c r="P4152" s="104"/>
      <c r="Q4152" s="104"/>
      <c r="R4152" s="104"/>
      <c r="S4152" s="104"/>
      <c r="T4152" s="104"/>
      <c r="U4152" s="104"/>
      <c r="V4152" s="104"/>
      <c r="W4152" s="104"/>
      <c r="X4152" s="104"/>
      <c r="Y4152" s="104"/>
      <c r="Z4152" s="104"/>
      <c r="AA4152" s="104"/>
      <c r="AB4152" s="104"/>
      <c r="AC4152" s="104"/>
      <c r="AD4152" s="104"/>
      <c r="AE4152" s="104"/>
      <c r="AF4152" s="104"/>
      <c r="AG4152" s="104"/>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4"/>
      <c r="C4277" s="104"/>
      <c r="D4277" s="104"/>
      <c r="E4277" s="104"/>
      <c r="F4277" s="104"/>
      <c r="G4277" s="104"/>
      <c r="H4277" s="104"/>
      <c r="I4277" s="104"/>
      <c r="J4277" s="104"/>
      <c r="K4277" s="104"/>
      <c r="L4277" s="104"/>
      <c r="M4277" s="104"/>
      <c r="N4277" s="104"/>
      <c r="O4277" s="104"/>
      <c r="P4277" s="104"/>
      <c r="Q4277" s="104"/>
      <c r="R4277" s="104"/>
      <c r="S4277" s="104"/>
      <c r="T4277" s="104"/>
      <c r="U4277" s="104"/>
      <c r="V4277" s="104"/>
      <c r="W4277" s="104"/>
      <c r="X4277" s="104"/>
      <c r="Y4277" s="104"/>
      <c r="Z4277" s="104"/>
      <c r="AA4277" s="104"/>
      <c r="AB4277" s="104"/>
      <c r="AC4277" s="104"/>
      <c r="AD4277" s="104"/>
      <c r="AE4277" s="104"/>
      <c r="AF4277" s="104"/>
      <c r="AG4277" s="104"/>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4"/>
      <c r="C4402" s="104"/>
      <c r="D4402" s="104"/>
      <c r="E4402" s="104"/>
      <c r="F4402" s="104"/>
      <c r="G4402" s="104"/>
      <c r="H4402" s="104"/>
      <c r="I4402" s="104"/>
      <c r="J4402" s="104"/>
      <c r="K4402" s="104"/>
      <c r="L4402" s="104"/>
      <c r="M4402" s="104"/>
      <c r="N4402" s="104"/>
      <c r="O4402" s="104"/>
      <c r="P4402" s="104"/>
      <c r="Q4402" s="104"/>
      <c r="R4402" s="104"/>
      <c r="S4402" s="104"/>
      <c r="T4402" s="104"/>
      <c r="U4402" s="104"/>
      <c r="V4402" s="104"/>
      <c r="W4402" s="104"/>
      <c r="X4402" s="104"/>
      <c r="Y4402" s="104"/>
      <c r="Z4402" s="104"/>
      <c r="AA4402" s="104"/>
      <c r="AB4402" s="104"/>
      <c r="AC4402" s="104"/>
      <c r="AD4402" s="104"/>
      <c r="AE4402" s="104"/>
      <c r="AF4402" s="104"/>
      <c r="AG4402" s="104"/>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3">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3">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3">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3">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3">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3">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3">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3">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3">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3">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3">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3">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3">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3">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3">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3">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3">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3">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3">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3">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3">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3">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3">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3">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3">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3">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3">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3">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3">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3">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3">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3">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3">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3">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3">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3">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3">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3">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3">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3">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3">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3">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3">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940</v>
      </c>
      <c r="B10" s="20" t="s">
        <v>941</v>
      </c>
      <c r="AG10" s="38" t="s">
        <v>821</v>
      </c>
    </row>
    <row r="11" spans="1:33" ht="15" customHeight="1">
      <c r="B11" s="17" t="s">
        <v>942</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6">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6">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6">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6"/>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6"/>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6">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6">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6">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6">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6">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6">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6"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6">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6">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6">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6">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6">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6"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6">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6">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6"/>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6">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6"/>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6"/>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6"/>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6">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6">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6">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6"/>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6"/>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6">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6">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6">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6">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6">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6">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6"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6">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6">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6">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6">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6">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6"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6"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6">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6"/>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6">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6"/>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6">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6"/>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6"/>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6">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6">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6">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6">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6">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6">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6">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6">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6"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6">
        <f>'AEO 2022 Table 46 Raw'!AJ61</f>
        <v>8.0000000000000002E-3</v>
      </c>
    </row>
    <row r="78" spans="1:34" ht="15" customHeight="1" thickBot="1"/>
    <row r="79" spans="1:34" ht="15" customHeight="1">
      <c r="B79" s="106" t="s">
        <v>1032</v>
      </c>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c r="AA79" s="103"/>
      <c r="AB79" s="103"/>
      <c r="AC79" s="103"/>
      <c r="AD79" s="103"/>
      <c r="AE79" s="103"/>
      <c r="AF79" s="103"/>
      <c r="AG79" s="103"/>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4"/>
      <c r="C1071" s="104"/>
      <c r="D1071" s="104"/>
      <c r="E1071" s="104"/>
      <c r="F1071" s="104"/>
      <c r="G1071" s="104"/>
      <c r="H1071" s="104"/>
      <c r="I1071" s="104"/>
      <c r="J1071" s="104"/>
      <c r="K1071" s="104"/>
      <c r="L1071" s="104"/>
      <c r="M1071" s="104"/>
      <c r="N1071" s="104"/>
      <c r="O1071" s="104"/>
      <c r="P1071" s="104"/>
      <c r="Q1071" s="104"/>
      <c r="R1071" s="104"/>
      <c r="S1071" s="104"/>
      <c r="T1071" s="104"/>
      <c r="U1071" s="104"/>
      <c r="V1071" s="104"/>
      <c r="W1071" s="104"/>
      <c r="X1071" s="104"/>
      <c r="Y1071" s="104"/>
      <c r="Z1071" s="104"/>
      <c r="AA1071" s="104"/>
      <c r="AB1071" s="104"/>
      <c r="AC1071" s="104"/>
      <c r="AD1071" s="104"/>
      <c r="AE1071" s="104"/>
      <c r="AF1071" s="104"/>
      <c r="AG1071" s="104"/>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4"/>
      <c r="C1169" s="104"/>
      <c r="D1169" s="104"/>
      <c r="E1169" s="104"/>
      <c r="F1169" s="104"/>
      <c r="G1169" s="104"/>
      <c r="H1169" s="104"/>
      <c r="I1169" s="104"/>
      <c r="J1169" s="104"/>
      <c r="K1169" s="104"/>
      <c r="L1169" s="104"/>
      <c r="M1169" s="104"/>
      <c r="N1169" s="104"/>
      <c r="O1169" s="104"/>
      <c r="P1169" s="104"/>
      <c r="Q1169" s="104"/>
      <c r="R1169" s="104"/>
      <c r="S1169" s="104"/>
      <c r="T1169" s="104"/>
      <c r="U1169" s="104"/>
      <c r="V1169" s="104"/>
      <c r="W1169" s="104"/>
      <c r="X1169" s="104"/>
      <c r="Y1169" s="104"/>
      <c r="Z1169" s="104"/>
      <c r="AA1169" s="104"/>
      <c r="AB1169" s="104"/>
      <c r="AC1169" s="104"/>
      <c r="AD1169" s="104"/>
      <c r="AE1169" s="104"/>
      <c r="AF1169" s="104"/>
      <c r="AG1169" s="104"/>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4"/>
      <c r="C1269" s="104"/>
      <c r="D1269" s="104"/>
      <c r="E1269" s="104"/>
      <c r="F1269" s="104"/>
      <c r="G1269" s="104"/>
      <c r="H1269" s="104"/>
      <c r="I1269" s="104"/>
      <c r="J1269" s="104"/>
      <c r="K1269" s="104"/>
      <c r="L1269" s="104"/>
      <c r="M1269" s="104"/>
      <c r="N1269" s="104"/>
      <c r="O1269" s="104"/>
      <c r="P1269" s="104"/>
      <c r="Q1269" s="104"/>
      <c r="R1269" s="104"/>
      <c r="S1269" s="104"/>
      <c r="T1269" s="104"/>
      <c r="U1269" s="104"/>
      <c r="V1269" s="104"/>
      <c r="W1269" s="104"/>
      <c r="X1269" s="104"/>
      <c r="Y1269" s="104"/>
      <c r="Z1269" s="104"/>
      <c r="AA1269" s="104"/>
      <c r="AB1269" s="104"/>
      <c r="AC1269" s="104"/>
      <c r="AD1269" s="104"/>
      <c r="AE1269" s="104"/>
      <c r="AF1269" s="104"/>
      <c r="AG1269" s="104"/>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4"/>
      <c r="C1484" s="104"/>
      <c r="D1484" s="104"/>
      <c r="E1484" s="104"/>
      <c r="F1484" s="104"/>
      <c r="G1484" s="104"/>
      <c r="H1484" s="104"/>
      <c r="I1484" s="104"/>
      <c r="J1484" s="104"/>
      <c r="K1484" s="104"/>
      <c r="L1484" s="104"/>
      <c r="M1484" s="104"/>
      <c r="N1484" s="104"/>
      <c r="O1484" s="104"/>
      <c r="P1484" s="104"/>
      <c r="Q1484" s="104"/>
      <c r="R1484" s="104"/>
      <c r="S1484" s="104"/>
      <c r="T1484" s="104"/>
      <c r="U1484" s="104"/>
      <c r="V1484" s="104"/>
      <c r="W1484" s="104"/>
      <c r="X1484" s="104"/>
      <c r="Y1484" s="104"/>
      <c r="Z1484" s="104"/>
      <c r="AA1484" s="104"/>
      <c r="AB1484" s="104"/>
      <c r="AC1484" s="104"/>
      <c r="AD1484" s="104"/>
      <c r="AE1484" s="104"/>
      <c r="AF1484" s="104"/>
      <c r="AG1484" s="104"/>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4"/>
      <c r="C1713" s="104"/>
      <c r="D1713" s="104"/>
      <c r="E1713" s="104"/>
      <c r="F1713" s="104"/>
      <c r="G1713" s="104"/>
      <c r="H1713" s="104"/>
      <c r="I1713" s="104"/>
      <c r="J1713" s="104"/>
      <c r="K1713" s="104"/>
      <c r="L1713" s="104"/>
      <c r="M1713" s="104"/>
      <c r="N1713" s="104"/>
      <c r="O1713" s="104"/>
      <c r="P1713" s="104"/>
      <c r="Q1713" s="104"/>
      <c r="R1713" s="104"/>
      <c r="S1713" s="104"/>
      <c r="T1713" s="104"/>
      <c r="U1713" s="104"/>
      <c r="V1713" s="104"/>
      <c r="W1713" s="104"/>
      <c r="X1713" s="104"/>
      <c r="Y1713" s="104"/>
      <c r="Z1713" s="104"/>
      <c r="AA1713" s="104"/>
      <c r="AB1713" s="104"/>
      <c r="AC1713" s="104"/>
      <c r="AD1713" s="104"/>
      <c r="AE1713" s="104"/>
      <c r="AF1713" s="104"/>
      <c r="AG1713" s="104"/>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4"/>
      <c r="C1990" s="104"/>
      <c r="D1990" s="104"/>
      <c r="E1990" s="104"/>
      <c r="F1990" s="104"/>
      <c r="G1990" s="104"/>
      <c r="H1990" s="104"/>
      <c r="I1990" s="104"/>
      <c r="J1990" s="104"/>
      <c r="K1990" s="104"/>
      <c r="L1990" s="104"/>
      <c r="M1990" s="104"/>
      <c r="N1990" s="104"/>
      <c r="O1990" s="104"/>
      <c r="P1990" s="104"/>
      <c r="Q1990" s="104"/>
      <c r="R1990" s="104"/>
      <c r="S1990" s="104"/>
      <c r="T1990" s="104"/>
      <c r="U1990" s="104"/>
      <c r="V1990" s="104"/>
      <c r="W1990" s="104"/>
      <c r="X1990" s="104"/>
      <c r="Y1990" s="104"/>
      <c r="Z1990" s="104"/>
      <c r="AA1990" s="104"/>
      <c r="AB1990" s="104"/>
      <c r="AC1990" s="104"/>
      <c r="AD1990" s="104"/>
      <c r="AE1990" s="104"/>
      <c r="AF1990" s="104"/>
      <c r="AG1990" s="104"/>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4"/>
      <c r="C2325" s="104"/>
      <c r="D2325" s="104"/>
      <c r="E2325" s="104"/>
      <c r="F2325" s="104"/>
      <c r="G2325" s="104"/>
      <c r="H2325" s="104"/>
      <c r="I2325" s="104"/>
      <c r="J2325" s="104"/>
      <c r="K2325" s="104"/>
      <c r="L2325" s="104"/>
      <c r="M2325" s="104"/>
      <c r="N2325" s="104"/>
      <c r="O2325" s="104"/>
      <c r="P2325" s="104"/>
      <c r="Q2325" s="104"/>
      <c r="R2325" s="104"/>
      <c r="S2325" s="104"/>
      <c r="T2325" s="104"/>
      <c r="U2325" s="104"/>
      <c r="V2325" s="104"/>
      <c r="W2325" s="104"/>
      <c r="X2325" s="104"/>
      <c r="Y2325" s="104"/>
      <c r="Z2325" s="104"/>
      <c r="AA2325" s="104"/>
      <c r="AB2325" s="104"/>
      <c r="AC2325" s="104"/>
      <c r="AD2325" s="104"/>
      <c r="AE2325" s="104"/>
      <c r="AF2325" s="104"/>
      <c r="AG2325" s="104"/>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4"/>
      <c r="C2645" s="104"/>
      <c r="D2645" s="104"/>
      <c r="E2645" s="104"/>
      <c r="F2645" s="104"/>
      <c r="G2645" s="104"/>
      <c r="H2645" s="104"/>
      <c r="I2645" s="104"/>
      <c r="J2645" s="104"/>
      <c r="K2645" s="104"/>
      <c r="L2645" s="104"/>
      <c r="M2645" s="104"/>
      <c r="N2645" s="104"/>
      <c r="O2645" s="104"/>
      <c r="P2645" s="104"/>
      <c r="Q2645" s="104"/>
      <c r="R2645" s="104"/>
      <c r="S2645" s="104"/>
      <c r="T2645" s="104"/>
      <c r="U2645" s="104"/>
      <c r="V2645" s="104"/>
      <c r="W2645" s="104"/>
      <c r="X2645" s="104"/>
      <c r="Y2645" s="104"/>
      <c r="Z2645" s="104"/>
      <c r="AA2645" s="104"/>
      <c r="AB2645" s="104"/>
      <c r="AC2645" s="104"/>
      <c r="AD2645" s="104"/>
      <c r="AE2645" s="104"/>
      <c r="AF2645" s="104"/>
      <c r="AG2645" s="104"/>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4"/>
      <c r="C2971" s="104"/>
      <c r="D2971" s="104"/>
      <c r="E2971" s="104"/>
      <c r="F2971" s="104"/>
      <c r="G2971" s="104"/>
      <c r="H2971" s="104"/>
      <c r="I2971" s="104"/>
      <c r="J2971" s="104"/>
      <c r="K2971" s="104"/>
      <c r="L2971" s="104"/>
      <c r="M2971" s="104"/>
      <c r="N2971" s="104"/>
      <c r="O2971" s="104"/>
      <c r="P2971" s="104"/>
      <c r="Q2971" s="104"/>
      <c r="R2971" s="104"/>
      <c r="S2971" s="104"/>
      <c r="T2971" s="104"/>
      <c r="U2971" s="104"/>
      <c r="V2971" s="104"/>
      <c r="W2971" s="104"/>
      <c r="X2971" s="104"/>
      <c r="Y2971" s="104"/>
      <c r="Z2971" s="104"/>
      <c r="AA2971" s="104"/>
      <c r="AB2971" s="104"/>
      <c r="AC2971" s="104"/>
      <c r="AD2971" s="104"/>
      <c r="AE2971" s="104"/>
      <c r="AF2971" s="104"/>
      <c r="AG2971" s="104"/>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4"/>
      <c r="C3293" s="104"/>
      <c r="D3293" s="104"/>
      <c r="E3293" s="104"/>
      <c r="F3293" s="104"/>
      <c r="G3293" s="104"/>
      <c r="H3293" s="104"/>
      <c r="I3293" s="104"/>
      <c r="J3293" s="104"/>
      <c r="K3293" s="104"/>
      <c r="L3293" s="104"/>
      <c r="M3293" s="104"/>
      <c r="N3293" s="104"/>
      <c r="O3293" s="104"/>
      <c r="P3293" s="104"/>
      <c r="Q3293" s="104"/>
      <c r="R3293" s="104"/>
      <c r="S3293" s="104"/>
      <c r="T3293" s="104"/>
      <c r="U3293" s="104"/>
      <c r="V3293" s="104"/>
      <c r="W3293" s="104"/>
      <c r="X3293" s="104"/>
      <c r="Y3293" s="104"/>
      <c r="Z3293" s="104"/>
      <c r="AA3293" s="104"/>
      <c r="AB3293" s="104"/>
      <c r="AC3293" s="104"/>
      <c r="AD3293" s="104"/>
      <c r="AE3293" s="104"/>
      <c r="AF3293" s="104"/>
      <c r="AG3293" s="104"/>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4"/>
      <c r="C3402" s="104"/>
      <c r="D3402" s="104"/>
      <c r="E3402" s="104"/>
      <c r="F3402" s="104"/>
      <c r="G3402" s="104"/>
      <c r="H3402" s="104"/>
      <c r="I3402" s="104"/>
      <c r="J3402" s="104"/>
      <c r="K3402" s="104"/>
      <c r="L3402" s="104"/>
      <c r="M3402" s="104"/>
      <c r="N3402" s="104"/>
      <c r="O3402" s="104"/>
      <c r="P3402" s="104"/>
      <c r="Q3402" s="104"/>
      <c r="R3402" s="104"/>
      <c r="S3402" s="104"/>
      <c r="T3402" s="104"/>
      <c r="U3402" s="104"/>
      <c r="V3402" s="104"/>
      <c r="W3402" s="104"/>
      <c r="X3402" s="104"/>
      <c r="Y3402" s="104"/>
      <c r="Z3402" s="104"/>
      <c r="AA3402" s="104"/>
      <c r="AB3402" s="104"/>
      <c r="AC3402" s="104"/>
      <c r="AD3402" s="104"/>
      <c r="AE3402" s="104"/>
      <c r="AF3402" s="104"/>
      <c r="AG3402" s="104"/>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4"/>
      <c r="C3527" s="104"/>
      <c r="D3527" s="104"/>
      <c r="E3527" s="104"/>
      <c r="F3527" s="104"/>
      <c r="G3527" s="104"/>
      <c r="H3527" s="104"/>
      <c r="I3527" s="104"/>
      <c r="J3527" s="104"/>
      <c r="K3527" s="104"/>
      <c r="L3527" s="104"/>
      <c r="M3527" s="104"/>
      <c r="N3527" s="104"/>
      <c r="O3527" s="104"/>
      <c r="P3527" s="104"/>
      <c r="Q3527" s="104"/>
      <c r="R3527" s="104"/>
      <c r="S3527" s="104"/>
      <c r="T3527" s="104"/>
      <c r="U3527" s="104"/>
      <c r="V3527" s="104"/>
      <c r="W3527" s="104"/>
      <c r="X3527" s="104"/>
      <c r="Y3527" s="104"/>
      <c r="Z3527" s="104"/>
      <c r="AA3527" s="104"/>
      <c r="AB3527" s="104"/>
      <c r="AC3527" s="104"/>
      <c r="AD3527" s="104"/>
      <c r="AE3527" s="104"/>
      <c r="AF3527" s="104"/>
      <c r="AG3527" s="104"/>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4"/>
      <c r="C3652" s="104"/>
      <c r="D3652" s="104"/>
      <c r="E3652" s="104"/>
      <c r="F3652" s="104"/>
      <c r="G3652" s="104"/>
      <c r="H3652" s="104"/>
      <c r="I3652" s="104"/>
      <c r="J3652" s="104"/>
      <c r="K3652" s="104"/>
      <c r="L3652" s="104"/>
      <c r="M3652" s="104"/>
      <c r="N3652" s="104"/>
      <c r="O3652" s="104"/>
      <c r="P3652" s="104"/>
      <c r="Q3652" s="104"/>
      <c r="R3652" s="104"/>
      <c r="S3652" s="104"/>
      <c r="T3652" s="104"/>
      <c r="U3652" s="104"/>
      <c r="V3652" s="104"/>
      <c r="W3652" s="104"/>
      <c r="X3652" s="104"/>
      <c r="Y3652" s="104"/>
      <c r="Z3652" s="104"/>
      <c r="AA3652" s="104"/>
      <c r="AB3652" s="104"/>
      <c r="AC3652" s="104"/>
      <c r="AD3652" s="104"/>
      <c r="AE3652" s="104"/>
      <c r="AF3652" s="104"/>
      <c r="AG3652" s="104"/>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4"/>
      <c r="C3777" s="104"/>
      <c r="D3777" s="104"/>
      <c r="E3777" s="104"/>
      <c r="F3777" s="104"/>
      <c r="G3777" s="104"/>
      <c r="H3777" s="104"/>
      <c r="I3777" s="104"/>
      <c r="J3777" s="104"/>
      <c r="K3777" s="104"/>
      <c r="L3777" s="104"/>
      <c r="M3777" s="104"/>
      <c r="N3777" s="104"/>
      <c r="O3777" s="104"/>
      <c r="P3777" s="104"/>
      <c r="Q3777" s="104"/>
      <c r="R3777" s="104"/>
      <c r="S3777" s="104"/>
      <c r="T3777" s="104"/>
      <c r="U3777" s="104"/>
      <c r="V3777" s="104"/>
      <c r="W3777" s="104"/>
      <c r="X3777" s="104"/>
      <c r="Y3777" s="104"/>
      <c r="Z3777" s="104"/>
      <c r="AA3777" s="104"/>
      <c r="AB3777" s="104"/>
      <c r="AC3777" s="104"/>
      <c r="AD3777" s="104"/>
      <c r="AE3777" s="104"/>
      <c r="AF3777" s="104"/>
      <c r="AG3777" s="104"/>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4"/>
      <c r="C3902" s="104"/>
      <c r="D3902" s="104"/>
      <c r="E3902" s="104"/>
      <c r="F3902" s="104"/>
      <c r="G3902" s="104"/>
      <c r="H3902" s="104"/>
      <c r="I3902" s="104"/>
      <c r="J3902" s="104"/>
      <c r="K3902" s="104"/>
      <c r="L3902" s="104"/>
      <c r="M3902" s="104"/>
      <c r="N3902" s="104"/>
      <c r="O3902" s="104"/>
      <c r="P3902" s="104"/>
      <c r="Q3902" s="104"/>
      <c r="R3902" s="104"/>
      <c r="S3902" s="104"/>
      <c r="T3902" s="104"/>
      <c r="U3902" s="104"/>
      <c r="V3902" s="104"/>
      <c r="W3902" s="104"/>
      <c r="X3902" s="104"/>
      <c r="Y3902" s="104"/>
      <c r="Z3902" s="104"/>
      <c r="AA3902" s="104"/>
      <c r="AB3902" s="104"/>
      <c r="AC3902" s="104"/>
      <c r="AD3902" s="104"/>
      <c r="AE3902" s="104"/>
      <c r="AF3902" s="104"/>
      <c r="AG3902" s="104"/>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4"/>
      <c r="C4027" s="104"/>
      <c r="D4027" s="104"/>
      <c r="E4027" s="104"/>
      <c r="F4027" s="104"/>
      <c r="G4027" s="104"/>
      <c r="H4027" s="104"/>
      <c r="I4027" s="104"/>
      <c r="J4027" s="104"/>
      <c r="K4027" s="104"/>
      <c r="L4027" s="104"/>
      <c r="M4027" s="104"/>
      <c r="N4027" s="104"/>
      <c r="O4027" s="104"/>
      <c r="P4027" s="104"/>
      <c r="Q4027" s="104"/>
      <c r="R4027" s="104"/>
      <c r="S4027" s="104"/>
      <c r="T4027" s="104"/>
      <c r="U4027" s="104"/>
      <c r="V4027" s="104"/>
      <c r="W4027" s="104"/>
      <c r="X4027" s="104"/>
      <c r="Y4027" s="104"/>
      <c r="Z4027" s="104"/>
      <c r="AA4027" s="104"/>
      <c r="AB4027" s="104"/>
      <c r="AC4027" s="104"/>
      <c r="AD4027" s="104"/>
      <c r="AE4027" s="104"/>
      <c r="AF4027" s="104"/>
      <c r="AG4027" s="104"/>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4"/>
      <c r="C4152" s="104"/>
      <c r="D4152" s="104"/>
      <c r="E4152" s="104"/>
      <c r="F4152" s="104"/>
      <c r="G4152" s="104"/>
      <c r="H4152" s="104"/>
      <c r="I4152" s="104"/>
      <c r="J4152" s="104"/>
      <c r="K4152" s="104"/>
      <c r="L4152" s="104"/>
      <c r="M4152" s="104"/>
      <c r="N4152" s="104"/>
      <c r="O4152" s="104"/>
      <c r="P4152" s="104"/>
      <c r="Q4152" s="104"/>
      <c r="R4152" s="104"/>
      <c r="S4152" s="104"/>
      <c r="T4152" s="104"/>
      <c r="U4152" s="104"/>
      <c r="V4152" s="104"/>
      <c r="W4152" s="104"/>
      <c r="X4152" s="104"/>
      <c r="Y4152" s="104"/>
      <c r="Z4152" s="104"/>
      <c r="AA4152" s="104"/>
      <c r="AB4152" s="104"/>
      <c r="AC4152" s="104"/>
      <c r="AD4152" s="104"/>
      <c r="AE4152" s="104"/>
      <c r="AF4152" s="104"/>
      <c r="AG4152" s="104"/>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4"/>
      <c r="C4277" s="104"/>
      <c r="D4277" s="104"/>
      <c r="E4277" s="104"/>
      <c r="F4277" s="104"/>
      <c r="G4277" s="104"/>
      <c r="H4277" s="104"/>
      <c r="I4277" s="104"/>
      <c r="J4277" s="104"/>
      <c r="K4277" s="104"/>
      <c r="L4277" s="104"/>
      <c r="M4277" s="104"/>
      <c r="N4277" s="104"/>
      <c r="O4277" s="104"/>
      <c r="P4277" s="104"/>
      <c r="Q4277" s="104"/>
      <c r="R4277" s="104"/>
      <c r="S4277" s="104"/>
      <c r="T4277" s="104"/>
      <c r="U4277" s="104"/>
      <c r="V4277" s="104"/>
      <c r="W4277" s="104"/>
      <c r="X4277" s="104"/>
      <c r="Y4277" s="104"/>
      <c r="Z4277" s="104"/>
      <c r="AA4277" s="104"/>
      <c r="AB4277" s="104"/>
      <c r="AC4277" s="104"/>
      <c r="AD4277" s="104"/>
      <c r="AE4277" s="104"/>
      <c r="AF4277" s="104"/>
      <c r="AG4277" s="104"/>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4"/>
      <c r="C4402" s="104"/>
      <c r="D4402" s="104"/>
      <c r="E4402" s="104"/>
      <c r="F4402" s="104"/>
      <c r="G4402" s="104"/>
      <c r="H4402" s="104"/>
      <c r="I4402" s="104"/>
      <c r="J4402" s="104"/>
      <c r="K4402" s="104"/>
      <c r="L4402" s="104"/>
      <c r="M4402" s="104"/>
      <c r="N4402" s="104"/>
      <c r="O4402" s="104"/>
      <c r="P4402" s="104"/>
      <c r="Q4402" s="104"/>
      <c r="R4402" s="104"/>
      <c r="S4402" s="104"/>
      <c r="T4402" s="104"/>
      <c r="U4402" s="104"/>
      <c r="V4402" s="104"/>
      <c r="W4402" s="104"/>
      <c r="X4402" s="104"/>
      <c r="Y4402" s="104"/>
      <c r="Z4402" s="104"/>
      <c r="AA4402" s="104"/>
      <c r="AB4402" s="104"/>
      <c r="AC4402" s="104"/>
      <c r="AD4402" s="104"/>
      <c r="AE4402" s="104"/>
      <c r="AF4402" s="104"/>
      <c r="AG4402" s="104"/>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3">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3">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3">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3">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3">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3">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3">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3">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3">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3">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3">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3">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3">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3">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3">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3">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3">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3">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3">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3">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3">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3">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3">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3">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3">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3">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3">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3">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3">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3">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3">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3">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3">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3">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3">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3">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3">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3">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3">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3">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3">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3">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3">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3">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3">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3">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3">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3">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3">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3">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3">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3">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3">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3">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3">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3">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3">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3">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3">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3">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3">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3">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3">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3">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3">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3">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3">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3">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3">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3">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3">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3">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3">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3">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3">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3">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3">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3">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3">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3">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3">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3">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3">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3">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3">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3">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3">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3">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3">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3">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3">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3">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3">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3">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3">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3">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3">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3">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3">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3">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3">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3">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3">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3">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3">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3">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3">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7" t="s">
        <v>105</v>
      </c>
      <c r="D6" s="7"/>
      <c r="E6" s="41" t="s">
        <v>820</v>
      </c>
      <c r="F6" s="7"/>
      <c r="G6" s="7"/>
    </row>
    <row r="7" spans="1:33" ht="12" customHeight="1"/>
    <row r="8" spans="1:33" ht="12" customHeight="1"/>
    <row r="9" spans="1:33" ht="12" customHeight="1"/>
    <row r="10" spans="1:33" ht="15" customHeight="1">
      <c r="A10" s="8" t="s">
        <v>1037</v>
      </c>
      <c r="B10" s="20" t="s">
        <v>1038</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A15" s="8" t="s">
        <v>1040</v>
      </c>
      <c r="B15" s="23" t="s">
        <v>121</v>
      </c>
      <c r="C15" s="44">
        <f>'AEO 2022 Table 47 Raw'!F6</f>
        <v>7.1011179999999996</v>
      </c>
      <c r="D15" s="44">
        <f>'AEO 2022 Table 47 Raw'!G6</f>
        <v>7.4230700000000001</v>
      </c>
      <c r="E15" s="44">
        <f>'AEO 2022 Table 47 Raw'!H6</f>
        <v>6.714747</v>
      </c>
      <c r="F15" s="44">
        <f>'AEO 2022 Table 47 Raw'!I6</f>
        <v>7.243608</v>
      </c>
      <c r="G15" s="44">
        <f>'AEO 2022 Table 47 Raw'!J6</f>
        <v>7.2858879999999999</v>
      </c>
      <c r="H15" s="44">
        <f>'AEO 2022 Table 47 Raw'!K6</f>
        <v>7.3696469999999996</v>
      </c>
      <c r="I15" s="44">
        <f>'AEO 2022 Table 47 Raw'!L6</f>
        <v>7.4949159999999999</v>
      </c>
      <c r="J15" s="44">
        <f>'AEO 2022 Table 47 Raw'!M6</f>
        <v>7.5918679999999998</v>
      </c>
      <c r="K15" s="44">
        <f>'AEO 2022 Table 47 Raw'!N6</f>
        <v>7.6585869999999998</v>
      </c>
      <c r="L15" s="44">
        <f>'AEO 2022 Table 47 Raw'!O6</f>
        <v>7.6484579999999998</v>
      </c>
      <c r="M15" s="44">
        <f>'AEO 2022 Table 47 Raw'!P6</f>
        <v>7.7865849999999996</v>
      </c>
      <c r="N15" s="44">
        <f>'AEO 2022 Table 47 Raw'!Q6</f>
        <v>7.9648079999999997</v>
      </c>
      <c r="O15" s="44">
        <f>'AEO 2022 Table 47 Raw'!R6</f>
        <v>7.9906990000000002</v>
      </c>
      <c r="P15" s="44">
        <f>'AEO 2022 Table 47 Raw'!S6</f>
        <v>8.0069169999999996</v>
      </c>
      <c r="Q15" s="44">
        <f>'AEO 2022 Table 47 Raw'!T6</f>
        <v>8.0249400000000009</v>
      </c>
      <c r="R15" s="44">
        <f>'AEO 2022 Table 47 Raw'!U6</f>
        <v>8.0655629999999991</v>
      </c>
      <c r="S15" s="44">
        <f>'AEO 2022 Table 47 Raw'!V6</f>
        <v>8.1569140000000004</v>
      </c>
      <c r="T15" s="44">
        <f>'AEO 2022 Table 47 Raw'!W6</f>
        <v>8.223554</v>
      </c>
      <c r="U15" s="44">
        <f>'AEO 2022 Table 47 Raw'!X6</f>
        <v>8.2438719999999996</v>
      </c>
      <c r="V15" s="44">
        <f>'AEO 2022 Table 47 Raw'!Y6</f>
        <v>8.367089</v>
      </c>
      <c r="W15" s="44">
        <f>'AEO 2022 Table 47 Raw'!Z6</f>
        <v>8.4583309999999994</v>
      </c>
      <c r="X15" s="44">
        <f>'AEO 2022 Table 47 Raw'!AA6</f>
        <v>8.5021839999999997</v>
      </c>
      <c r="Y15" s="44">
        <f>'AEO 2022 Table 47 Raw'!AB6</f>
        <v>8.6398980000000005</v>
      </c>
      <c r="Z15" s="44">
        <f>'AEO 2022 Table 47 Raw'!AC6</f>
        <v>8.7775870000000005</v>
      </c>
      <c r="AA15" s="44">
        <f>'AEO 2022 Table 47 Raw'!AD6</f>
        <v>8.7880540000000007</v>
      </c>
      <c r="AB15" s="44">
        <f>'AEO 2022 Table 47 Raw'!AE6</f>
        <v>8.873958</v>
      </c>
      <c r="AC15" s="44">
        <f>'AEO 2022 Table 47 Raw'!AF6</f>
        <v>8.8747260000000008</v>
      </c>
      <c r="AD15" s="44">
        <f>'AEO 2022 Table 47 Raw'!AG6</f>
        <v>8.8628479999999996</v>
      </c>
      <c r="AE15" s="44">
        <f>'AEO 2022 Table 47 Raw'!AH6</f>
        <v>8.911759</v>
      </c>
      <c r="AF15" s="44">
        <f>'AEO 2022 Table 47 Raw'!AI6</f>
        <v>8.8729899999999997</v>
      </c>
      <c r="AG15" s="48">
        <f>'AEO 2022 Table 47 Raw'!AJ6</f>
        <v>8.0000000000000002E-3</v>
      </c>
    </row>
    <row r="16" spans="1:33" ht="15" customHeight="1">
      <c r="AG16" s="49"/>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9">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6">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6">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6">
        <f>'AEO 2022 Table 47 Raw'!AJ11</f>
        <v>0</v>
      </c>
    </row>
    <row r="21" spans="1:33" ht="15" customHeight="1">
      <c r="AG21" s="49"/>
    </row>
    <row r="22" spans="1:33" ht="15" customHeight="1">
      <c r="B22" s="23" t="s">
        <v>119</v>
      </c>
      <c r="AG22" s="49"/>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6">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6">
        <f>'AEO 2022 Table 47 Raw'!AJ13</f>
        <v>1.4999999999999999E-2</v>
      </c>
    </row>
    <row r="25" spans="1:33" ht="15" customHeight="1">
      <c r="AG25" s="49"/>
    </row>
    <row r="26" spans="1:33" ht="15" customHeight="1">
      <c r="B26" s="23" t="s">
        <v>118</v>
      </c>
      <c r="AG26" s="49"/>
    </row>
    <row r="27" spans="1:33" ht="15" customHeight="1">
      <c r="B27" s="23" t="s">
        <v>1051</v>
      </c>
      <c r="AG27" s="49"/>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6">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6">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6">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6">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6">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6">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6">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6">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6">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6">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6">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6">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6">
        <f>'AEO 2022 Table 47 Raw'!AJ28</f>
        <v>1.2E-2</v>
      </c>
    </row>
    <row r="41" spans="1:33" ht="12" customHeight="1">
      <c r="AG41" s="49"/>
    </row>
    <row r="42" spans="1:33" ht="12" customHeight="1">
      <c r="B42" s="23" t="s">
        <v>117</v>
      </c>
      <c r="AG42" s="49"/>
    </row>
    <row r="43" spans="1:33" ht="12" customHeight="1">
      <c r="B43" s="23" t="s">
        <v>1078</v>
      </c>
      <c r="AG43" s="49"/>
    </row>
    <row r="44" spans="1:33" ht="12" customHeight="1">
      <c r="B44" s="23" t="s">
        <v>1079</v>
      </c>
      <c r="AG44" s="49"/>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6">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6">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6">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6">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6">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6">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6">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6">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6">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6">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6">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6">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6">
        <f>'AEO 2022 Table 47 Raw'!AJ44</f>
        <v>5.6000000000000001E-2</v>
      </c>
    </row>
    <row r="58" spans="1:33" ht="15" customHeight="1">
      <c r="B58" s="23" t="s">
        <v>1106</v>
      </c>
      <c r="AG58" s="49"/>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6">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6">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6">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6">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6">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6">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6">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6">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6">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6">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6">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6">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6">
        <f>'AEO 2022 Table 47 Raw'!AJ58</f>
        <v>0.14699999999999999</v>
      </c>
    </row>
    <row r="72" spans="1:33" ht="15" customHeight="1">
      <c r="AG72" s="49"/>
    </row>
    <row r="73" spans="1:33" ht="15" customHeight="1">
      <c r="B73" s="23" t="s">
        <v>1120</v>
      </c>
      <c r="AG73" s="49"/>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6">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6">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6">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6">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6">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6">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6">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6">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6">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6">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6">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6">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6">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6">
        <f>'AEO 2022 Table 47 Raw'!AJ73</f>
        <v>2.1999999999999999E-2</v>
      </c>
    </row>
    <row r="88" spans="1:33" ht="15" customHeight="1">
      <c r="AG88" s="49"/>
    </row>
    <row r="89" spans="1:33" ht="15" customHeight="1">
      <c r="B89" s="23" t="s">
        <v>116</v>
      </c>
      <c r="AG89" s="49"/>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6">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6">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6">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6">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6">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6">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6">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6">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6">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6">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6">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6">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6">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6">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6">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6">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6">
        <f>'AEO 2022 Table 47 Raw'!AJ91</f>
        <v>5.3999999999999999E-2</v>
      </c>
    </row>
    <row r="107" spans="1:33" ht="15" customHeight="1">
      <c r="AG107" s="49"/>
    </row>
    <row r="108" spans="1:33" ht="15" customHeight="1">
      <c r="B108" s="23" t="s">
        <v>1170</v>
      </c>
      <c r="AG108" s="49"/>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6"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6"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6"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6"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6"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6"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6" t="str">
        <f>'AEO 2022 Table 47 Raw'!AJ99</f>
        <v>- -</v>
      </c>
    </row>
    <row r="116" spans="1:33" ht="15" customHeight="1">
      <c r="A116" s="8" t="s">
        <v>1178</v>
      </c>
      <c r="B116" s="24" t="s">
        <v>1143</v>
      </c>
      <c r="C116" s="47">
        <f>'AEO 2022 Table 47 Raw'!F100</f>
        <v>0</v>
      </c>
      <c r="D116" s="47">
        <f>'AEO 2022 Table 47 Raw'!G100</f>
        <v>0</v>
      </c>
      <c r="E116" s="47">
        <f>'AEO 2022 Table 47 Raw'!H100</f>
        <v>0</v>
      </c>
      <c r="F116" s="47">
        <f>'AEO 2022 Table 47 Raw'!I100</f>
        <v>13.573143</v>
      </c>
      <c r="G116" s="47">
        <f>'AEO 2022 Table 47 Raw'!J100</f>
        <v>0</v>
      </c>
      <c r="H116" s="47">
        <f>'AEO 2022 Table 47 Raw'!K100</f>
        <v>15.314667</v>
      </c>
      <c r="I116" s="47">
        <f>'AEO 2022 Table 47 Raw'!L100</f>
        <v>16.942931999999999</v>
      </c>
      <c r="J116" s="47">
        <f>'AEO 2022 Table 47 Raw'!M100</f>
        <v>17.348572000000001</v>
      </c>
      <c r="K116" s="47">
        <f>'AEO 2022 Table 47 Raw'!N100</f>
        <v>17.697510000000001</v>
      </c>
      <c r="L116" s="47">
        <f>'AEO 2022 Table 47 Raw'!O100</f>
        <v>17.999908000000001</v>
      </c>
      <c r="M116" s="47">
        <f>'AEO 2022 Table 47 Raw'!P100</f>
        <v>18.186646</v>
      </c>
      <c r="N116" s="47">
        <f>'AEO 2022 Table 47 Raw'!Q100</f>
        <v>18.340606999999999</v>
      </c>
      <c r="O116" s="47">
        <f>'AEO 2022 Table 47 Raw'!R100</f>
        <v>18.476012999999998</v>
      </c>
      <c r="P116" s="47">
        <f>'AEO 2022 Table 47 Raw'!S100</f>
        <v>18.591034000000001</v>
      </c>
      <c r="Q116" s="47">
        <f>'AEO 2022 Table 47 Raw'!T100</f>
        <v>18.690491000000002</v>
      </c>
      <c r="R116" s="47">
        <f>'AEO 2022 Table 47 Raw'!U100</f>
        <v>18.777007999999999</v>
      </c>
      <c r="S116" s="47">
        <f>'AEO 2022 Table 47 Raw'!V100</f>
        <v>18.856231999999999</v>
      </c>
      <c r="T116" s="47">
        <f>'AEO 2022 Table 47 Raw'!W100</f>
        <v>18.929625999999999</v>
      </c>
      <c r="U116" s="47">
        <f>'AEO 2022 Table 47 Raw'!X100</f>
        <v>18.999358999999998</v>
      </c>
      <c r="V116" s="47">
        <f>'AEO 2022 Table 47 Raw'!Y100</f>
        <v>19.055481</v>
      </c>
      <c r="W116" s="47">
        <f>'AEO 2022 Table 47 Raw'!Z100</f>
        <v>19.126830999999999</v>
      </c>
      <c r="X116" s="47">
        <f>'AEO 2022 Table 47 Raw'!AA100</f>
        <v>19.213042999999999</v>
      </c>
      <c r="Y116" s="47">
        <f>'AEO 2022 Table 47 Raw'!AB100</f>
        <v>19.315124999999998</v>
      </c>
      <c r="Z116" s="47">
        <f>'AEO 2022 Table 47 Raw'!AC100</f>
        <v>19.445740000000001</v>
      </c>
      <c r="AA116" s="47">
        <f>'AEO 2022 Table 47 Raw'!AD100</f>
        <v>19.605011000000001</v>
      </c>
      <c r="AB116" s="47">
        <f>'AEO 2022 Table 47 Raw'!AE100</f>
        <v>19.794006</v>
      </c>
      <c r="AC116" s="47">
        <f>'AEO 2022 Table 47 Raw'!AF100</f>
        <v>20.015868999999999</v>
      </c>
      <c r="AD116" s="47">
        <f>'AEO 2022 Table 47 Raw'!AG100</f>
        <v>20.273925999999999</v>
      </c>
      <c r="AE116" s="47">
        <f>'AEO 2022 Table 47 Raw'!AH100</f>
        <v>20.572020999999999</v>
      </c>
      <c r="AF116" s="47">
        <f>'AEO 2022 Table 47 Raw'!AI100</f>
        <v>20.911621</v>
      </c>
      <c r="AG116" s="50"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6"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6"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6"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6"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6"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6"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6"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6"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6"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6"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6"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6"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6"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6"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6"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6"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6"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6"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6"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6"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6">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6">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6"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6"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6">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6">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6"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6"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6">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6"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6"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6">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6"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6"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6"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6"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6"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6"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6"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6"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6"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6"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6"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6"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8">
        <f>'AEO 2022 Table 47 Raw'!AJ145</f>
        <v>7.9000000000000001E-2</v>
      </c>
    </row>
    <row r="162" spans="1:33" ht="15" customHeight="1">
      <c r="AG162" s="49"/>
    </row>
    <row r="163" spans="1:33" ht="12" customHeight="1">
      <c r="B163" s="23" t="s">
        <v>1224</v>
      </c>
      <c r="AG163" s="49"/>
    </row>
    <row r="164" spans="1:33" ht="15" customHeight="1">
      <c r="B164" s="23" t="s">
        <v>1225</v>
      </c>
      <c r="AG164" s="49"/>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6">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6">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6">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6">
        <f>'AEO 2022 Table 47 Raw'!AJ151</f>
        <v>8.0000000000000002E-3</v>
      </c>
    </row>
    <row r="169" spans="1:33" ht="15" customHeight="1">
      <c r="B169" s="23" t="s">
        <v>1231</v>
      </c>
      <c r="AG169" s="49"/>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6">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6">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6">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6">
        <f>'AEO 2022 Table 47 Raw'!AJ156</f>
        <v>8.0000000000000002E-3</v>
      </c>
    </row>
    <row r="174" spans="1:33" ht="15" customHeight="1">
      <c r="AG174" s="49"/>
    </row>
    <row r="175" spans="1:33" ht="15" customHeight="1">
      <c r="B175" s="23" t="s">
        <v>111</v>
      </c>
      <c r="AG175" s="49"/>
    </row>
    <row r="176" spans="1:33" ht="15" customHeight="1">
      <c r="B176" s="23" t="s">
        <v>1236</v>
      </c>
      <c r="AG176" s="49"/>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6">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6">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6">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6">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6">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6">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6">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6">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6">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6">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6">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6">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6">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6">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6">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6">
        <f>'AEO 2022 Table 47 Raw'!AJ174</f>
        <v>-1E-3</v>
      </c>
    </row>
    <row r="193" spans="2:34" ht="15" customHeight="1" thickBot="1"/>
    <row r="194" spans="2:34"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3">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3">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3">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3">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3">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3">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3">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3">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3">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3">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3">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3">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3">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3">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3">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3">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3">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3">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3">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3">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3">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3">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3">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3">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3">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3">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3">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3">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3">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3">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3">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3">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3">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3">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3">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3">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3">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3">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3">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3">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3">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3">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3">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3">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3">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3">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3">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3">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3">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3">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3">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3">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3">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3">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3">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3">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3">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3">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3">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3">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3">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3">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3">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3">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3">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3">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3">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3">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3">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3">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3">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3">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3">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3">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3">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3">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3">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3">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3">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3">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3">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3">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3">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3">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3">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3">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3">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3">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3">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3">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3">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3">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3">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3">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3">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3">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3">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3">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3">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3">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3">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3">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3">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3">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3">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3">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3">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3">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3">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3">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3">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3">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3">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3">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3">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3">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3">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3">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3">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3">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3">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3">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3">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3">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3">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3">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3">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3">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3">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3">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3">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3">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3">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3">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3">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3">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3">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3">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3">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3">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3">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3">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3">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3">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3">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3">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3">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3">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3">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3">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3">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3">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3">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3">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3">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3">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3">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3">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3">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3">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3">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3">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3">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3">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3">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3">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3">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3">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3">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3">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3">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3">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3">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3">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3">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3">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3">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3">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3">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3">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3">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3">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3">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3">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3">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3">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3">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3">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3">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3">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3">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3">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3">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3">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3">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3">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3">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3">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3">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3">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3">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3">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3">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3">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1262</v>
      </c>
      <c r="B10" s="20" t="s">
        <v>1263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6">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6">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6">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6">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6">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6">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6">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6">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6">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6">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6"/>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6">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6">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6">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6">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6">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6">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6">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6">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6">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6">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6"/>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6">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6">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6">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6">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6"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6">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6">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6">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6">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6">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6">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6"/>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6"/>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6"/>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6">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6">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6">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6">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6">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6">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6">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6">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6">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6">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6"/>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6">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6">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6">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6">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6">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6">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6">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6">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6">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6">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6"/>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6">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6">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6">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6">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6"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6">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6">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6">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6">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6">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6"/>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6">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6">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6">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6">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6">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6">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6">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6">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6">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6">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6"/>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6"/>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6"/>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6">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6">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6">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6">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6">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6">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6">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6">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6">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6">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6"/>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6">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6">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6">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6">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6">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6">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6">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6">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6">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6">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6"/>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6">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6">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6">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6">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6"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6">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6">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6">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6">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6">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6">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6"/>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6"/>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6"/>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6">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6">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6">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6">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6">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6">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6">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6">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6">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6">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6"/>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6">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6">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6">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6">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6">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6">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6">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6">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6">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6">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6"/>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6">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6">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6">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6">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6"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6">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6">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6">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6">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6">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6">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6"/>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6"/>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6"/>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6"/>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6"/>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6">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6">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6">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6">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6">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6">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6">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6">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6">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6">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6"/>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6">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6">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6">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6">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6">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6">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6">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6">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6">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6">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6"/>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6">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6">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6">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6">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6"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6">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6">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6">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6">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6">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6">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6"/>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6"/>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6"/>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6">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6">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6">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6">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6">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6">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6">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6">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6">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6">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6">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6">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6">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6">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6">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6">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6">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6">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6">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6">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6">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6">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6">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6">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6">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6">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6"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6">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6">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6">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6">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6">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6">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6"/>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6"/>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6"/>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6"/>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6">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6">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6">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6">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6"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6"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6">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6"/>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6">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6">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6">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6">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6">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6"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6">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6">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6"/>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6"/>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6">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6">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6">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6">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6">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6">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6"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6">
        <f>'AEO 2022 Table 49 Raw'!AJ252</f>
        <v>3.1E-2</v>
      </c>
    </row>
    <row r="274" spans="1:34" ht="12" customHeight="1" thickBot="1"/>
    <row r="275" spans="1:34"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5" width="46.7109375" customWidth="1"/>
  </cols>
  <sheetData>
    <row r="1" spans="1:36" ht="15" customHeight="1" thickBot="1">
      <c r="A1" s="13"/>
      <c r="B1" s="53" t="s">
        <v>2566</v>
      </c>
      <c r="C1" s="53"/>
      <c r="D1" s="53"/>
      <c r="E1" s="53"/>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1" t="s">
        <v>109</v>
      </c>
      <c r="G3" s="71" t="s">
        <v>2567</v>
      </c>
      <c r="H3" s="56"/>
      <c r="I3" s="56"/>
      <c r="J3" s="56"/>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1" t="s">
        <v>108</v>
      </c>
      <c r="G4" s="71" t="s">
        <v>2568</v>
      </c>
      <c r="H4" s="56"/>
      <c r="I4" s="56"/>
      <c r="J4" s="71"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1" t="s">
        <v>106</v>
      </c>
      <c r="G5" s="71" t="s">
        <v>2569</v>
      </c>
      <c r="H5" s="56"/>
      <c r="I5" s="56"/>
      <c r="J5" s="56"/>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1" t="s">
        <v>105</v>
      </c>
      <c r="G6" s="56"/>
      <c r="H6" s="71" t="s">
        <v>2570</v>
      </c>
      <c r="I6" s="56"/>
      <c r="J6" s="56"/>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spans="1:36" ht="15" customHeight="1">
      <c r="A10" s="55" t="s">
        <v>104</v>
      </c>
      <c r="B10" s="57" t="s">
        <v>103</v>
      </c>
      <c r="C10" s="57"/>
      <c r="D10" s="57"/>
      <c r="E10" s="57"/>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58" t="s">
        <v>821</v>
      </c>
      <c r="AJ10" s="32"/>
    </row>
    <row r="11" spans="1:36" ht="15" customHeight="1">
      <c r="A11" s="13"/>
      <c r="B11" s="59"/>
      <c r="C11" s="59"/>
      <c r="D11" s="59"/>
      <c r="E11" s="59"/>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58" t="s">
        <v>822</v>
      </c>
      <c r="AJ11" s="32"/>
    </row>
    <row r="12" spans="1:36" ht="15" customHeight="1">
      <c r="A12" s="13"/>
      <c r="B12" s="59"/>
      <c r="C12" s="59"/>
      <c r="D12" s="59"/>
      <c r="E12" s="59"/>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8" t="s">
        <v>823</v>
      </c>
      <c r="AJ12" s="32"/>
    </row>
    <row r="13" spans="1:36" ht="15" customHeight="1" thickBot="1">
      <c r="A13" s="13"/>
      <c r="B13" s="61" t="s">
        <v>102</v>
      </c>
      <c r="C13" s="61">
        <v>2019</v>
      </c>
      <c r="D13" s="61">
        <v>2020</v>
      </c>
      <c r="E13" s="61">
        <v>2021</v>
      </c>
      <c r="F13" s="61">
        <v>2022</v>
      </c>
      <c r="G13" s="61">
        <v>2023</v>
      </c>
      <c r="H13" s="61">
        <v>2024</v>
      </c>
      <c r="I13" s="61">
        <v>2025</v>
      </c>
      <c r="J13" s="61">
        <v>2026</v>
      </c>
      <c r="K13" s="61">
        <v>2027</v>
      </c>
      <c r="L13" s="61">
        <v>2028</v>
      </c>
      <c r="M13" s="61">
        <v>2029</v>
      </c>
      <c r="N13" s="61">
        <v>2030</v>
      </c>
      <c r="O13" s="61">
        <v>2031</v>
      </c>
      <c r="P13" s="61">
        <v>2032</v>
      </c>
      <c r="Q13" s="61">
        <v>2033</v>
      </c>
      <c r="R13" s="61">
        <v>2034</v>
      </c>
      <c r="S13" s="61">
        <v>2035</v>
      </c>
      <c r="T13" s="61">
        <v>2036</v>
      </c>
      <c r="U13" s="61">
        <v>2037</v>
      </c>
      <c r="V13" s="61">
        <v>2038</v>
      </c>
      <c r="W13" s="61">
        <v>2039</v>
      </c>
      <c r="X13" s="61">
        <v>2040</v>
      </c>
      <c r="Y13" s="61">
        <v>2041</v>
      </c>
      <c r="Z13" s="61">
        <v>2042</v>
      </c>
      <c r="AA13" s="61">
        <v>2043</v>
      </c>
      <c r="AB13" s="61">
        <v>2044</v>
      </c>
      <c r="AC13" s="61">
        <v>2045</v>
      </c>
      <c r="AD13" s="61">
        <v>2046</v>
      </c>
      <c r="AE13" s="61">
        <v>2047</v>
      </c>
      <c r="AF13" s="61">
        <v>2048</v>
      </c>
      <c r="AG13" s="61">
        <v>2049</v>
      </c>
      <c r="AH13" s="61">
        <v>2050</v>
      </c>
      <c r="AI13" s="62" t="s">
        <v>2571</v>
      </c>
      <c r="AJ13" s="32"/>
    </row>
    <row r="14" spans="1:36"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row>
    <row r="15" spans="1:36" ht="15" customHeight="1">
      <c r="A15" s="13"/>
      <c r="B15" s="63" t="s">
        <v>101</v>
      </c>
      <c r="C15" s="63"/>
      <c r="D15" s="63"/>
      <c r="E15" s="63"/>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row>
    <row r="16" spans="1:36" ht="15" customHeight="1">
      <c r="A16" s="13"/>
      <c r="B16" s="63" t="s">
        <v>100</v>
      </c>
      <c r="C16" s="63"/>
      <c r="D16" s="63"/>
      <c r="E16" s="63"/>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row>
    <row r="17" spans="1:36" ht="15" customHeight="1">
      <c r="A17" s="13"/>
      <c r="B17" s="63" t="s">
        <v>99</v>
      </c>
      <c r="C17" s="63"/>
      <c r="D17" s="63"/>
      <c r="E17" s="63"/>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1:36" ht="15" customHeight="1">
      <c r="A18" s="55" t="s">
        <v>98</v>
      </c>
      <c r="B18" s="64" t="s">
        <v>97</v>
      </c>
      <c r="C18" s="64"/>
      <c r="D18" s="64"/>
      <c r="E18" s="64"/>
      <c r="F18" s="69">
        <v>2843.298096</v>
      </c>
      <c r="G18" s="69">
        <v>2901.3588869999999</v>
      </c>
      <c r="H18" s="69">
        <v>2922.5065920000002</v>
      </c>
      <c r="I18" s="69">
        <v>2933.360107</v>
      </c>
      <c r="J18" s="69">
        <v>2954.2380370000001</v>
      </c>
      <c r="K18" s="69">
        <v>2981.9343260000001</v>
      </c>
      <c r="L18" s="69">
        <v>3007.5581050000001</v>
      </c>
      <c r="M18" s="69">
        <v>3027.5729980000001</v>
      </c>
      <c r="N18" s="69">
        <v>3042.8432619999999</v>
      </c>
      <c r="O18" s="69">
        <v>3055.7746579999998</v>
      </c>
      <c r="P18" s="69">
        <v>3066.6516109999998</v>
      </c>
      <c r="Q18" s="69">
        <v>3082.359375</v>
      </c>
      <c r="R18" s="69">
        <v>3102.4182129999999</v>
      </c>
      <c r="S18" s="69">
        <v>3120.7375489999999</v>
      </c>
      <c r="T18" s="69">
        <v>3135.6208499999998</v>
      </c>
      <c r="U18" s="69">
        <v>3152.9177249999998</v>
      </c>
      <c r="V18" s="69">
        <v>3172.435547</v>
      </c>
      <c r="W18" s="69">
        <v>3192.100586</v>
      </c>
      <c r="X18" s="69">
        <v>3214.5629880000001</v>
      </c>
      <c r="Y18" s="69">
        <v>3237.5805660000001</v>
      </c>
      <c r="Z18" s="69">
        <v>3261.5847170000002</v>
      </c>
      <c r="AA18" s="69">
        <v>3284.897461</v>
      </c>
      <c r="AB18" s="69">
        <v>3309.0390619999998</v>
      </c>
      <c r="AC18" s="69">
        <v>3334.7033689999998</v>
      </c>
      <c r="AD18" s="69">
        <v>3364.522461</v>
      </c>
      <c r="AE18" s="69">
        <v>3396.5351559999999</v>
      </c>
      <c r="AF18" s="69">
        <v>3429.5627439999998</v>
      </c>
      <c r="AG18" s="69">
        <v>3463.0249020000001</v>
      </c>
      <c r="AH18" s="69">
        <v>3499.5429690000001</v>
      </c>
      <c r="AI18" s="66">
        <v>7.4440000000000001E-3</v>
      </c>
      <c r="AJ18" s="32"/>
    </row>
    <row r="19" spans="1:36" ht="15" customHeight="1">
      <c r="A19" s="55" t="s">
        <v>96</v>
      </c>
      <c r="B19" s="64" t="s">
        <v>95</v>
      </c>
      <c r="C19" s="64"/>
      <c r="D19" s="64"/>
      <c r="E19" s="64"/>
      <c r="F19" s="69">
        <v>102.214951</v>
      </c>
      <c r="G19" s="69">
        <v>103.34345999999999</v>
      </c>
      <c r="H19" s="69">
        <v>103.55378</v>
      </c>
      <c r="I19" s="69">
        <v>104.36998699999999</v>
      </c>
      <c r="J19" s="69">
        <v>105.656265</v>
      </c>
      <c r="K19" s="69">
        <v>107.002548</v>
      </c>
      <c r="L19" s="69">
        <v>108.204063</v>
      </c>
      <c r="M19" s="69">
        <v>109.329842</v>
      </c>
      <c r="N19" s="69">
        <v>110.214569</v>
      </c>
      <c r="O19" s="69">
        <v>111.063705</v>
      </c>
      <c r="P19" s="69">
        <v>112.175911</v>
      </c>
      <c r="Q19" s="69">
        <v>113.26731100000001</v>
      </c>
      <c r="R19" s="69">
        <v>114.361328</v>
      </c>
      <c r="S19" s="69">
        <v>115.539856</v>
      </c>
      <c r="T19" s="69">
        <v>116.693398</v>
      </c>
      <c r="U19" s="69">
        <v>117.934776</v>
      </c>
      <c r="V19" s="69">
        <v>119.26325199999999</v>
      </c>
      <c r="W19" s="69">
        <v>120.517143</v>
      </c>
      <c r="X19" s="69">
        <v>121.965698</v>
      </c>
      <c r="Y19" s="69">
        <v>123.543205</v>
      </c>
      <c r="Z19" s="69">
        <v>125.055435</v>
      </c>
      <c r="AA19" s="69">
        <v>126.490196</v>
      </c>
      <c r="AB19" s="69">
        <v>127.831902</v>
      </c>
      <c r="AC19" s="69">
        <v>129.14802599999999</v>
      </c>
      <c r="AD19" s="69">
        <v>130.647919</v>
      </c>
      <c r="AE19" s="69">
        <v>132.25534099999999</v>
      </c>
      <c r="AF19" s="69">
        <v>133.71923799999999</v>
      </c>
      <c r="AG19" s="69">
        <v>135.16911300000001</v>
      </c>
      <c r="AH19" s="69">
        <v>137.065033</v>
      </c>
      <c r="AI19" s="66">
        <v>1.0533000000000001E-2</v>
      </c>
      <c r="AJ19" s="32"/>
    </row>
    <row r="20" spans="1:36" ht="15" customHeight="1">
      <c r="A20" s="55" t="s">
        <v>94</v>
      </c>
      <c r="B20" s="64" t="s">
        <v>93</v>
      </c>
      <c r="C20" s="64"/>
      <c r="D20" s="64"/>
      <c r="E20" s="64"/>
      <c r="F20" s="69">
        <v>321.95498700000002</v>
      </c>
      <c r="G20" s="69">
        <v>320.72061200000002</v>
      </c>
      <c r="H20" s="69">
        <v>321.15664700000002</v>
      </c>
      <c r="I20" s="69">
        <v>324.03918499999997</v>
      </c>
      <c r="J20" s="69">
        <v>328.45147700000001</v>
      </c>
      <c r="K20" s="69">
        <v>332.319275</v>
      </c>
      <c r="L20" s="69">
        <v>335.87875400000001</v>
      </c>
      <c r="M20" s="69">
        <v>338.62100199999998</v>
      </c>
      <c r="N20" s="69">
        <v>341.15325899999999</v>
      </c>
      <c r="O20" s="69">
        <v>344.16229199999998</v>
      </c>
      <c r="P20" s="69">
        <v>348.16583300000002</v>
      </c>
      <c r="Q20" s="69">
        <v>351.54122899999999</v>
      </c>
      <c r="R20" s="69">
        <v>354.83010899999999</v>
      </c>
      <c r="S20" s="69">
        <v>358.344696</v>
      </c>
      <c r="T20" s="69">
        <v>361.39355499999999</v>
      </c>
      <c r="U20" s="69">
        <v>364.92678799999999</v>
      </c>
      <c r="V20" s="69">
        <v>368.38064600000001</v>
      </c>
      <c r="W20" s="69">
        <v>371.81143200000002</v>
      </c>
      <c r="X20" s="69">
        <v>375.58807400000001</v>
      </c>
      <c r="Y20" s="69">
        <v>379.58752399999997</v>
      </c>
      <c r="Z20" s="69">
        <v>383.51464800000002</v>
      </c>
      <c r="AA20" s="69">
        <v>387.20883199999997</v>
      </c>
      <c r="AB20" s="69">
        <v>390.63339200000001</v>
      </c>
      <c r="AC20" s="69">
        <v>393.83795199999997</v>
      </c>
      <c r="AD20" s="69">
        <v>397.54263300000002</v>
      </c>
      <c r="AE20" s="69">
        <v>401.35467499999999</v>
      </c>
      <c r="AF20" s="69">
        <v>404.65982100000002</v>
      </c>
      <c r="AG20" s="69">
        <v>408.22445699999997</v>
      </c>
      <c r="AH20" s="69">
        <v>413.08251999999999</v>
      </c>
      <c r="AI20" s="66">
        <v>8.9409999999999993E-3</v>
      </c>
      <c r="AJ20" s="32"/>
    </row>
    <row r="21" spans="1:36" ht="15" customHeight="1">
      <c r="A21" s="13"/>
      <c r="B21" s="63" t="s">
        <v>142</v>
      </c>
      <c r="C21" s="63"/>
      <c r="D21" s="63"/>
      <c r="E21" s="63"/>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row>
    <row r="22" spans="1:36" ht="15" customHeight="1">
      <c r="A22" s="55" t="s">
        <v>138</v>
      </c>
      <c r="B22" s="64" t="s">
        <v>139</v>
      </c>
      <c r="C22" s="77">
        <v>210</v>
      </c>
      <c r="D22" s="75">
        <f>'AEO 2021 Table 7'!C22</f>
        <v>108.32250999999999</v>
      </c>
      <c r="E22" s="75">
        <f>'AEO 2022 Table 7'!C22</f>
        <v>151.12510700000001</v>
      </c>
      <c r="F22" s="76">
        <v>175.473648</v>
      </c>
      <c r="G22" s="69">
        <v>186.883286</v>
      </c>
      <c r="H22" s="69">
        <v>193.369202</v>
      </c>
      <c r="I22" s="69">
        <v>197.39228800000001</v>
      </c>
      <c r="J22" s="69">
        <v>200.32751500000001</v>
      </c>
      <c r="K22" s="69">
        <v>202.52967799999999</v>
      </c>
      <c r="L22" s="69">
        <v>204.211411</v>
      </c>
      <c r="M22" s="69">
        <v>205.46838399999999</v>
      </c>
      <c r="N22" s="69">
        <v>206.39357000000001</v>
      </c>
      <c r="O22" s="69">
        <v>207.029404</v>
      </c>
      <c r="P22" s="69">
        <v>207.54084800000001</v>
      </c>
      <c r="Q22" s="69">
        <v>207.99565100000001</v>
      </c>
      <c r="R22" s="69">
        <v>208.43975800000001</v>
      </c>
      <c r="S22" s="69">
        <v>208.79684399999999</v>
      </c>
      <c r="T22" s="69">
        <v>209.10339400000001</v>
      </c>
      <c r="U22" s="69">
        <v>209.37013200000001</v>
      </c>
      <c r="V22" s="69">
        <v>209.49378999999999</v>
      </c>
      <c r="W22" s="69">
        <v>209.54415900000001</v>
      </c>
      <c r="X22" s="69">
        <v>209.54357899999999</v>
      </c>
      <c r="Y22" s="69">
        <v>209.49118000000001</v>
      </c>
      <c r="Z22" s="69">
        <v>209.41184999999999</v>
      </c>
      <c r="AA22" s="69">
        <v>209.25843800000001</v>
      </c>
      <c r="AB22" s="69">
        <v>209.10913099999999</v>
      </c>
      <c r="AC22" s="69">
        <v>208.931015</v>
      </c>
      <c r="AD22" s="69">
        <v>208.81189000000001</v>
      </c>
      <c r="AE22" s="69">
        <v>208.60612499999999</v>
      </c>
      <c r="AF22" s="69">
        <v>208.41769400000001</v>
      </c>
      <c r="AG22" s="69">
        <v>208.192352</v>
      </c>
      <c r="AH22" s="69">
        <v>207.995926</v>
      </c>
      <c r="AI22" s="66">
        <v>6.0910000000000001E-3</v>
      </c>
      <c r="AJ22" s="32"/>
    </row>
    <row r="23" spans="1:36" ht="15" customHeight="1">
      <c r="A23" s="55" t="s">
        <v>140</v>
      </c>
      <c r="B23" s="64" t="s">
        <v>141</v>
      </c>
      <c r="C23" s="64"/>
      <c r="D23" s="78">
        <f>D22/$C$22</f>
        <v>0.51582147619047614</v>
      </c>
      <c r="E23" s="78">
        <f>E22/$C$22</f>
        <v>0.71964336666666673</v>
      </c>
      <c r="F23" s="69">
        <v>30.144946999999998</v>
      </c>
      <c r="G23" s="69">
        <v>32.030231000000001</v>
      </c>
      <c r="H23" s="69">
        <v>33.064109999999999</v>
      </c>
      <c r="I23" s="69">
        <v>33.706195999999998</v>
      </c>
      <c r="J23" s="69">
        <v>34.620327000000003</v>
      </c>
      <c r="K23" s="69">
        <v>35.443916000000002</v>
      </c>
      <c r="L23" s="69">
        <v>36.137473999999997</v>
      </c>
      <c r="M23" s="69">
        <v>36.650322000000003</v>
      </c>
      <c r="N23" s="69">
        <v>37.00806</v>
      </c>
      <c r="O23" s="69">
        <v>37.264552999999999</v>
      </c>
      <c r="P23" s="69">
        <v>37.633518000000002</v>
      </c>
      <c r="Q23" s="69">
        <v>38.067889999999998</v>
      </c>
      <c r="R23" s="69">
        <v>38.564194000000001</v>
      </c>
      <c r="S23" s="69">
        <v>38.985652999999999</v>
      </c>
      <c r="T23" s="69">
        <v>39.398944999999998</v>
      </c>
      <c r="U23" s="69">
        <v>39.809189000000003</v>
      </c>
      <c r="V23" s="69">
        <v>40.237045000000002</v>
      </c>
      <c r="W23" s="69">
        <v>40.652228999999998</v>
      </c>
      <c r="X23" s="69">
        <v>41.127974999999999</v>
      </c>
      <c r="Y23" s="69">
        <v>41.567630999999999</v>
      </c>
      <c r="Z23" s="69">
        <v>42.019573000000001</v>
      </c>
      <c r="AA23" s="69">
        <v>42.407310000000003</v>
      </c>
      <c r="AB23" s="69">
        <v>42.842342000000002</v>
      </c>
      <c r="AC23" s="69">
        <v>43.266334999999998</v>
      </c>
      <c r="AD23" s="69">
        <v>43.867863</v>
      </c>
      <c r="AE23" s="69">
        <v>44.361511</v>
      </c>
      <c r="AF23" s="69">
        <v>44.905074999999997</v>
      </c>
      <c r="AG23" s="69">
        <v>45.395485000000001</v>
      </c>
      <c r="AH23" s="69">
        <v>46.002594000000002</v>
      </c>
      <c r="AI23" s="66">
        <v>1.521E-2</v>
      </c>
      <c r="AJ23" s="32"/>
    </row>
    <row r="24" spans="1:36" ht="15" customHeight="1">
      <c r="A24" s="13"/>
      <c r="B24" s="63" t="s">
        <v>92</v>
      </c>
      <c r="C24" s="63"/>
      <c r="D24" s="63"/>
      <c r="E24" s="63"/>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row>
    <row r="25" spans="1:36" ht="15" customHeight="1">
      <c r="A25" s="55" t="s">
        <v>91</v>
      </c>
      <c r="B25" s="64" t="s">
        <v>90</v>
      </c>
      <c r="C25" s="77">
        <v>1223</v>
      </c>
      <c r="D25" s="75">
        <f>'AEO 2021 Table 7'!C25</f>
        <v>738.85894800000005</v>
      </c>
      <c r="E25" s="75">
        <f>'AEO 2022 Table 7'!C25</f>
        <v>884.81805399999996</v>
      </c>
      <c r="F25" s="76">
        <v>1173.034668</v>
      </c>
      <c r="G25" s="69">
        <v>1318.6945800000001</v>
      </c>
      <c r="H25" s="69">
        <v>1361.6110839999999</v>
      </c>
      <c r="I25" s="69">
        <v>1371.6551509999999</v>
      </c>
      <c r="J25" s="69">
        <v>1402.9279790000001</v>
      </c>
      <c r="K25" s="69">
        <v>1433.8398440000001</v>
      </c>
      <c r="L25" s="69">
        <v>1461.472168</v>
      </c>
      <c r="M25" s="69">
        <v>1484.8291019999999</v>
      </c>
      <c r="N25" s="69">
        <v>1504.2687989999999</v>
      </c>
      <c r="O25" s="69">
        <v>1524.7269289999999</v>
      </c>
      <c r="P25" s="69">
        <v>1552.256836</v>
      </c>
      <c r="Q25" s="69">
        <v>1583.9248050000001</v>
      </c>
      <c r="R25" s="69">
        <v>1615.380249</v>
      </c>
      <c r="S25" s="69">
        <v>1647.3461910000001</v>
      </c>
      <c r="T25" s="69">
        <v>1682.5896</v>
      </c>
      <c r="U25" s="69">
        <v>1721.046875</v>
      </c>
      <c r="V25" s="69">
        <v>1761.139038</v>
      </c>
      <c r="W25" s="69">
        <v>1801.9410399999999</v>
      </c>
      <c r="X25" s="69">
        <v>1848.0720209999999</v>
      </c>
      <c r="Y25" s="69">
        <v>1894.2041019999999</v>
      </c>
      <c r="Z25" s="69">
        <v>1941.463013</v>
      </c>
      <c r="AA25" s="69">
        <v>1990.3642580000001</v>
      </c>
      <c r="AB25" s="69">
        <v>2038.4373780000001</v>
      </c>
      <c r="AC25" s="69">
        <v>2085.6875</v>
      </c>
      <c r="AD25" s="69">
        <v>2134.0048830000001</v>
      </c>
      <c r="AE25" s="69">
        <v>2185.8969729999999</v>
      </c>
      <c r="AF25" s="69">
        <v>2238.836182</v>
      </c>
      <c r="AG25" s="69">
        <v>2292.3554690000001</v>
      </c>
      <c r="AH25" s="69">
        <v>2350.2690429999998</v>
      </c>
      <c r="AI25" s="66">
        <v>2.513E-2</v>
      </c>
      <c r="AJ25" s="32"/>
    </row>
    <row r="26" spans="1:36" ht="15" customHeight="1">
      <c r="A26" s="13"/>
      <c r="B26" s="63" t="s">
        <v>89</v>
      </c>
      <c r="C26" s="63"/>
      <c r="D26" s="79">
        <f>D25/$C$25</f>
        <v>0.60413650695012266</v>
      </c>
      <c r="E26" s="79">
        <f>E25/$C$25</f>
        <v>0.72348164677023707</v>
      </c>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row>
    <row r="27" spans="1:36" ht="15" customHeight="1">
      <c r="A27" s="55" t="s">
        <v>88</v>
      </c>
      <c r="B27" s="64" t="s">
        <v>47</v>
      </c>
      <c r="C27" s="64"/>
      <c r="D27" s="64"/>
      <c r="E27" s="64"/>
      <c r="F27" s="69">
        <v>1620.4948730000001</v>
      </c>
      <c r="G27" s="69">
        <v>1600.1008300000001</v>
      </c>
      <c r="H27" s="69">
        <v>1666.9197999999999</v>
      </c>
      <c r="I27" s="69">
        <v>1628.408447</v>
      </c>
      <c r="J27" s="69">
        <v>1561.420654</v>
      </c>
      <c r="K27" s="69">
        <v>1509.649414</v>
      </c>
      <c r="L27" s="69">
        <v>1489.7312010000001</v>
      </c>
      <c r="M27" s="69">
        <v>1507.5151370000001</v>
      </c>
      <c r="N27" s="69">
        <v>1500.1649170000001</v>
      </c>
      <c r="O27" s="69">
        <v>1506.952393</v>
      </c>
      <c r="P27" s="69">
        <v>1522.1982419999999</v>
      </c>
      <c r="Q27" s="69">
        <v>1534.73938</v>
      </c>
      <c r="R27" s="69">
        <v>1543.237427</v>
      </c>
      <c r="S27" s="69">
        <v>1554.590698</v>
      </c>
      <c r="T27" s="69">
        <v>1557.5253909999999</v>
      </c>
      <c r="U27" s="69">
        <v>1562.481567</v>
      </c>
      <c r="V27" s="69">
        <v>1568.966064</v>
      </c>
      <c r="W27" s="69">
        <v>1568.3394780000001</v>
      </c>
      <c r="X27" s="69">
        <v>1571.777466</v>
      </c>
      <c r="Y27" s="69">
        <v>1585.611206</v>
      </c>
      <c r="Z27" s="69">
        <v>1597.3070070000001</v>
      </c>
      <c r="AA27" s="69">
        <v>1600.190918</v>
      </c>
      <c r="AB27" s="69">
        <v>1601.832764</v>
      </c>
      <c r="AC27" s="69">
        <v>1602.998779</v>
      </c>
      <c r="AD27" s="69">
        <v>1608.1293949999999</v>
      </c>
      <c r="AE27" s="69">
        <v>1618.0823969999999</v>
      </c>
      <c r="AF27" s="69">
        <v>1630.8079829999999</v>
      </c>
      <c r="AG27" s="69">
        <v>1636.8905030000001</v>
      </c>
      <c r="AH27" s="69">
        <v>1649.469482</v>
      </c>
      <c r="AI27" s="66">
        <v>6.3299999999999999E-4</v>
      </c>
      <c r="AJ27" s="32"/>
    </row>
    <row r="28" spans="1:36" ht="15" customHeight="1">
      <c r="A28" s="55" t="s">
        <v>87</v>
      </c>
      <c r="B28" s="64" t="s">
        <v>45</v>
      </c>
      <c r="C28" s="64"/>
      <c r="D28" s="64"/>
      <c r="E28" s="64"/>
      <c r="F28" s="69">
        <v>444.898865</v>
      </c>
      <c r="G28" s="69">
        <v>450.42761200000001</v>
      </c>
      <c r="H28" s="69">
        <v>448.61004600000001</v>
      </c>
      <c r="I28" s="69">
        <v>446.74627700000002</v>
      </c>
      <c r="J28" s="69">
        <v>445.22772200000003</v>
      </c>
      <c r="K28" s="69">
        <v>442.84777800000001</v>
      </c>
      <c r="L28" s="69">
        <v>440.43005399999998</v>
      </c>
      <c r="M28" s="69">
        <v>437.02459700000003</v>
      </c>
      <c r="N28" s="69">
        <v>434.036407</v>
      </c>
      <c r="O28" s="69">
        <v>431.39211999999998</v>
      </c>
      <c r="P28" s="69">
        <v>429.99737499999998</v>
      </c>
      <c r="Q28" s="69">
        <v>428.16067500000003</v>
      </c>
      <c r="R28" s="69">
        <v>426.27862499999998</v>
      </c>
      <c r="S28" s="69">
        <v>424.17816199999999</v>
      </c>
      <c r="T28" s="69">
        <v>421.71697999999998</v>
      </c>
      <c r="U28" s="69">
        <v>419.81463600000001</v>
      </c>
      <c r="V28" s="69">
        <v>417.567047</v>
      </c>
      <c r="W28" s="69">
        <v>415.80767800000001</v>
      </c>
      <c r="X28" s="69">
        <v>414.04513500000002</v>
      </c>
      <c r="Y28" s="69">
        <v>412.52209499999998</v>
      </c>
      <c r="Z28" s="69">
        <v>411.24774200000002</v>
      </c>
      <c r="AA28" s="69">
        <v>409.97735599999999</v>
      </c>
      <c r="AB28" s="69">
        <v>408.52224699999999</v>
      </c>
      <c r="AC28" s="69">
        <v>406.63034099999999</v>
      </c>
      <c r="AD28" s="69">
        <v>405.358521</v>
      </c>
      <c r="AE28" s="69">
        <v>403.865906</v>
      </c>
      <c r="AF28" s="69">
        <v>401.97906499999999</v>
      </c>
      <c r="AG28" s="69">
        <v>400.55664100000001</v>
      </c>
      <c r="AH28" s="69">
        <v>400.09832799999998</v>
      </c>
      <c r="AI28" s="66">
        <v>-3.7829999999999999E-3</v>
      </c>
      <c r="AJ28" s="32"/>
    </row>
    <row r="29" spans="1:36" ht="15" customHeight="1">
      <c r="A29" s="13"/>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row>
    <row r="30" spans="1:36" ht="15" customHeight="1">
      <c r="A30" s="13"/>
      <c r="B30" s="63" t="s">
        <v>86</v>
      </c>
      <c r="C30" s="63"/>
      <c r="D30" s="63"/>
      <c r="E30" s="63"/>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row>
    <row r="31" spans="1:36">
      <c r="A31" s="13"/>
      <c r="B31" s="63" t="s">
        <v>85</v>
      </c>
      <c r="C31" s="63"/>
      <c r="D31" s="63"/>
      <c r="E31" s="63"/>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row>
    <row r="32" spans="1:36">
      <c r="A32" s="55" t="s">
        <v>84</v>
      </c>
      <c r="B32" s="64" t="s">
        <v>83</v>
      </c>
      <c r="C32" s="64"/>
      <c r="D32" s="64"/>
      <c r="E32" s="64"/>
      <c r="F32" s="70">
        <v>35.855949000000003</v>
      </c>
      <c r="G32" s="70">
        <v>36.277985000000001</v>
      </c>
      <c r="H32" s="70">
        <v>39.337012999999999</v>
      </c>
      <c r="I32" s="70">
        <v>42.578201</v>
      </c>
      <c r="J32" s="70">
        <v>47.262627000000002</v>
      </c>
      <c r="K32" s="70">
        <v>47.227249</v>
      </c>
      <c r="L32" s="70">
        <v>47.18121</v>
      </c>
      <c r="M32" s="70">
        <v>47.168773999999999</v>
      </c>
      <c r="N32" s="70">
        <v>47.163848999999999</v>
      </c>
      <c r="O32" s="70">
        <v>47.152081000000003</v>
      </c>
      <c r="P32" s="70">
        <v>47.159278999999998</v>
      </c>
      <c r="Q32" s="70">
        <v>47.152672000000003</v>
      </c>
      <c r="R32" s="70">
        <v>47.146118000000001</v>
      </c>
      <c r="S32" s="70">
        <v>47.131686999999999</v>
      </c>
      <c r="T32" s="70">
        <v>47.138325000000002</v>
      </c>
      <c r="U32" s="70">
        <v>47.119869000000001</v>
      </c>
      <c r="V32" s="70">
        <v>47.100937000000002</v>
      </c>
      <c r="W32" s="70">
        <v>47.084251000000002</v>
      </c>
      <c r="X32" s="70">
        <v>47.059879000000002</v>
      </c>
      <c r="Y32" s="70">
        <v>47.032314</v>
      </c>
      <c r="Z32" s="70">
        <v>47.004074000000003</v>
      </c>
      <c r="AA32" s="70">
        <v>46.960155</v>
      </c>
      <c r="AB32" s="70">
        <v>46.939563999999997</v>
      </c>
      <c r="AC32" s="70">
        <v>46.910690000000002</v>
      </c>
      <c r="AD32" s="70">
        <v>46.948238000000003</v>
      </c>
      <c r="AE32" s="70">
        <v>46.913113000000003</v>
      </c>
      <c r="AF32" s="70">
        <v>46.906829999999999</v>
      </c>
      <c r="AG32" s="70">
        <v>46.880138000000002</v>
      </c>
      <c r="AH32" s="70">
        <v>46.870857000000001</v>
      </c>
      <c r="AI32" s="66">
        <v>9.613E-3</v>
      </c>
      <c r="AJ32" s="32"/>
    </row>
    <row r="33" spans="1:36">
      <c r="A33" s="55" t="s">
        <v>82</v>
      </c>
      <c r="B33" s="64" t="s">
        <v>81</v>
      </c>
      <c r="C33" s="64"/>
      <c r="D33" s="64"/>
      <c r="E33" s="64"/>
      <c r="F33" s="70">
        <v>45.004654000000002</v>
      </c>
      <c r="G33" s="70">
        <v>45.471119000000002</v>
      </c>
      <c r="H33" s="70">
        <v>49.460312000000002</v>
      </c>
      <c r="I33" s="70">
        <v>53.789036000000003</v>
      </c>
      <c r="J33" s="70">
        <v>59.791530999999999</v>
      </c>
      <c r="K33" s="70">
        <v>59.803519999999999</v>
      </c>
      <c r="L33" s="70">
        <v>59.817413000000002</v>
      </c>
      <c r="M33" s="70">
        <v>59.819332000000003</v>
      </c>
      <c r="N33" s="70">
        <v>59.821598000000002</v>
      </c>
      <c r="O33" s="70">
        <v>59.822445000000002</v>
      </c>
      <c r="P33" s="70">
        <v>59.827472999999998</v>
      </c>
      <c r="Q33" s="70">
        <v>59.828792999999997</v>
      </c>
      <c r="R33" s="70">
        <v>59.830779999999997</v>
      </c>
      <c r="S33" s="70">
        <v>59.831119999999999</v>
      </c>
      <c r="T33" s="70">
        <v>59.842136000000004</v>
      </c>
      <c r="U33" s="70">
        <v>59.842136000000004</v>
      </c>
      <c r="V33" s="70">
        <v>59.842136000000004</v>
      </c>
      <c r="W33" s="70">
        <v>59.843197000000004</v>
      </c>
      <c r="X33" s="70">
        <v>59.843197000000004</v>
      </c>
      <c r="Y33" s="70">
        <v>59.843231000000003</v>
      </c>
      <c r="Z33" s="70">
        <v>59.845177</v>
      </c>
      <c r="AA33" s="70">
        <v>59.845177</v>
      </c>
      <c r="AB33" s="70">
        <v>59.848227999999999</v>
      </c>
      <c r="AC33" s="70">
        <v>59.848227999999999</v>
      </c>
      <c r="AD33" s="70">
        <v>59.867775000000002</v>
      </c>
      <c r="AE33" s="70">
        <v>59.867775000000002</v>
      </c>
      <c r="AF33" s="70">
        <v>59.867775000000002</v>
      </c>
      <c r="AG33" s="70">
        <v>59.867775000000002</v>
      </c>
      <c r="AH33" s="70">
        <v>59.867775000000002</v>
      </c>
      <c r="AI33" s="66">
        <v>1.0244E-2</v>
      </c>
      <c r="AJ33" s="32"/>
    </row>
    <row r="34" spans="1:36">
      <c r="A34" s="55" t="s">
        <v>80</v>
      </c>
      <c r="B34" s="64" t="s">
        <v>79</v>
      </c>
      <c r="C34" s="64"/>
      <c r="D34" s="64"/>
      <c r="E34" s="64"/>
      <c r="F34" s="70">
        <v>32.047302000000002</v>
      </c>
      <c r="G34" s="70">
        <v>32.608868000000001</v>
      </c>
      <c r="H34" s="70">
        <v>35.403008</v>
      </c>
      <c r="I34" s="70">
        <v>38.46349</v>
      </c>
      <c r="J34" s="70">
        <v>42.755749000000002</v>
      </c>
      <c r="K34" s="70">
        <v>42.75658</v>
      </c>
      <c r="L34" s="70">
        <v>42.76173</v>
      </c>
      <c r="M34" s="70">
        <v>42.76173</v>
      </c>
      <c r="N34" s="70">
        <v>42.761840999999997</v>
      </c>
      <c r="O34" s="70">
        <v>42.762084999999999</v>
      </c>
      <c r="P34" s="70">
        <v>42.762169</v>
      </c>
      <c r="Q34" s="70">
        <v>42.762360000000001</v>
      </c>
      <c r="R34" s="70">
        <v>42.762390000000003</v>
      </c>
      <c r="S34" s="70">
        <v>42.762520000000002</v>
      </c>
      <c r="T34" s="70">
        <v>42.762554000000002</v>
      </c>
      <c r="U34" s="70">
        <v>42.762698999999998</v>
      </c>
      <c r="V34" s="70">
        <v>42.762756000000003</v>
      </c>
      <c r="W34" s="70">
        <v>42.762824999999999</v>
      </c>
      <c r="X34" s="70">
        <v>42.762897000000002</v>
      </c>
      <c r="Y34" s="70">
        <v>42.762962000000002</v>
      </c>
      <c r="Z34" s="70">
        <v>42.763016</v>
      </c>
      <c r="AA34" s="70">
        <v>42.763103000000001</v>
      </c>
      <c r="AB34" s="70">
        <v>42.763103000000001</v>
      </c>
      <c r="AC34" s="70">
        <v>42.763184000000003</v>
      </c>
      <c r="AD34" s="70">
        <v>42.763184000000003</v>
      </c>
      <c r="AE34" s="70">
        <v>42.763294000000002</v>
      </c>
      <c r="AF34" s="70">
        <v>42.763294000000002</v>
      </c>
      <c r="AG34" s="70">
        <v>42.763393000000001</v>
      </c>
      <c r="AH34" s="70">
        <v>42.763393000000001</v>
      </c>
      <c r="AI34" s="66">
        <v>1.0356000000000001E-2</v>
      </c>
      <c r="AJ34" s="32"/>
    </row>
    <row r="35" spans="1:36">
      <c r="A35" s="55" t="s">
        <v>78</v>
      </c>
      <c r="B35" s="64" t="s">
        <v>77</v>
      </c>
      <c r="C35" s="64"/>
      <c r="D35" s="64"/>
      <c r="E35" s="64"/>
      <c r="F35" s="70">
        <v>41.802036000000001</v>
      </c>
      <c r="G35" s="70">
        <v>43.267200000000003</v>
      </c>
      <c r="H35" s="70">
        <v>44.448151000000003</v>
      </c>
      <c r="I35" s="70">
        <v>47.052714999999999</v>
      </c>
      <c r="J35" s="70">
        <v>48.571758000000003</v>
      </c>
      <c r="K35" s="70">
        <v>49.792529999999999</v>
      </c>
      <c r="L35" s="70">
        <v>52.281478999999997</v>
      </c>
      <c r="M35" s="70">
        <v>53.248958999999999</v>
      </c>
      <c r="N35" s="70">
        <v>53.962006000000002</v>
      </c>
      <c r="O35" s="70">
        <v>54.332034999999998</v>
      </c>
      <c r="P35" s="70">
        <v>54.872646000000003</v>
      </c>
      <c r="Q35" s="70">
        <v>55.329352999999998</v>
      </c>
      <c r="R35" s="70">
        <v>55.771633000000001</v>
      </c>
      <c r="S35" s="70">
        <v>56.242725</v>
      </c>
      <c r="T35" s="70">
        <v>56.632603000000003</v>
      </c>
      <c r="U35" s="70">
        <v>56.856194000000002</v>
      </c>
      <c r="V35" s="70">
        <v>57.030456999999998</v>
      </c>
      <c r="W35" s="70">
        <v>57.310715000000002</v>
      </c>
      <c r="X35" s="70">
        <v>57.240420999999998</v>
      </c>
      <c r="Y35" s="70">
        <v>57.306023000000003</v>
      </c>
      <c r="Z35" s="70">
        <v>57.371867999999999</v>
      </c>
      <c r="AA35" s="70">
        <v>57.326743999999998</v>
      </c>
      <c r="AB35" s="70">
        <v>57.237999000000002</v>
      </c>
      <c r="AC35" s="70">
        <v>57.125121999999998</v>
      </c>
      <c r="AD35" s="70">
        <v>57.475963999999998</v>
      </c>
      <c r="AE35" s="70">
        <v>57.327747000000002</v>
      </c>
      <c r="AF35" s="70">
        <v>57.273457000000001</v>
      </c>
      <c r="AG35" s="70">
        <v>57.524818000000003</v>
      </c>
      <c r="AH35" s="70">
        <v>57.479156000000003</v>
      </c>
      <c r="AI35" s="66">
        <v>1.1439E-2</v>
      </c>
      <c r="AJ35" s="32"/>
    </row>
    <row r="36" spans="1:36">
      <c r="A36" s="55" t="s">
        <v>76</v>
      </c>
      <c r="B36" s="64" t="s">
        <v>75</v>
      </c>
      <c r="C36" s="64"/>
      <c r="D36" s="64"/>
      <c r="E36" s="64"/>
      <c r="F36" s="70">
        <v>56.582644999999999</v>
      </c>
      <c r="G36" s="70">
        <v>58.322226999999998</v>
      </c>
      <c r="H36" s="70">
        <v>59.783313999999997</v>
      </c>
      <c r="I36" s="70">
        <v>64.222374000000002</v>
      </c>
      <c r="J36" s="70">
        <v>65.997482000000005</v>
      </c>
      <c r="K36" s="70">
        <v>68.148635999999996</v>
      </c>
      <c r="L36" s="70">
        <v>72.759444999999999</v>
      </c>
      <c r="M36" s="70">
        <v>74.876166999999995</v>
      </c>
      <c r="N36" s="70">
        <v>76.446303999999998</v>
      </c>
      <c r="O36" s="70">
        <v>77.157302999999999</v>
      </c>
      <c r="P36" s="70">
        <v>78.145363000000003</v>
      </c>
      <c r="Q36" s="70">
        <v>78.735664</v>
      </c>
      <c r="R36" s="70">
        <v>79.269256999999996</v>
      </c>
      <c r="S36" s="70">
        <v>79.864814999999993</v>
      </c>
      <c r="T36" s="70">
        <v>80.311751999999998</v>
      </c>
      <c r="U36" s="70">
        <v>80.510566999999995</v>
      </c>
      <c r="V36" s="70">
        <v>80.643073999999999</v>
      </c>
      <c r="W36" s="70">
        <v>81.042243999999997</v>
      </c>
      <c r="X36" s="70">
        <v>80.790893999999994</v>
      </c>
      <c r="Y36" s="70">
        <v>80.999863000000005</v>
      </c>
      <c r="Z36" s="70">
        <v>81.213393999999994</v>
      </c>
      <c r="AA36" s="70">
        <v>81.251564000000002</v>
      </c>
      <c r="AB36" s="70">
        <v>81.126784999999998</v>
      </c>
      <c r="AC36" s="70">
        <v>80.963654000000005</v>
      </c>
      <c r="AD36" s="70">
        <v>81.962256999999994</v>
      </c>
      <c r="AE36" s="70">
        <v>81.685669000000004</v>
      </c>
      <c r="AF36" s="70">
        <v>81.574020000000004</v>
      </c>
      <c r="AG36" s="70">
        <v>82.338425000000001</v>
      </c>
      <c r="AH36" s="70">
        <v>82.243483999999995</v>
      </c>
      <c r="AI36" s="66">
        <v>1.3446E-2</v>
      </c>
      <c r="AJ36" s="32"/>
    </row>
    <row r="37" spans="1:36">
      <c r="A37" s="55" t="s">
        <v>74</v>
      </c>
      <c r="B37" s="64" t="s">
        <v>73</v>
      </c>
      <c r="C37" s="64"/>
      <c r="D37" s="64"/>
      <c r="E37" s="64"/>
      <c r="F37" s="70">
        <v>36.263930999999999</v>
      </c>
      <c r="G37" s="70">
        <v>37.832123000000003</v>
      </c>
      <c r="H37" s="70">
        <v>39.014805000000003</v>
      </c>
      <c r="I37" s="70">
        <v>41.375152999999997</v>
      </c>
      <c r="J37" s="70">
        <v>42.876761999999999</v>
      </c>
      <c r="K37" s="70">
        <v>43.911583</v>
      </c>
      <c r="L37" s="70">
        <v>45.953789</v>
      </c>
      <c r="M37" s="70">
        <v>46.678477999999998</v>
      </c>
      <c r="N37" s="70">
        <v>47.207011999999999</v>
      </c>
      <c r="O37" s="70">
        <v>47.518374999999999</v>
      </c>
      <c r="P37" s="70">
        <v>47.939487</v>
      </c>
      <c r="Q37" s="70">
        <v>48.362620999999997</v>
      </c>
      <c r="R37" s="70">
        <v>48.779860999999997</v>
      </c>
      <c r="S37" s="70">
        <v>49.233046999999999</v>
      </c>
      <c r="T37" s="70">
        <v>49.585566999999998</v>
      </c>
      <c r="U37" s="70">
        <v>49.838344999999997</v>
      </c>
      <c r="V37" s="70">
        <v>50.048076999999999</v>
      </c>
      <c r="W37" s="70">
        <v>50.325744999999998</v>
      </c>
      <c r="X37" s="70">
        <v>50.338009</v>
      </c>
      <c r="Y37" s="70">
        <v>50.426777000000001</v>
      </c>
      <c r="Z37" s="70">
        <v>50.517310999999999</v>
      </c>
      <c r="AA37" s="70">
        <v>50.542614</v>
      </c>
      <c r="AB37" s="70">
        <v>50.50412</v>
      </c>
      <c r="AC37" s="70">
        <v>50.459384999999997</v>
      </c>
      <c r="AD37" s="70">
        <v>50.618049999999997</v>
      </c>
      <c r="AE37" s="70">
        <v>50.565734999999997</v>
      </c>
      <c r="AF37" s="70">
        <v>50.535651999999999</v>
      </c>
      <c r="AG37" s="70">
        <v>50.739390999999998</v>
      </c>
      <c r="AH37" s="70">
        <v>50.721836000000003</v>
      </c>
      <c r="AI37" s="66">
        <v>1.2055E-2</v>
      </c>
      <c r="AJ37" s="32"/>
    </row>
    <row r="38" spans="1:36">
      <c r="A38" s="55" t="s">
        <v>72</v>
      </c>
      <c r="B38" s="64" t="s">
        <v>71</v>
      </c>
      <c r="C38" s="64"/>
      <c r="D38" s="64"/>
      <c r="E38" s="64"/>
      <c r="F38" s="70">
        <v>37.621077999999997</v>
      </c>
      <c r="G38" s="70">
        <v>38.382415999999999</v>
      </c>
      <c r="H38" s="70">
        <v>39.075671999999997</v>
      </c>
      <c r="I38" s="70">
        <v>40.794502000000001</v>
      </c>
      <c r="J38" s="70">
        <v>41.684994000000003</v>
      </c>
      <c r="K38" s="70">
        <v>42.387779000000002</v>
      </c>
      <c r="L38" s="70">
        <v>43.992404999999998</v>
      </c>
      <c r="M38" s="70">
        <v>44.482399000000001</v>
      </c>
      <c r="N38" s="70">
        <v>44.828845999999999</v>
      </c>
      <c r="O38" s="70">
        <v>45.012852000000002</v>
      </c>
      <c r="P38" s="70">
        <v>45.295108999999997</v>
      </c>
      <c r="Q38" s="70">
        <v>45.549660000000003</v>
      </c>
      <c r="R38" s="70">
        <v>45.800465000000003</v>
      </c>
      <c r="S38" s="70">
        <v>46.072913999999997</v>
      </c>
      <c r="T38" s="70">
        <v>46.308185999999999</v>
      </c>
      <c r="U38" s="70">
        <v>46.454895</v>
      </c>
      <c r="V38" s="70">
        <v>46.573441000000003</v>
      </c>
      <c r="W38" s="70">
        <v>46.763412000000002</v>
      </c>
      <c r="X38" s="70">
        <v>46.743324000000001</v>
      </c>
      <c r="Y38" s="70">
        <v>46.781216000000001</v>
      </c>
      <c r="Z38" s="70">
        <v>46.812752000000003</v>
      </c>
      <c r="AA38" s="70">
        <v>46.781078000000001</v>
      </c>
      <c r="AB38" s="70">
        <v>46.720787000000001</v>
      </c>
      <c r="AC38" s="70">
        <v>46.649310999999997</v>
      </c>
      <c r="AD38" s="70">
        <v>46.812587999999998</v>
      </c>
      <c r="AE38" s="70">
        <v>46.721981</v>
      </c>
      <c r="AF38" s="70">
        <v>46.686661000000001</v>
      </c>
      <c r="AG38" s="70">
        <v>46.844208000000002</v>
      </c>
      <c r="AH38" s="70">
        <v>46.809134999999998</v>
      </c>
      <c r="AI38" s="66">
        <v>7.835E-3</v>
      </c>
      <c r="AJ38" s="32"/>
    </row>
    <row r="39" spans="1:36">
      <c r="A39" s="55" t="s">
        <v>70</v>
      </c>
      <c r="B39" s="64" t="s">
        <v>69</v>
      </c>
      <c r="C39" s="64"/>
      <c r="D39" s="64"/>
      <c r="E39" s="64"/>
      <c r="F39" s="70">
        <v>49.658656999999998</v>
      </c>
      <c r="G39" s="70">
        <v>50.63982</v>
      </c>
      <c r="H39" s="70">
        <v>51.418788999999997</v>
      </c>
      <c r="I39" s="70">
        <v>54.041266999999998</v>
      </c>
      <c r="J39" s="70">
        <v>54.808311000000003</v>
      </c>
      <c r="K39" s="70">
        <v>55.812793999999997</v>
      </c>
      <c r="L39" s="70">
        <v>58.414130999999998</v>
      </c>
      <c r="M39" s="70">
        <v>59.295653999999999</v>
      </c>
      <c r="N39" s="70">
        <v>59.885936999999998</v>
      </c>
      <c r="O39" s="70">
        <v>60.128425999999997</v>
      </c>
      <c r="P39" s="70">
        <v>60.482559000000002</v>
      </c>
      <c r="Q39" s="70">
        <v>60.696911</v>
      </c>
      <c r="R39" s="70">
        <v>60.896141</v>
      </c>
      <c r="S39" s="70">
        <v>61.139969000000001</v>
      </c>
      <c r="T39" s="70">
        <v>61.342109999999998</v>
      </c>
      <c r="U39" s="70">
        <v>61.456459000000002</v>
      </c>
      <c r="V39" s="70">
        <v>61.545490000000001</v>
      </c>
      <c r="W39" s="70">
        <v>61.791069</v>
      </c>
      <c r="X39" s="70">
        <v>61.720492999999998</v>
      </c>
      <c r="Y39" s="70">
        <v>61.820892000000001</v>
      </c>
      <c r="Z39" s="70">
        <v>61.909644999999998</v>
      </c>
      <c r="AA39" s="70">
        <v>61.923454</v>
      </c>
      <c r="AB39" s="70">
        <v>61.848678999999997</v>
      </c>
      <c r="AC39" s="70">
        <v>61.762374999999999</v>
      </c>
      <c r="AD39" s="70">
        <v>62.120818999999997</v>
      </c>
      <c r="AE39" s="70">
        <v>61.989952000000002</v>
      </c>
      <c r="AF39" s="70">
        <v>61.932670999999999</v>
      </c>
      <c r="AG39" s="70">
        <v>62.331699</v>
      </c>
      <c r="AH39" s="70">
        <v>62.272804000000001</v>
      </c>
      <c r="AI39" s="66">
        <v>8.1169999999999992E-3</v>
      </c>
      <c r="AJ39" s="32"/>
    </row>
    <row r="40" spans="1:36">
      <c r="A40" s="55" t="s">
        <v>68</v>
      </c>
      <c r="B40" s="64" t="s">
        <v>67</v>
      </c>
      <c r="C40" s="64"/>
      <c r="D40" s="64"/>
      <c r="E40" s="64"/>
      <c r="F40" s="70">
        <v>32.951321</v>
      </c>
      <c r="G40" s="70">
        <v>33.825710000000001</v>
      </c>
      <c r="H40" s="70">
        <v>34.570250999999999</v>
      </c>
      <c r="I40" s="70">
        <v>36.235542000000002</v>
      </c>
      <c r="J40" s="70">
        <v>37.203814999999999</v>
      </c>
      <c r="K40" s="70">
        <v>37.859802000000002</v>
      </c>
      <c r="L40" s="70">
        <v>39.251300999999998</v>
      </c>
      <c r="M40" s="70">
        <v>39.654640000000001</v>
      </c>
      <c r="N40" s="70">
        <v>39.942870999999997</v>
      </c>
      <c r="O40" s="70">
        <v>40.123778999999999</v>
      </c>
      <c r="P40" s="70">
        <v>40.372107999999997</v>
      </c>
      <c r="Q40" s="70">
        <v>40.635685000000002</v>
      </c>
      <c r="R40" s="70">
        <v>40.898228000000003</v>
      </c>
      <c r="S40" s="70">
        <v>41.187041999999998</v>
      </c>
      <c r="T40" s="70">
        <v>41.415565000000001</v>
      </c>
      <c r="U40" s="70">
        <v>41.589336000000003</v>
      </c>
      <c r="V40" s="70">
        <v>41.735809000000003</v>
      </c>
      <c r="W40" s="70">
        <v>41.930031</v>
      </c>
      <c r="X40" s="70">
        <v>41.954326999999999</v>
      </c>
      <c r="Y40" s="70">
        <v>42.014381</v>
      </c>
      <c r="Z40" s="70">
        <v>42.070942000000002</v>
      </c>
      <c r="AA40" s="70">
        <v>42.089371</v>
      </c>
      <c r="AB40" s="70">
        <v>42.062252000000001</v>
      </c>
      <c r="AC40" s="70">
        <v>42.034523</v>
      </c>
      <c r="AD40" s="70">
        <v>42.106945000000003</v>
      </c>
      <c r="AE40" s="70">
        <v>42.074627</v>
      </c>
      <c r="AF40" s="70">
        <v>42.053328999999998</v>
      </c>
      <c r="AG40" s="70">
        <v>42.192115999999999</v>
      </c>
      <c r="AH40" s="70">
        <v>42.175429999999999</v>
      </c>
      <c r="AI40" s="66">
        <v>8.8529999999999998E-3</v>
      </c>
      <c r="AJ40" s="32"/>
    </row>
    <row r="41" spans="1:36">
      <c r="A41" s="55" t="s">
        <v>66</v>
      </c>
      <c r="B41" s="64" t="s">
        <v>65</v>
      </c>
      <c r="C41" s="64"/>
      <c r="D41" s="64"/>
      <c r="E41" s="64"/>
      <c r="F41" s="70">
        <v>30.687853</v>
      </c>
      <c r="G41" s="70">
        <v>31.308468000000001</v>
      </c>
      <c r="H41" s="70">
        <v>31.873774999999998</v>
      </c>
      <c r="I41" s="70">
        <v>33.275241999999999</v>
      </c>
      <c r="J41" s="70">
        <v>34.001517999999997</v>
      </c>
      <c r="K41" s="70">
        <v>34.574638</v>
      </c>
      <c r="L41" s="70">
        <v>35.883228000000003</v>
      </c>
      <c r="M41" s="70">
        <v>36.282809999999998</v>
      </c>
      <c r="N41" s="70">
        <v>36.565350000000002</v>
      </c>
      <c r="O41" s="70">
        <v>36.715401</v>
      </c>
      <c r="P41" s="70">
        <v>36.945652000000003</v>
      </c>
      <c r="Q41" s="70">
        <v>37.153278</v>
      </c>
      <c r="R41" s="70">
        <v>37.357868000000003</v>
      </c>
      <c r="S41" s="70">
        <v>37.580081999999997</v>
      </c>
      <c r="T41" s="70">
        <v>37.772025999999997</v>
      </c>
      <c r="U41" s="70">
        <v>37.891651000000003</v>
      </c>
      <c r="V41" s="70">
        <v>37.988308000000004</v>
      </c>
      <c r="W41" s="70">
        <v>38.143211000000001</v>
      </c>
      <c r="X41" s="70">
        <v>38.126759</v>
      </c>
      <c r="Y41" s="70">
        <v>38.157573999999997</v>
      </c>
      <c r="Z41" s="70">
        <v>38.183200999999997</v>
      </c>
      <c r="AA41" s="70">
        <v>38.157218999999998</v>
      </c>
      <c r="AB41" s="70">
        <v>38.107975000000003</v>
      </c>
      <c r="AC41" s="70">
        <v>38.049587000000002</v>
      </c>
      <c r="AD41" s="70">
        <v>38.182837999999997</v>
      </c>
      <c r="AE41" s="70">
        <v>38.108822000000004</v>
      </c>
      <c r="AF41" s="70">
        <v>38.080002</v>
      </c>
      <c r="AG41" s="70">
        <v>38.208388999999997</v>
      </c>
      <c r="AH41" s="70">
        <v>38.179749000000001</v>
      </c>
      <c r="AI41" s="66">
        <v>7.8320000000000004E-3</v>
      </c>
      <c r="AJ41" s="32"/>
    </row>
    <row r="42" spans="1:36">
      <c r="A42" s="55" t="s">
        <v>64</v>
      </c>
      <c r="B42" s="64" t="s">
        <v>63</v>
      </c>
      <c r="C42" s="64"/>
      <c r="D42" s="64"/>
      <c r="E42" s="64"/>
      <c r="F42" s="70">
        <v>40.552002000000002</v>
      </c>
      <c r="G42" s="70">
        <v>41.353237</v>
      </c>
      <c r="H42" s="70">
        <v>41.989353000000001</v>
      </c>
      <c r="I42" s="70">
        <v>44.130909000000003</v>
      </c>
      <c r="J42" s="70">
        <v>44.757289999999998</v>
      </c>
      <c r="K42" s="70">
        <v>45.577564000000002</v>
      </c>
      <c r="L42" s="70">
        <v>47.701855000000002</v>
      </c>
      <c r="M42" s="70">
        <v>48.421719000000003</v>
      </c>
      <c r="N42" s="70">
        <v>48.903754999999997</v>
      </c>
      <c r="O42" s="70">
        <v>49.101771999999997</v>
      </c>
      <c r="P42" s="70">
        <v>49.390965000000001</v>
      </c>
      <c r="Q42" s="70">
        <v>49.566006000000002</v>
      </c>
      <c r="R42" s="70">
        <v>49.728703000000003</v>
      </c>
      <c r="S42" s="70">
        <v>49.927813999999998</v>
      </c>
      <c r="T42" s="70">
        <v>50.092888000000002</v>
      </c>
      <c r="U42" s="70">
        <v>50.186264000000001</v>
      </c>
      <c r="V42" s="70">
        <v>50.258968000000003</v>
      </c>
      <c r="W42" s="70">
        <v>50.459515000000003</v>
      </c>
      <c r="X42" s="70">
        <v>50.401878000000004</v>
      </c>
      <c r="Y42" s="70">
        <v>50.483868000000001</v>
      </c>
      <c r="Z42" s="70">
        <v>50.556342999999998</v>
      </c>
      <c r="AA42" s="70">
        <v>50.567619000000001</v>
      </c>
      <c r="AB42" s="70">
        <v>50.506557000000001</v>
      </c>
      <c r="AC42" s="70">
        <v>50.436081000000001</v>
      </c>
      <c r="AD42" s="70">
        <v>50.728789999999996</v>
      </c>
      <c r="AE42" s="70">
        <v>50.621924999999997</v>
      </c>
      <c r="AF42" s="70">
        <v>50.575145999999997</v>
      </c>
      <c r="AG42" s="70">
        <v>50.901001000000001</v>
      </c>
      <c r="AH42" s="70">
        <v>50.852905</v>
      </c>
      <c r="AI42" s="66">
        <v>8.1169999999999992E-3</v>
      </c>
      <c r="AJ42" s="32"/>
    </row>
    <row r="43" spans="1:36">
      <c r="A43" s="55" t="s">
        <v>62</v>
      </c>
      <c r="B43" s="64" t="s">
        <v>61</v>
      </c>
      <c r="C43" s="64"/>
      <c r="D43" s="64"/>
      <c r="E43" s="64"/>
      <c r="F43" s="70">
        <v>26.867122999999999</v>
      </c>
      <c r="G43" s="70">
        <v>27.580062999999999</v>
      </c>
      <c r="H43" s="70">
        <v>28.18713</v>
      </c>
      <c r="I43" s="70">
        <v>29.544938999999999</v>
      </c>
      <c r="J43" s="70">
        <v>30.334429</v>
      </c>
      <c r="K43" s="70">
        <v>30.869291</v>
      </c>
      <c r="L43" s="70">
        <v>32.003860000000003</v>
      </c>
      <c r="M43" s="70">
        <v>32.332729</v>
      </c>
      <c r="N43" s="70">
        <v>32.567737999999999</v>
      </c>
      <c r="O43" s="70">
        <v>32.715243999999998</v>
      </c>
      <c r="P43" s="70">
        <v>32.917721</v>
      </c>
      <c r="Q43" s="70">
        <v>33.132629000000001</v>
      </c>
      <c r="R43" s="70">
        <v>33.346694999999997</v>
      </c>
      <c r="S43" s="70">
        <v>33.582183999999998</v>
      </c>
      <c r="T43" s="70">
        <v>33.768512999999999</v>
      </c>
      <c r="U43" s="70">
        <v>33.910198000000001</v>
      </c>
      <c r="V43" s="70">
        <v>34.029625000000003</v>
      </c>
      <c r="W43" s="70">
        <v>34.187984</v>
      </c>
      <c r="X43" s="70">
        <v>34.207794</v>
      </c>
      <c r="Y43" s="70">
        <v>34.25676</v>
      </c>
      <c r="Z43" s="70">
        <v>34.302878999999997</v>
      </c>
      <c r="AA43" s="70">
        <v>34.317905000000003</v>
      </c>
      <c r="AB43" s="70">
        <v>34.295791999999999</v>
      </c>
      <c r="AC43" s="70">
        <v>34.273186000000003</v>
      </c>
      <c r="AD43" s="70">
        <v>34.332233000000002</v>
      </c>
      <c r="AE43" s="70">
        <v>34.305881999999997</v>
      </c>
      <c r="AF43" s="70">
        <v>34.288516999999999</v>
      </c>
      <c r="AG43" s="70">
        <v>34.401679999999999</v>
      </c>
      <c r="AH43" s="70">
        <v>34.388072999999999</v>
      </c>
      <c r="AI43" s="66">
        <v>8.8529999999999998E-3</v>
      </c>
      <c r="AJ43" s="32"/>
    </row>
    <row r="44" spans="1:36">
      <c r="A44" s="55" t="s">
        <v>60</v>
      </c>
      <c r="B44" s="64" t="s">
        <v>59</v>
      </c>
      <c r="C44" s="64"/>
      <c r="D44" s="64"/>
      <c r="E44" s="64"/>
      <c r="F44" s="70">
        <v>24.416388999999999</v>
      </c>
      <c r="G44" s="70">
        <v>24.836956000000001</v>
      </c>
      <c r="H44" s="70">
        <v>25.286928</v>
      </c>
      <c r="I44" s="70">
        <v>25.785551000000002</v>
      </c>
      <c r="J44" s="70">
        <v>26.309719000000001</v>
      </c>
      <c r="K44" s="70">
        <v>26.853071</v>
      </c>
      <c r="L44" s="70">
        <v>27.439551999999999</v>
      </c>
      <c r="M44" s="70">
        <v>28.039261</v>
      </c>
      <c r="N44" s="70">
        <v>28.645572999999999</v>
      </c>
      <c r="O44" s="70">
        <v>29.223606</v>
      </c>
      <c r="P44" s="70">
        <v>29.795773000000001</v>
      </c>
      <c r="Q44" s="70">
        <v>30.329742</v>
      </c>
      <c r="R44" s="70">
        <v>30.858115999999999</v>
      </c>
      <c r="S44" s="70">
        <v>31.383734</v>
      </c>
      <c r="T44" s="70">
        <v>31.896933000000001</v>
      </c>
      <c r="U44" s="70">
        <v>32.386234000000002</v>
      </c>
      <c r="V44" s="70">
        <v>32.857269000000002</v>
      </c>
      <c r="W44" s="70">
        <v>33.317824999999999</v>
      </c>
      <c r="X44" s="70">
        <v>33.744926</v>
      </c>
      <c r="Y44" s="70">
        <v>34.150565999999998</v>
      </c>
      <c r="Z44" s="70">
        <v>34.526347999999999</v>
      </c>
      <c r="AA44" s="70">
        <v>34.855293000000003</v>
      </c>
      <c r="AB44" s="70">
        <v>35.133709000000003</v>
      </c>
      <c r="AC44" s="70">
        <v>35.376598000000001</v>
      </c>
      <c r="AD44" s="70">
        <v>35.587673000000002</v>
      </c>
      <c r="AE44" s="70">
        <v>35.763168</v>
      </c>
      <c r="AF44" s="70">
        <v>35.911662999999997</v>
      </c>
      <c r="AG44" s="70">
        <v>36.041504000000003</v>
      </c>
      <c r="AH44" s="70">
        <v>36.145099999999999</v>
      </c>
      <c r="AI44" s="66">
        <v>1.4109E-2</v>
      </c>
      <c r="AJ44" s="32"/>
    </row>
    <row r="45" spans="1:36">
      <c r="A45" s="55" t="s">
        <v>58</v>
      </c>
      <c r="B45" s="64" t="s">
        <v>57</v>
      </c>
      <c r="C45" s="64"/>
      <c r="D45" s="64"/>
      <c r="E45" s="64"/>
      <c r="F45" s="70">
        <v>15.821263</v>
      </c>
      <c r="G45" s="70">
        <v>16.131247999999999</v>
      </c>
      <c r="H45" s="70">
        <v>16.678804</v>
      </c>
      <c r="I45" s="70">
        <v>17.193453000000002</v>
      </c>
      <c r="J45" s="70">
        <v>17.382670999999998</v>
      </c>
      <c r="K45" s="70">
        <v>17.655719999999999</v>
      </c>
      <c r="L45" s="70">
        <v>17.641428000000001</v>
      </c>
      <c r="M45" s="70">
        <v>17.714843999999999</v>
      </c>
      <c r="N45" s="70">
        <v>17.746100999999999</v>
      </c>
      <c r="O45" s="70">
        <v>17.752108</v>
      </c>
      <c r="P45" s="70">
        <v>17.726762999999998</v>
      </c>
      <c r="Q45" s="70">
        <v>17.703925999999999</v>
      </c>
      <c r="R45" s="70">
        <v>17.685976</v>
      </c>
      <c r="S45" s="70">
        <v>17.669809000000001</v>
      </c>
      <c r="T45" s="70">
        <v>17.656127999999999</v>
      </c>
      <c r="U45" s="70">
        <v>17.644224000000001</v>
      </c>
      <c r="V45" s="70">
        <v>17.635103000000001</v>
      </c>
      <c r="W45" s="70">
        <v>17.627134000000002</v>
      </c>
      <c r="X45" s="70">
        <v>17.621216</v>
      </c>
      <c r="Y45" s="70">
        <v>17.615825999999998</v>
      </c>
      <c r="Z45" s="70">
        <v>17.612106000000001</v>
      </c>
      <c r="AA45" s="70">
        <v>17.608646</v>
      </c>
      <c r="AB45" s="70">
        <v>17.607035</v>
      </c>
      <c r="AC45" s="70">
        <v>17.606117000000001</v>
      </c>
      <c r="AD45" s="70">
        <v>17.607099999999999</v>
      </c>
      <c r="AE45" s="70">
        <v>17.455801000000001</v>
      </c>
      <c r="AF45" s="70">
        <v>17.469227</v>
      </c>
      <c r="AG45" s="70">
        <v>17.484673999999998</v>
      </c>
      <c r="AH45" s="70">
        <v>17.514999</v>
      </c>
      <c r="AI45" s="66">
        <v>3.6389999999999999E-3</v>
      </c>
      <c r="AJ45" s="32"/>
    </row>
    <row r="46" spans="1:36">
      <c r="A46" s="55" t="s">
        <v>56</v>
      </c>
      <c r="B46" s="64" t="s">
        <v>55</v>
      </c>
      <c r="C46" s="64"/>
      <c r="D46" s="64"/>
      <c r="E46" s="64"/>
      <c r="F46" s="70">
        <v>13.428094</v>
      </c>
      <c r="G46" s="70">
        <v>13.70518</v>
      </c>
      <c r="H46" s="70">
        <v>13.988607999999999</v>
      </c>
      <c r="I46" s="70">
        <v>14.298017</v>
      </c>
      <c r="J46" s="70">
        <v>14.623931000000001</v>
      </c>
      <c r="K46" s="70">
        <v>14.947717000000001</v>
      </c>
      <c r="L46" s="70">
        <v>15.224836</v>
      </c>
      <c r="M46" s="70">
        <v>15.477124999999999</v>
      </c>
      <c r="N46" s="70">
        <v>15.708449999999999</v>
      </c>
      <c r="O46" s="70">
        <v>15.906402999999999</v>
      </c>
      <c r="P46" s="70">
        <v>16.084123999999999</v>
      </c>
      <c r="Q46" s="70">
        <v>16.239180000000001</v>
      </c>
      <c r="R46" s="70">
        <v>16.374127999999999</v>
      </c>
      <c r="S46" s="70">
        <v>16.504307000000001</v>
      </c>
      <c r="T46" s="70">
        <v>16.623000999999999</v>
      </c>
      <c r="U46" s="70">
        <v>16.732641000000001</v>
      </c>
      <c r="V46" s="70">
        <v>16.834803000000001</v>
      </c>
      <c r="W46" s="70">
        <v>16.930444999999999</v>
      </c>
      <c r="X46" s="70">
        <v>17.012526000000001</v>
      </c>
      <c r="Y46" s="70">
        <v>17.084282000000002</v>
      </c>
      <c r="Z46" s="70">
        <v>17.141766000000001</v>
      </c>
      <c r="AA46" s="70">
        <v>17.21096</v>
      </c>
      <c r="AB46" s="70">
        <v>17.279800000000002</v>
      </c>
      <c r="AC46" s="70">
        <v>17.324511999999999</v>
      </c>
      <c r="AD46" s="70">
        <v>17.374506</v>
      </c>
      <c r="AE46" s="70">
        <v>17.402925</v>
      </c>
      <c r="AF46" s="70">
        <v>17.441884999999999</v>
      </c>
      <c r="AG46" s="70">
        <v>17.468942999999999</v>
      </c>
      <c r="AH46" s="70">
        <v>17.502464</v>
      </c>
      <c r="AI46" s="66">
        <v>9.5090000000000001E-3</v>
      </c>
      <c r="AJ46" s="32"/>
    </row>
    <row r="47" spans="1:36">
      <c r="A47" s="55" t="s">
        <v>54</v>
      </c>
      <c r="B47" s="64" t="s">
        <v>53</v>
      </c>
      <c r="C47" s="64"/>
      <c r="D47" s="64"/>
      <c r="E47" s="64"/>
      <c r="F47" s="70">
        <v>7.4724060000000003</v>
      </c>
      <c r="G47" s="70">
        <v>7.5785289999999996</v>
      </c>
      <c r="H47" s="70">
        <v>7.7053229999999999</v>
      </c>
      <c r="I47" s="70">
        <v>7.8485899999999997</v>
      </c>
      <c r="J47" s="70">
        <v>8.002383</v>
      </c>
      <c r="K47" s="70">
        <v>8.1636769999999999</v>
      </c>
      <c r="L47" s="70">
        <v>8.3212849999999996</v>
      </c>
      <c r="M47" s="70">
        <v>8.4797550000000008</v>
      </c>
      <c r="N47" s="70">
        <v>8.6382940000000001</v>
      </c>
      <c r="O47" s="70">
        <v>8.7959300000000002</v>
      </c>
      <c r="P47" s="70">
        <v>8.9485489999999999</v>
      </c>
      <c r="Q47" s="70">
        <v>9.0909969999999998</v>
      </c>
      <c r="R47" s="70">
        <v>9.2225160000000006</v>
      </c>
      <c r="S47" s="70">
        <v>9.3430680000000006</v>
      </c>
      <c r="T47" s="70">
        <v>9.4533149999999999</v>
      </c>
      <c r="U47" s="70">
        <v>9.5530629999999999</v>
      </c>
      <c r="V47" s="70">
        <v>9.6434440000000006</v>
      </c>
      <c r="W47" s="70">
        <v>9.7267100000000006</v>
      </c>
      <c r="X47" s="70">
        <v>9.8045930000000006</v>
      </c>
      <c r="Y47" s="70">
        <v>9.8772749999999991</v>
      </c>
      <c r="Z47" s="70">
        <v>9.9424309999999991</v>
      </c>
      <c r="AA47" s="70">
        <v>10.001567</v>
      </c>
      <c r="AB47" s="70">
        <v>10.055840999999999</v>
      </c>
      <c r="AC47" s="70">
        <v>10.108454</v>
      </c>
      <c r="AD47" s="70">
        <v>10.161227999999999</v>
      </c>
      <c r="AE47" s="70">
        <v>10.213310999999999</v>
      </c>
      <c r="AF47" s="70">
        <v>10.263764</v>
      </c>
      <c r="AG47" s="70">
        <v>10.314513</v>
      </c>
      <c r="AH47" s="70">
        <v>10.365861000000001</v>
      </c>
      <c r="AI47" s="66">
        <v>1.1757999999999999E-2</v>
      </c>
      <c r="AJ47" s="32"/>
    </row>
    <row r="48" spans="1:36">
      <c r="A48" s="13"/>
      <c r="B48" s="63" t="s">
        <v>52</v>
      </c>
      <c r="C48" s="63"/>
      <c r="D48" s="63"/>
      <c r="E48" s="63"/>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row>
    <row r="49" spans="1:36">
      <c r="A49" s="55" t="s">
        <v>51</v>
      </c>
      <c r="B49" s="64" t="s">
        <v>50</v>
      </c>
      <c r="C49" s="64"/>
      <c r="D49" s="64"/>
      <c r="E49" s="64"/>
      <c r="F49" s="70">
        <v>72.717087000000006</v>
      </c>
      <c r="G49" s="70">
        <v>73.091971999999998</v>
      </c>
      <c r="H49" s="70">
        <v>73.492531</v>
      </c>
      <c r="I49" s="70">
        <v>74.018456</v>
      </c>
      <c r="J49" s="70">
        <v>74.683121</v>
      </c>
      <c r="K49" s="70">
        <v>75.131766999999996</v>
      </c>
      <c r="L49" s="70">
        <v>75.592140000000001</v>
      </c>
      <c r="M49" s="70">
        <v>76.024017000000001</v>
      </c>
      <c r="N49" s="70">
        <v>76.492362999999997</v>
      </c>
      <c r="O49" s="70">
        <v>77.014213999999996</v>
      </c>
      <c r="P49" s="70">
        <v>77.600960000000001</v>
      </c>
      <c r="Q49" s="70">
        <v>78.266677999999999</v>
      </c>
      <c r="R49" s="70">
        <v>78.981505999999996</v>
      </c>
      <c r="S49" s="70">
        <v>79.730591000000004</v>
      </c>
      <c r="T49" s="70">
        <v>80.489220000000003</v>
      </c>
      <c r="U49" s="70">
        <v>81.260979000000006</v>
      </c>
      <c r="V49" s="70">
        <v>82.048454000000007</v>
      </c>
      <c r="W49" s="70">
        <v>82.814575000000005</v>
      </c>
      <c r="X49" s="70">
        <v>83.594772000000006</v>
      </c>
      <c r="Y49" s="70">
        <v>84.382309000000006</v>
      </c>
      <c r="Z49" s="70">
        <v>85.171204000000003</v>
      </c>
      <c r="AA49" s="70">
        <v>85.974022000000005</v>
      </c>
      <c r="AB49" s="70">
        <v>86.764037999999999</v>
      </c>
      <c r="AC49" s="70">
        <v>87.549926999999997</v>
      </c>
      <c r="AD49" s="70">
        <v>88.321090999999996</v>
      </c>
      <c r="AE49" s="70">
        <v>89.091155999999998</v>
      </c>
      <c r="AF49" s="70">
        <v>89.849761999999998</v>
      </c>
      <c r="AG49" s="70">
        <v>90.593376000000006</v>
      </c>
      <c r="AH49" s="70">
        <v>91.328147999999999</v>
      </c>
      <c r="AI49" s="66">
        <v>8.1720000000000004E-3</v>
      </c>
      <c r="AJ49" s="32"/>
    </row>
    <row r="50" spans="1:36" ht="15" customHeight="1">
      <c r="A50" s="13"/>
      <c r="B50" s="63" t="s">
        <v>49</v>
      </c>
      <c r="C50" s="63"/>
      <c r="D50" s="63"/>
      <c r="E50" s="63"/>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row>
    <row r="51" spans="1:36" ht="15" customHeight="1">
      <c r="A51" s="55" t="s">
        <v>48</v>
      </c>
      <c r="B51" s="64" t="s">
        <v>47</v>
      </c>
      <c r="C51" s="64"/>
      <c r="D51" s="64"/>
      <c r="E51" s="64"/>
      <c r="F51" s="70">
        <v>3.3663400000000001</v>
      </c>
      <c r="G51" s="70">
        <v>3.3698929999999998</v>
      </c>
      <c r="H51" s="70">
        <v>3.3734500000000001</v>
      </c>
      <c r="I51" s="70">
        <v>3.3770099999999998</v>
      </c>
      <c r="J51" s="70">
        <v>3.3805740000000002</v>
      </c>
      <c r="K51" s="70">
        <v>3.3841420000000002</v>
      </c>
      <c r="L51" s="70">
        <v>3.3877130000000002</v>
      </c>
      <c r="M51" s="70">
        <v>3.391289</v>
      </c>
      <c r="N51" s="70">
        <v>3.3948680000000002</v>
      </c>
      <c r="O51" s="70">
        <v>3.3984510000000001</v>
      </c>
      <c r="P51" s="70">
        <v>3.402037</v>
      </c>
      <c r="Q51" s="70">
        <v>3.4056280000000001</v>
      </c>
      <c r="R51" s="70">
        <v>3.4092220000000002</v>
      </c>
      <c r="S51" s="70">
        <v>3.41282</v>
      </c>
      <c r="T51" s="70">
        <v>3.4164219999999998</v>
      </c>
      <c r="U51" s="70">
        <v>3.4200270000000002</v>
      </c>
      <c r="V51" s="70">
        <v>3.4236369999999998</v>
      </c>
      <c r="W51" s="70">
        <v>3.4272499999999999</v>
      </c>
      <c r="X51" s="70">
        <v>3.4308670000000001</v>
      </c>
      <c r="Y51" s="70">
        <v>3.434488</v>
      </c>
      <c r="Z51" s="70">
        <v>3.438113</v>
      </c>
      <c r="AA51" s="70">
        <v>3.4417409999999999</v>
      </c>
      <c r="AB51" s="70">
        <v>3.445373</v>
      </c>
      <c r="AC51" s="70">
        <v>3.4490099999999999</v>
      </c>
      <c r="AD51" s="70">
        <v>3.4526490000000001</v>
      </c>
      <c r="AE51" s="70">
        <v>3.4562930000000001</v>
      </c>
      <c r="AF51" s="70">
        <v>3.4599410000000002</v>
      </c>
      <c r="AG51" s="70">
        <v>3.4635929999999999</v>
      </c>
      <c r="AH51" s="70">
        <v>3.4672480000000001</v>
      </c>
      <c r="AI51" s="66">
        <v>1.0549999999999999E-3</v>
      </c>
      <c r="AJ51" s="32"/>
    </row>
    <row r="52" spans="1:36" ht="15" customHeight="1">
      <c r="A52" s="55" t="s">
        <v>46</v>
      </c>
      <c r="B52" s="64" t="s">
        <v>45</v>
      </c>
      <c r="C52" s="64"/>
      <c r="D52" s="64"/>
      <c r="E52" s="64"/>
      <c r="F52" s="70">
        <v>4.8202259999999999</v>
      </c>
      <c r="G52" s="70">
        <v>4.8389660000000001</v>
      </c>
      <c r="H52" s="70">
        <v>4.8577789999999998</v>
      </c>
      <c r="I52" s="70">
        <v>4.876665</v>
      </c>
      <c r="J52" s="70">
        <v>4.8956239999999998</v>
      </c>
      <c r="K52" s="70">
        <v>4.9146570000000001</v>
      </c>
      <c r="L52" s="70">
        <v>4.933764</v>
      </c>
      <c r="M52" s="70">
        <v>4.9529449999999997</v>
      </c>
      <c r="N52" s="70">
        <v>4.9722</v>
      </c>
      <c r="O52" s="70">
        <v>4.9915310000000002</v>
      </c>
      <c r="P52" s="70">
        <v>5.0109370000000002</v>
      </c>
      <c r="Q52" s="70">
        <v>5.0304180000000001</v>
      </c>
      <c r="R52" s="70">
        <v>5.0499749999999999</v>
      </c>
      <c r="S52" s="70">
        <v>5.0696079999999997</v>
      </c>
      <c r="T52" s="70">
        <v>5.0893170000000003</v>
      </c>
      <c r="U52" s="70">
        <v>5.1091030000000002</v>
      </c>
      <c r="V52" s="70">
        <v>5.1289660000000001</v>
      </c>
      <c r="W52" s="70">
        <v>5.1489060000000002</v>
      </c>
      <c r="X52" s="70">
        <v>5.1689230000000004</v>
      </c>
      <c r="Y52" s="70">
        <v>5.189019</v>
      </c>
      <c r="Z52" s="70">
        <v>5.2091919999999998</v>
      </c>
      <c r="AA52" s="70">
        <v>5.2294450000000001</v>
      </c>
      <c r="AB52" s="70">
        <v>5.2497749999999996</v>
      </c>
      <c r="AC52" s="70">
        <v>5.2701849999999997</v>
      </c>
      <c r="AD52" s="70">
        <v>5.2906740000000001</v>
      </c>
      <c r="AE52" s="70">
        <v>5.3112430000000002</v>
      </c>
      <c r="AF52" s="70">
        <v>5.3318919999999999</v>
      </c>
      <c r="AG52" s="70">
        <v>5.3526210000000001</v>
      </c>
      <c r="AH52" s="70">
        <v>5.3734299999999999</v>
      </c>
      <c r="AI52" s="66">
        <v>3.888E-3</v>
      </c>
      <c r="AJ52" s="32"/>
    </row>
    <row r="53" spans="1:36" ht="15" customHeight="1">
      <c r="A53" s="13"/>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6" ht="15" customHeight="1">
      <c r="A54" s="13"/>
      <c r="B54" s="63" t="s">
        <v>44</v>
      </c>
      <c r="C54" s="63"/>
      <c r="D54" s="63"/>
      <c r="E54" s="63"/>
      <c r="F54" s="32"/>
      <c r="G54" s="32">
        <f>G65/$F$65</f>
        <v>1.0732693784233525</v>
      </c>
      <c r="H54" s="32">
        <f t="shared" ref="H54:AH54" si="0">H65/$F$65</f>
        <v>1.0886236231664816</v>
      </c>
      <c r="I54" s="32">
        <f t="shared" si="0"/>
        <v>1.0907315092578584</v>
      </c>
      <c r="J54" s="32">
        <f t="shared" si="0"/>
        <v>1.1045701310970997</v>
      </c>
      <c r="K54" s="32">
        <f t="shared" si="0"/>
        <v>1.1182453453822023</v>
      </c>
      <c r="L54" s="32">
        <f t="shared" si="0"/>
        <v>1.1290648521054598</v>
      </c>
      <c r="M54" s="32">
        <f t="shared" si="0"/>
        <v>1.1371124957542578</v>
      </c>
      <c r="N54" s="32">
        <f t="shared" si="0"/>
        <v>1.1427604031385667</v>
      </c>
      <c r="O54" s="32">
        <f t="shared" si="0"/>
        <v>1.1484136622986663</v>
      </c>
      <c r="P54" s="32">
        <f t="shared" si="0"/>
        <v>1.1573882335143897</v>
      </c>
      <c r="Q54" s="32">
        <f t="shared" si="0"/>
        <v>1.1668469620466331</v>
      </c>
      <c r="R54" s="32">
        <f t="shared" si="0"/>
        <v>1.1753937479841643</v>
      </c>
      <c r="S54" s="32">
        <f t="shared" si="0"/>
        <v>1.1855696144723433</v>
      </c>
      <c r="T54" s="32">
        <f t="shared" si="0"/>
        <v>1.1987353397021843</v>
      </c>
      <c r="U54" s="32">
        <f t="shared" si="0"/>
        <v>1.2144588569748622</v>
      </c>
      <c r="V54" s="32">
        <f t="shared" si="0"/>
        <v>1.2309697988588586</v>
      </c>
      <c r="W54" s="32">
        <f t="shared" si="0"/>
        <v>1.2482082254653191</v>
      </c>
      <c r="X54" s="32">
        <f t="shared" si="0"/>
        <v>1.268243846884981</v>
      </c>
      <c r="Y54" s="32">
        <f t="shared" si="0"/>
        <v>1.2874242545333108</v>
      </c>
      <c r="Z54" s="32">
        <f t="shared" si="0"/>
        <v>1.3069386129909719</v>
      </c>
      <c r="AA54" s="32">
        <f t="shared" si="0"/>
        <v>1.3267498166124827</v>
      </c>
      <c r="AB54" s="32">
        <f t="shared" si="0"/>
        <v>1.3465103567565098</v>
      </c>
      <c r="AC54" s="32">
        <f t="shared" si="0"/>
        <v>1.3657442821627452</v>
      </c>
      <c r="AD54" s="32">
        <f t="shared" si="0"/>
        <v>1.384480849205511</v>
      </c>
      <c r="AE54" s="32">
        <f t="shared" si="0"/>
        <v>1.4045692748129732</v>
      </c>
      <c r="AF54" s="32">
        <f t="shared" si="0"/>
        <v>1.4248582136200552</v>
      </c>
      <c r="AG54" s="32">
        <f t="shared" si="0"/>
        <v>1.4448549454689723</v>
      </c>
      <c r="AH54" s="32">
        <f t="shared" si="0"/>
        <v>1.4671565087583593</v>
      </c>
      <c r="AI54" s="32"/>
      <c r="AJ54" s="32"/>
    </row>
    <row r="55" spans="1:36" ht="15" customHeight="1">
      <c r="A55" s="13"/>
      <c r="B55" s="63" t="s">
        <v>43</v>
      </c>
      <c r="C55" s="63"/>
      <c r="D55" s="63"/>
      <c r="E55" s="63"/>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row>
    <row r="56" spans="1:36" ht="15" customHeight="1">
      <c r="A56" s="55" t="s">
        <v>42</v>
      </c>
      <c r="B56" s="64" t="s">
        <v>26</v>
      </c>
      <c r="C56" s="64"/>
      <c r="D56" s="64"/>
      <c r="E56" s="64"/>
      <c r="F56" s="65">
        <v>14.541973</v>
      </c>
      <c r="G56" s="65">
        <v>14.586114</v>
      </c>
      <c r="H56" s="65">
        <v>14.429691999999999</v>
      </c>
      <c r="I56" s="65">
        <v>14.201924999999999</v>
      </c>
      <c r="J56" s="65">
        <v>14.016909</v>
      </c>
      <c r="K56" s="65">
        <v>13.860763</v>
      </c>
      <c r="L56" s="65">
        <v>13.679087000000001</v>
      </c>
      <c r="M56" s="65">
        <v>13.473832</v>
      </c>
      <c r="N56" s="65">
        <v>13.253083</v>
      </c>
      <c r="O56" s="65">
        <v>13.044086</v>
      </c>
      <c r="P56" s="65">
        <v>12.836978</v>
      </c>
      <c r="Q56" s="65">
        <v>12.674039</v>
      </c>
      <c r="R56" s="65">
        <v>12.534656</v>
      </c>
      <c r="S56" s="65">
        <v>12.394664000000001</v>
      </c>
      <c r="T56" s="65">
        <v>12.251548</v>
      </c>
      <c r="U56" s="65">
        <v>12.130822</v>
      </c>
      <c r="V56" s="65">
        <v>12.028416</v>
      </c>
      <c r="W56" s="65">
        <v>11.933923</v>
      </c>
      <c r="X56" s="65">
        <v>11.864001</v>
      </c>
      <c r="Y56" s="65">
        <v>11.805396</v>
      </c>
      <c r="Z56" s="65">
        <v>11.762741999999999</v>
      </c>
      <c r="AA56" s="65">
        <v>11.733644</v>
      </c>
      <c r="AB56" s="65">
        <v>11.725387</v>
      </c>
      <c r="AC56" s="65">
        <v>11.735775</v>
      </c>
      <c r="AD56" s="65">
        <v>11.770763000000001</v>
      </c>
      <c r="AE56" s="65">
        <v>11.824349</v>
      </c>
      <c r="AF56" s="65">
        <v>11.889715000000001</v>
      </c>
      <c r="AG56" s="65">
        <v>11.962910000000001</v>
      </c>
      <c r="AH56" s="65">
        <v>12.054455000000001</v>
      </c>
      <c r="AI56" s="66">
        <v>-6.6779999999999999E-3</v>
      </c>
      <c r="AJ56" s="32"/>
    </row>
    <row r="57" spans="1:36" ht="15" customHeight="1">
      <c r="A57" s="55" t="s">
        <v>41</v>
      </c>
      <c r="B57" s="64" t="s">
        <v>24</v>
      </c>
      <c r="C57" s="64"/>
      <c r="D57" s="64"/>
      <c r="E57" s="64"/>
      <c r="F57" s="65">
        <v>0.95150299999999999</v>
      </c>
      <c r="G57" s="65">
        <v>0.94255800000000001</v>
      </c>
      <c r="H57" s="65">
        <v>0.92534000000000005</v>
      </c>
      <c r="I57" s="65">
        <v>0.91245200000000004</v>
      </c>
      <c r="J57" s="65">
        <v>0.903111</v>
      </c>
      <c r="K57" s="65">
        <v>0.89480700000000002</v>
      </c>
      <c r="L57" s="65">
        <v>0.88838499999999998</v>
      </c>
      <c r="M57" s="65">
        <v>0.88299499999999997</v>
      </c>
      <c r="N57" s="65">
        <v>0.87703299999999995</v>
      </c>
      <c r="O57" s="65">
        <v>0.87279099999999998</v>
      </c>
      <c r="P57" s="65">
        <v>0.87179099999999998</v>
      </c>
      <c r="Q57" s="65">
        <v>0.87186799999999998</v>
      </c>
      <c r="R57" s="65">
        <v>0.87303399999999998</v>
      </c>
      <c r="S57" s="65">
        <v>0.87507400000000002</v>
      </c>
      <c r="T57" s="65">
        <v>0.87749999999999995</v>
      </c>
      <c r="U57" s="65">
        <v>0.881023</v>
      </c>
      <c r="V57" s="65">
        <v>0.88554100000000002</v>
      </c>
      <c r="W57" s="65">
        <v>0.88979600000000003</v>
      </c>
      <c r="X57" s="65">
        <v>0.896146</v>
      </c>
      <c r="Y57" s="65">
        <v>0.90392399999999995</v>
      </c>
      <c r="Z57" s="65">
        <v>0.91192099999999998</v>
      </c>
      <c r="AA57" s="65">
        <v>0.91867500000000002</v>
      </c>
      <c r="AB57" s="65">
        <v>0.92472100000000002</v>
      </c>
      <c r="AC57" s="65">
        <v>0.93183000000000005</v>
      </c>
      <c r="AD57" s="65">
        <v>0.93994</v>
      </c>
      <c r="AE57" s="65">
        <v>0.94994999999999996</v>
      </c>
      <c r="AF57" s="65">
        <v>0.95831999999999995</v>
      </c>
      <c r="AG57" s="65">
        <v>0.96721000000000001</v>
      </c>
      <c r="AH57" s="65">
        <v>0.97889800000000005</v>
      </c>
      <c r="AI57" s="66">
        <v>1.0139999999999999E-3</v>
      </c>
      <c r="AJ57" s="32"/>
    </row>
    <row r="58" spans="1:36" ht="15" customHeight="1">
      <c r="A58" s="55" t="s">
        <v>40</v>
      </c>
      <c r="B58" s="64" t="s">
        <v>22</v>
      </c>
      <c r="C58" s="64"/>
      <c r="D58" s="64"/>
      <c r="E58" s="64"/>
      <c r="F58" s="65">
        <v>0.21216299999999999</v>
      </c>
      <c r="G58" s="65">
        <v>0.22231200000000001</v>
      </c>
      <c r="H58" s="65">
        <v>0.22695699999999999</v>
      </c>
      <c r="I58" s="65">
        <v>0.22801299999999999</v>
      </c>
      <c r="J58" s="65">
        <v>0.228798</v>
      </c>
      <c r="K58" s="65">
        <v>0.229238</v>
      </c>
      <c r="L58" s="65">
        <v>0.229403</v>
      </c>
      <c r="M58" s="65">
        <v>0.229156</v>
      </c>
      <c r="N58" s="65">
        <v>0.228548</v>
      </c>
      <c r="O58" s="65">
        <v>0.22755600000000001</v>
      </c>
      <c r="P58" s="65">
        <v>0.22653000000000001</v>
      </c>
      <c r="Q58" s="65">
        <v>0.22600500000000001</v>
      </c>
      <c r="R58" s="65">
        <v>0.22533600000000001</v>
      </c>
      <c r="S58" s="65">
        <v>0.22447300000000001</v>
      </c>
      <c r="T58" s="65">
        <v>0.223496</v>
      </c>
      <c r="U58" s="65">
        <v>0.22194</v>
      </c>
      <c r="V58" s="65">
        <v>0.22057599999999999</v>
      </c>
      <c r="W58" s="65">
        <v>0.21909899999999999</v>
      </c>
      <c r="X58" s="65">
        <v>0.2175</v>
      </c>
      <c r="Y58" s="65">
        <v>0.215784</v>
      </c>
      <c r="Z58" s="65">
        <v>0.214032</v>
      </c>
      <c r="AA58" s="65">
        <v>0.21201700000000001</v>
      </c>
      <c r="AB58" s="65">
        <v>0.21015400000000001</v>
      </c>
      <c r="AC58" s="65">
        <v>0.20821500000000001</v>
      </c>
      <c r="AD58" s="65">
        <v>0.206535</v>
      </c>
      <c r="AE58" s="65">
        <v>0.20446300000000001</v>
      </c>
      <c r="AF58" s="65">
        <v>0.20246</v>
      </c>
      <c r="AG58" s="65">
        <v>0.20028199999999999</v>
      </c>
      <c r="AH58" s="65">
        <v>0.198183</v>
      </c>
      <c r="AI58" s="66">
        <v>-2.4320000000000001E-3</v>
      </c>
      <c r="AJ58" s="32"/>
    </row>
    <row r="59" spans="1:36" ht="15" customHeight="1">
      <c r="A59" s="55" t="s">
        <v>39</v>
      </c>
      <c r="B59" s="64" t="s">
        <v>20</v>
      </c>
      <c r="C59" s="64"/>
      <c r="D59" s="64"/>
      <c r="E59" s="64"/>
      <c r="F59" s="65">
        <v>5.9211260000000001</v>
      </c>
      <c r="G59" s="65">
        <v>5.8150050000000002</v>
      </c>
      <c r="H59" s="65">
        <v>5.7261790000000001</v>
      </c>
      <c r="I59" s="65">
        <v>5.6708869999999996</v>
      </c>
      <c r="J59" s="65">
        <v>5.6364150000000004</v>
      </c>
      <c r="K59" s="65">
        <v>5.5889559999999996</v>
      </c>
      <c r="L59" s="65">
        <v>5.5406930000000001</v>
      </c>
      <c r="M59" s="65">
        <v>5.4803899999999999</v>
      </c>
      <c r="N59" s="65">
        <v>5.4188489999999998</v>
      </c>
      <c r="O59" s="65">
        <v>5.3674910000000002</v>
      </c>
      <c r="P59" s="65">
        <v>5.3360620000000001</v>
      </c>
      <c r="Q59" s="65">
        <v>5.3021260000000003</v>
      </c>
      <c r="R59" s="65">
        <v>5.2741230000000003</v>
      </c>
      <c r="S59" s="65">
        <v>5.25631</v>
      </c>
      <c r="T59" s="65">
        <v>5.2378020000000003</v>
      </c>
      <c r="U59" s="65">
        <v>5.2322259999999998</v>
      </c>
      <c r="V59" s="65">
        <v>5.2306210000000002</v>
      </c>
      <c r="W59" s="65">
        <v>5.2322899999999999</v>
      </c>
      <c r="X59" s="65">
        <v>5.2416010000000002</v>
      </c>
      <c r="Y59" s="65">
        <v>5.2565660000000003</v>
      </c>
      <c r="Z59" s="65">
        <v>5.2744609999999996</v>
      </c>
      <c r="AA59" s="65">
        <v>5.2923179999999999</v>
      </c>
      <c r="AB59" s="65">
        <v>5.3090260000000002</v>
      </c>
      <c r="AC59" s="65">
        <v>5.323563</v>
      </c>
      <c r="AD59" s="65">
        <v>5.3446429999999996</v>
      </c>
      <c r="AE59" s="65">
        <v>5.367305</v>
      </c>
      <c r="AF59" s="65">
        <v>5.3838540000000004</v>
      </c>
      <c r="AG59" s="65">
        <v>5.4034690000000003</v>
      </c>
      <c r="AH59" s="65">
        <v>5.43954</v>
      </c>
      <c r="AI59" s="66">
        <v>-3.0249999999999999E-3</v>
      </c>
      <c r="AJ59" s="32"/>
    </row>
    <row r="60" spans="1:36" ht="15" customHeight="1">
      <c r="A60" s="55" t="s">
        <v>38</v>
      </c>
      <c r="B60" s="64" t="s">
        <v>18</v>
      </c>
      <c r="C60" s="64"/>
      <c r="D60" s="64"/>
      <c r="E60" s="64"/>
      <c r="F60" s="65">
        <v>4.3913000000000001E-2</v>
      </c>
      <c r="G60" s="65">
        <v>4.5564E-2</v>
      </c>
      <c r="H60" s="65">
        <v>4.6540999999999999E-2</v>
      </c>
      <c r="I60" s="65">
        <v>4.7204999999999997E-2</v>
      </c>
      <c r="J60" s="65">
        <v>4.7899999999999998E-2</v>
      </c>
      <c r="K60" s="65">
        <v>4.8571000000000003E-2</v>
      </c>
      <c r="L60" s="65">
        <v>4.9133000000000003E-2</v>
      </c>
      <c r="M60" s="65">
        <v>4.9707000000000001E-2</v>
      </c>
      <c r="N60" s="65">
        <v>5.015E-2</v>
      </c>
      <c r="O60" s="65">
        <v>5.0598999999999998E-2</v>
      </c>
      <c r="P60" s="65">
        <v>5.1139999999999998E-2</v>
      </c>
      <c r="Q60" s="65">
        <v>5.1727000000000002E-2</v>
      </c>
      <c r="R60" s="65">
        <v>5.2368999999999999E-2</v>
      </c>
      <c r="S60" s="65">
        <v>5.2923999999999999E-2</v>
      </c>
      <c r="T60" s="65">
        <v>5.3456999999999998E-2</v>
      </c>
      <c r="U60" s="65">
        <v>5.3973E-2</v>
      </c>
      <c r="V60" s="65">
        <v>5.4510000000000003E-2</v>
      </c>
      <c r="W60" s="65">
        <v>5.5034E-2</v>
      </c>
      <c r="X60" s="65">
        <v>5.5627000000000003E-2</v>
      </c>
      <c r="Y60" s="65">
        <v>5.6181000000000002E-2</v>
      </c>
      <c r="Z60" s="65">
        <v>5.6753999999999999E-2</v>
      </c>
      <c r="AA60" s="65">
        <v>5.7258000000000003E-2</v>
      </c>
      <c r="AB60" s="65">
        <v>5.7815999999999999E-2</v>
      </c>
      <c r="AC60" s="65">
        <v>5.8367000000000002E-2</v>
      </c>
      <c r="AD60" s="65">
        <v>5.9116000000000002E-2</v>
      </c>
      <c r="AE60" s="65">
        <v>5.9750999999999999E-2</v>
      </c>
      <c r="AF60" s="65">
        <v>6.0444999999999999E-2</v>
      </c>
      <c r="AG60" s="65">
        <v>6.1081000000000003E-2</v>
      </c>
      <c r="AH60" s="65">
        <v>6.1848E-2</v>
      </c>
      <c r="AI60" s="66">
        <v>1.2305999999999999E-2</v>
      </c>
      <c r="AJ60" s="32"/>
    </row>
    <row r="61" spans="1:36" ht="15" customHeight="1">
      <c r="A61" s="55" t="s">
        <v>37</v>
      </c>
      <c r="B61" s="64" t="s">
        <v>16</v>
      </c>
      <c r="C61" s="64"/>
      <c r="D61" s="64"/>
      <c r="E61" s="64"/>
      <c r="F61" s="65">
        <v>0.48138199999999998</v>
      </c>
      <c r="G61" s="65">
        <v>0.47482200000000002</v>
      </c>
      <c r="H61" s="65">
        <v>0.49412899999999998</v>
      </c>
      <c r="I61" s="65">
        <v>0.48220400000000002</v>
      </c>
      <c r="J61" s="65">
        <v>0.46188000000000001</v>
      </c>
      <c r="K61" s="65">
        <v>0.44609500000000002</v>
      </c>
      <c r="L61" s="65">
        <v>0.439745</v>
      </c>
      <c r="M61" s="65">
        <v>0.44452599999999998</v>
      </c>
      <c r="N61" s="65">
        <v>0.44189200000000001</v>
      </c>
      <c r="O61" s="65">
        <v>0.44342300000000001</v>
      </c>
      <c r="P61" s="65">
        <v>0.44743699999999997</v>
      </c>
      <c r="Q61" s="65">
        <v>0.45064799999999999</v>
      </c>
      <c r="R61" s="65">
        <v>0.45266600000000001</v>
      </c>
      <c r="S61" s="65">
        <v>0.455515</v>
      </c>
      <c r="T61" s="65">
        <v>0.45589400000000002</v>
      </c>
      <c r="U61" s="65">
        <v>0.45686199999999999</v>
      </c>
      <c r="V61" s="65">
        <v>0.45827499999999999</v>
      </c>
      <c r="W61" s="65">
        <v>0.45760899999999999</v>
      </c>
      <c r="X61" s="65">
        <v>0.45812799999999998</v>
      </c>
      <c r="Y61" s="65">
        <v>0.461673</v>
      </c>
      <c r="Z61" s="65">
        <v>0.464588</v>
      </c>
      <c r="AA61" s="65">
        <v>0.46493699999999999</v>
      </c>
      <c r="AB61" s="65">
        <v>0.46492299999999998</v>
      </c>
      <c r="AC61" s="65">
        <v>0.46477099999999999</v>
      </c>
      <c r="AD61" s="65">
        <v>0.46576699999999999</v>
      </c>
      <c r="AE61" s="65">
        <v>0.46815499999999999</v>
      </c>
      <c r="AF61" s="65">
        <v>0.47133999999999998</v>
      </c>
      <c r="AG61" s="65">
        <v>0.47259899999999999</v>
      </c>
      <c r="AH61" s="65">
        <v>0.47572900000000001</v>
      </c>
      <c r="AI61" s="66">
        <v>-4.2200000000000001E-4</v>
      </c>
      <c r="AJ61" s="32"/>
    </row>
    <row r="62" spans="1:36" ht="15" customHeight="1">
      <c r="A62" s="55" t="s">
        <v>36</v>
      </c>
      <c r="B62" s="64" t="s">
        <v>14</v>
      </c>
      <c r="C62" s="64"/>
      <c r="D62" s="64"/>
      <c r="E62" s="64"/>
      <c r="F62" s="65">
        <v>9.8239000000000007E-2</v>
      </c>
      <c r="G62" s="65">
        <v>9.8920999999999995E-2</v>
      </c>
      <c r="H62" s="65">
        <v>9.8114999999999994E-2</v>
      </c>
      <c r="I62" s="65">
        <v>9.7346000000000002E-2</v>
      </c>
      <c r="J62" s="65">
        <v>9.6685999999999994E-2</v>
      </c>
      <c r="K62" s="65">
        <v>9.5823000000000005E-2</v>
      </c>
      <c r="L62" s="65">
        <v>9.4964999999999994E-2</v>
      </c>
      <c r="M62" s="65">
        <v>9.3891000000000002E-2</v>
      </c>
      <c r="N62" s="65">
        <v>9.2919000000000002E-2</v>
      </c>
      <c r="O62" s="65">
        <v>9.2030000000000001E-2</v>
      </c>
      <c r="P62" s="65">
        <v>9.1400999999999996E-2</v>
      </c>
      <c r="Q62" s="65">
        <v>9.0674000000000005E-2</v>
      </c>
      <c r="R62" s="65">
        <v>8.9934E-2</v>
      </c>
      <c r="S62" s="65">
        <v>8.9168999999999998E-2</v>
      </c>
      <c r="T62" s="65">
        <v>8.8332999999999995E-2</v>
      </c>
      <c r="U62" s="65">
        <v>8.7614999999999998E-2</v>
      </c>
      <c r="V62" s="65">
        <v>8.6832999999999994E-2</v>
      </c>
      <c r="W62" s="65">
        <v>8.6156999999999997E-2</v>
      </c>
      <c r="X62" s="65">
        <v>8.5473999999999994E-2</v>
      </c>
      <c r="Y62" s="65">
        <v>8.4846000000000005E-2</v>
      </c>
      <c r="Z62" s="65">
        <v>8.4274000000000002E-2</v>
      </c>
      <c r="AA62" s="65">
        <v>8.3705000000000002E-2</v>
      </c>
      <c r="AB62" s="65">
        <v>8.3102999999999996E-2</v>
      </c>
      <c r="AC62" s="65">
        <v>8.2418000000000005E-2</v>
      </c>
      <c r="AD62" s="65">
        <v>8.1855999999999998E-2</v>
      </c>
      <c r="AE62" s="65">
        <v>8.1249000000000002E-2</v>
      </c>
      <c r="AF62" s="65">
        <v>8.0573000000000006E-2</v>
      </c>
      <c r="AG62" s="65">
        <v>7.9990000000000006E-2</v>
      </c>
      <c r="AH62" s="65">
        <v>7.9592999999999997E-2</v>
      </c>
      <c r="AI62" s="66">
        <v>-7.489E-3</v>
      </c>
      <c r="AJ62" s="32"/>
    </row>
    <row r="63" spans="1:36" ht="15" customHeight="1">
      <c r="A63" s="55" t="s">
        <v>35</v>
      </c>
      <c r="B63" s="64" t="s">
        <v>12</v>
      </c>
      <c r="C63" s="64"/>
      <c r="D63" s="64"/>
      <c r="E63" s="64"/>
      <c r="F63" s="65">
        <v>0.93502799999999997</v>
      </c>
      <c r="G63" s="65">
        <v>0.88183</v>
      </c>
      <c r="H63" s="65">
        <v>0.87772700000000003</v>
      </c>
      <c r="I63" s="65">
        <v>0.87860400000000005</v>
      </c>
      <c r="J63" s="65">
        <v>0.87124999999999997</v>
      </c>
      <c r="K63" s="65">
        <v>0.86844900000000003</v>
      </c>
      <c r="L63" s="65">
        <v>0.86268900000000004</v>
      </c>
      <c r="M63" s="65">
        <v>0.85914199999999996</v>
      </c>
      <c r="N63" s="65">
        <v>0.85663400000000001</v>
      </c>
      <c r="O63" s="65">
        <v>0.85713600000000001</v>
      </c>
      <c r="P63" s="65">
        <v>0.857437</v>
      </c>
      <c r="Q63" s="65">
        <v>0.85799999999999998</v>
      </c>
      <c r="R63" s="65">
        <v>0.85775999999999997</v>
      </c>
      <c r="S63" s="65">
        <v>0.85821800000000004</v>
      </c>
      <c r="T63" s="65">
        <v>0.85754699999999995</v>
      </c>
      <c r="U63" s="65">
        <v>0.85761399999999999</v>
      </c>
      <c r="V63" s="65">
        <v>0.85763500000000004</v>
      </c>
      <c r="W63" s="65">
        <v>0.85734999999999995</v>
      </c>
      <c r="X63" s="65">
        <v>0.85724500000000003</v>
      </c>
      <c r="Y63" s="65">
        <v>0.85730099999999998</v>
      </c>
      <c r="Z63" s="65">
        <v>0.85782999999999998</v>
      </c>
      <c r="AA63" s="65">
        <v>0.85782000000000003</v>
      </c>
      <c r="AB63" s="65">
        <v>0.85804800000000003</v>
      </c>
      <c r="AC63" s="65">
        <v>0.85806800000000005</v>
      </c>
      <c r="AD63" s="65">
        <v>0.86063299999999998</v>
      </c>
      <c r="AE63" s="65">
        <v>0.86092400000000002</v>
      </c>
      <c r="AF63" s="65">
        <v>0.85983399999999999</v>
      </c>
      <c r="AG63" s="65">
        <v>0.85912200000000005</v>
      </c>
      <c r="AH63" s="65">
        <v>0.85809500000000005</v>
      </c>
      <c r="AI63" s="66">
        <v>-3.0620000000000001E-3</v>
      </c>
      <c r="AJ63" s="32"/>
    </row>
    <row r="64" spans="1:36" ht="15" customHeight="1">
      <c r="A64" s="55" t="s">
        <v>34</v>
      </c>
      <c r="B64" s="64" t="s">
        <v>10</v>
      </c>
      <c r="C64" s="64"/>
      <c r="D64" s="64"/>
      <c r="E64" s="64"/>
      <c r="F64" s="65">
        <v>0.20283699999999999</v>
      </c>
      <c r="G64" s="65">
        <v>0.19916300000000001</v>
      </c>
      <c r="H64" s="65">
        <v>0.19580500000000001</v>
      </c>
      <c r="I64" s="65">
        <v>0.19373699999999999</v>
      </c>
      <c r="J64" s="65">
        <v>0.19281300000000001</v>
      </c>
      <c r="K64" s="65">
        <v>0.19189700000000001</v>
      </c>
      <c r="L64" s="65">
        <v>0.19073399999999999</v>
      </c>
      <c r="M64" s="65">
        <v>0.18920999999999999</v>
      </c>
      <c r="N64" s="65">
        <v>0.18740399999999999</v>
      </c>
      <c r="O64" s="65">
        <v>0.18567700000000001</v>
      </c>
      <c r="P64" s="65">
        <v>0.18446699999999999</v>
      </c>
      <c r="Q64" s="65">
        <v>0.18361</v>
      </c>
      <c r="R64" s="65">
        <v>0.182778</v>
      </c>
      <c r="S64" s="65">
        <v>0.18199799999999999</v>
      </c>
      <c r="T64" s="65">
        <v>0.18145</v>
      </c>
      <c r="U64" s="65">
        <v>0.18110599999999999</v>
      </c>
      <c r="V64" s="65">
        <v>0.18074599999999999</v>
      </c>
      <c r="W64" s="65">
        <v>0.18038299999999999</v>
      </c>
      <c r="X64" s="65">
        <v>0.18029500000000001</v>
      </c>
      <c r="Y64" s="65">
        <v>0.18016099999999999</v>
      </c>
      <c r="Z64" s="65">
        <v>0.17998800000000001</v>
      </c>
      <c r="AA64" s="65">
        <v>0.179814</v>
      </c>
      <c r="AB64" s="65">
        <v>0.17955699999999999</v>
      </c>
      <c r="AC64" s="65">
        <v>0.17924399999999999</v>
      </c>
      <c r="AD64" s="65">
        <v>0.17895</v>
      </c>
      <c r="AE64" s="65">
        <v>0.178728</v>
      </c>
      <c r="AF64" s="65">
        <v>0.17849100000000001</v>
      </c>
      <c r="AG64" s="65">
        <v>0.178228</v>
      </c>
      <c r="AH64" s="65">
        <v>0.17815600000000001</v>
      </c>
      <c r="AI64" s="66">
        <v>-4.6230000000000004E-3</v>
      </c>
      <c r="AJ64" s="32"/>
    </row>
    <row r="65" spans="1:36" ht="15" customHeight="1">
      <c r="A65" s="55" t="s">
        <v>33</v>
      </c>
      <c r="B65" s="64" t="s">
        <v>8</v>
      </c>
      <c r="C65" s="77">
        <v>2.64</v>
      </c>
      <c r="D65" s="80">
        <f>'AEO 2021 Table 7'!C65</f>
        <v>1.8604849999999999</v>
      </c>
      <c r="E65" s="80">
        <f>'AEO 2022 Table 7'!C65</f>
        <v>2.2901210000000001</v>
      </c>
      <c r="F65" s="65">
        <v>2.8028080000000002</v>
      </c>
      <c r="G65" s="65">
        <v>3.008168</v>
      </c>
      <c r="H65" s="65">
        <v>3.0512030000000001</v>
      </c>
      <c r="I65" s="65">
        <v>3.0571109999999999</v>
      </c>
      <c r="J65" s="65">
        <v>3.095898</v>
      </c>
      <c r="K65" s="65">
        <v>3.1342270000000001</v>
      </c>
      <c r="L65" s="65">
        <v>3.164552</v>
      </c>
      <c r="M65" s="65">
        <v>3.1871079999999998</v>
      </c>
      <c r="N65" s="65">
        <v>3.2029380000000001</v>
      </c>
      <c r="O65" s="65">
        <v>3.2187830000000002</v>
      </c>
      <c r="P65" s="65">
        <v>3.2439369999999998</v>
      </c>
      <c r="Q65" s="65">
        <v>3.270448</v>
      </c>
      <c r="R65" s="65">
        <v>3.294403</v>
      </c>
      <c r="S65" s="65">
        <v>3.322924</v>
      </c>
      <c r="T65" s="65">
        <v>3.3598249999999998</v>
      </c>
      <c r="U65" s="65">
        <v>3.4038949999999999</v>
      </c>
      <c r="V65" s="65">
        <v>3.4501719999999998</v>
      </c>
      <c r="W65" s="65">
        <v>3.498488</v>
      </c>
      <c r="X65" s="65">
        <v>3.5546440000000001</v>
      </c>
      <c r="Y65" s="65">
        <v>3.608403</v>
      </c>
      <c r="Z65" s="65">
        <v>3.6630980000000002</v>
      </c>
      <c r="AA65" s="65">
        <v>3.7186249999999998</v>
      </c>
      <c r="AB65" s="65">
        <v>3.7740100000000001</v>
      </c>
      <c r="AC65" s="65">
        <v>3.8279190000000001</v>
      </c>
      <c r="AD65" s="65">
        <v>3.8804340000000002</v>
      </c>
      <c r="AE65" s="65">
        <v>3.9367380000000001</v>
      </c>
      <c r="AF65" s="65">
        <v>3.9936039999999999</v>
      </c>
      <c r="AG65" s="65">
        <v>4.0496509999999999</v>
      </c>
      <c r="AH65" s="65">
        <v>4.112158</v>
      </c>
      <c r="AI65" s="66">
        <v>1.3783999999999999E-2</v>
      </c>
      <c r="AJ65" s="32"/>
    </row>
    <row r="66" spans="1:36" ht="15" customHeight="1">
      <c r="A66" s="55"/>
      <c r="B66" s="64"/>
      <c r="C66" s="77"/>
      <c r="D66" s="81">
        <f>D65/$C$65</f>
        <v>0.70472916666666663</v>
      </c>
      <c r="E66" s="81">
        <f>E65/$C$65</f>
        <v>0.86747007575757573</v>
      </c>
      <c r="F66" s="65">
        <f>F65/$E$65</f>
        <v>1.2238689571424393</v>
      </c>
      <c r="G66" s="65">
        <f t="shared" ref="G66:AH66" si="1">G65/$E$65</f>
        <v>1.3135410749039025</v>
      </c>
      <c r="H66" s="65">
        <f t="shared" si="1"/>
        <v>1.3323326584053856</v>
      </c>
      <c r="I66" s="65">
        <f t="shared" si="1"/>
        <v>1.3349124347578141</v>
      </c>
      <c r="J66" s="65">
        <f t="shared" si="1"/>
        <v>1.3518490944364949</v>
      </c>
      <c r="K66" s="65">
        <f t="shared" si="1"/>
        <v>1.3685857646823028</v>
      </c>
      <c r="L66" s="65">
        <f t="shared" si="1"/>
        <v>1.3818274230924916</v>
      </c>
      <c r="M66" s="65">
        <f t="shared" si="1"/>
        <v>1.3916766843323998</v>
      </c>
      <c r="N66" s="65">
        <f t="shared" si="1"/>
        <v>1.398588982852871</v>
      </c>
      <c r="O66" s="65">
        <f t="shared" si="1"/>
        <v>1.405507831245598</v>
      </c>
      <c r="P66" s="65">
        <f t="shared" si="1"/>
        <v>1.4164915303601862</v>
      </c>
      <c r="Q66" s="65">
        <f t="shared" si="1"/>
        <v>1.4280677745848362</v>
      </c>
      <c r="R66" s="65">
        <f t="shared" si="1"/>
        <v>1.4385279205771222</v>
      </c>
      <c r="S66" s="65">
        <f t="shared" si="1"/>
        <v>1.4509818476840306</v>
      </c>
      <c r="T66" s="65">
        <f t="shared" si="1"/>
        <v>1.4670949700910998</v>
      </c>
      <c r="U66" s="65">
        <f t="shared" si="1"/>
        <v>1.4863384947782234</v>
      </c>
      <c r="V66" s="65">
        <f t="shared" si="1"/>
        <v>1.5065457240032294</v>
      </c>
      <c r="W66" s="65">
        <f t="shared" si="1"/>
        <v>1.5276432991968547</v>
      </c>
      <c r="X66" s="65">
        <f t="shared" si="1"/>
        <v>1.552164274289437</v>
      </c>
      <c r="Y66" s="65">
        <f t="shared" si="1"/>
        <v>1.5756385797955654</v>
      </c>
      <c r="Z66" s="65">
        <f t="shared" si="1"/>
        <v>1.5995215973304469</v>
      </c>
      <c r="AA66" s="65">
        <f t="shared" si="1"/>
        <v>1.6237679144464419</v>
      </c>
      <c r="AB66" s="65">
        <f t="shared" si="1"/>
        <v>1.6479522261050834</v>
      </c>
      <c r="AC66" s="65">
        <f t="shared" si="1"/>
        <v>1.6714920303337684</v>
      </c>
      <c r="AD66" s="65">
        <f t="shared" si="1"/>
        <v>1.6944231331008275</v>
      </c>
      <c r="AE66" s="65">
        <f t="shared" si="1"/>
        <v>1.7190087335996658</v>
      </c>
      <c r="AF66" s="65">
        <f t="shared" si="1"/>
        <v>1.7438397359790159</v>
      </c>
      <c r="AG66" s="65">
        <f t="shared" si="1"/>
        <v>1.7683131153332072</v>
      </c>
      <c r="AH66" s="65">
        <f t="shared" si="1"/>
        <v>1.7956073063388354</v>
      </c>
      <c r="AI66" s="65"/>
      <c r="AJ66" s="32"/>
    </row>
    <row r="67" spans="1:36">
      <c r="A67" s="55" t="s">
        <v>32</v>
      </c>
      <c r="B67" s="64" t="s">
        <v>6</v>
      </c>
      <c r="F67" s="65">
        <v>0.43083199999999999</v>
      </c>
      <c r="G67" s="65">
        <v>0.43313099999999999</v>
      </c>
      <c r="H67" s="65">
        <v>0.43396800000000002</v>
      </c>
      <c r="I67" s="65">
        <v>0.43462800000000001</v>
      </c>
      <c r="J67" s="65">
        <v>0.43516199999999999</v>
      </c>
      <c r="K67" s="65">
        <v>0.43594699999999997</v>
      </c>
      <c r="L67" s="65">
        <v>0.43650600000000001</v>
      </c>
      <c r="M67" s="65">
        <v>0.43695099999999998</v>
      </c>
      <c r="N67" s="65">
        <v>0.437332</v>
      </c>
      <c r="O67" s="65">
        <v>0.43757600000000002</v>
      </c>
      <c r="P67" s="65">
        <v>0.43774400000000002</v>
      </c>
      <c r="Q67" s="65">
        <v>0.43782700000000002</v>
      </c>
      <c r="R67" s="65">
        <v>0.43785800000000002</v>
      </c>
      <c r="S67" s="65">
        <v>0.43787900000000002</v>
      </c>
      <c r="T67" s="65">
        <v>0.438004</v>
      </c>
      <c r="U67" s="65">
        <v>0.43820300000000001</v>
      </c>
      <c r="V67" s="65">
        <v>0.43841200000000002</v>
      </c>
      <c r="W67" s="65">
        <v>0.43863099999999999</v>
      </c>
      <c r="X67" s="65">
        <v>0.43885800000000003</v>
      </c>
      <c r="Y67" s="65">
        <v>0.43909300000000001</v>
      </c>
      <c r="Z67" s="65">
        <v>0.43933499999999998</v>
      </c>
      <c r="AA67" s="65">
        <v>0.43958399999999997</v>
      </c>
      <c r="AB67" s="65">
        <v>0.43983899999999998</v>
      </c>
      <c r="AC67" s="65">
        <v>0.44009900000000002</v>
      </c>
      <c r="AD67" s="65">
        <v>0.44036399999999998</v>
      </c>
      <c r="AE67" s="65">
        <v>0.440633</v>
      </c>
      <c r="AF67" s="65">
        <v>0.44090699999999999</v>
      </c>
      <c r="AG67" s="65">
        <v>0.44118400000000002</v>
      </c>
      <c r="AH67" s="65">
        <v>0.441465</v>
      </c>
      <c r="AI67" s="66">
        <v>8.7100000000000003E-4</v>
      </c>
      <c r="AJ67" s="32"/>
    </row>
    <row r="68" spans="1:36" ht="15" customHeight="1">
      <c r="A68" s="55" t="s">
        <v>31</v>
      </c>
      <c r="B68" s="64" t="s">
        <v>4</v>
      </c>
      <c r="C68" s="64"/>
      <c r="D68" s="64"/>
      <c r="E68" s="64"/>
      <c r="F68" s="65">
        <v>0.125945</v>
      </c>
      <c r="G68" s="65">
        <v>0.12592500000000001</v>
      </c>
      <c r="H68" s="65">
        <v>0.12601200000000001</v>
      </c>
      <c r="I68" s="65">
        <v>0.12605</v>
      </c>
      <c r="J68" s="65">
        <v>0.126114</v>
      </c>
      <c r="K68" s="65">
        <v>0.12598400000000001</v>
      </c>
      <c r="L68" s="65">
        <v>0.12585299999999999</v>
      </c>
      <c r="M68" s="65">
        <v>0.12575500000000001</v>
      </c>
      <c r="N68" s="65">
        <v>0.12565200000000001</v>
      </c>
      <c r="O68" s="65">
        <v>0.12554599999999999</v>
      </c>
      <c r="P68" s="65">
        <v>0.12543899999999999</v>
      </c>
      <c r="Q68" s="65">
        <v>0.12533</v>
      </c>
      <c r="R68" s="65">
        <v>0.12525</v>
      </c>
      <c r="S68" s="65">
        <v>0.125225</v>
      </c>
      <c r="T68" s="65">
        <v>0.12525500000000001</v>
      </c>
      <c r="U68" s="65">
        <v>0.12531800000000001</v>
      </c>
      <c r="V68" s="65">
        <v>0.125412</v>
      </c>
      <c r="W68" s="65">
        <v>0.125527</v>
      </c>
      <c r="X68" s="65">
        <v>0.125667</v>
      </c>
      <c r="Y68" s="65">
        <v>0.12579699999999999</v>
      </c>
      <c r="Z68" s="65">
        <v>0.12592500000000001</v>
      </c>
      <c r="AA68" s="65">
        <v>0.12604599999999999</v>
      </c>
      <c r="AB68" s="65">
        <v>0.126166</v>
      </c>
      <c r="AC68" s="65">
        <v>0.12631999999999999</v>
      </c>
      <c r="AD68" s="65">
        <v>0.12649199999999999</v>
      </c>
      <c r="AE68" s="65">
        <v>0.126661</v>
      </c>
      <c r="AF68" s="65">
        <v>0.12681100000000001</v>
      </c>
      <c r="AG68" s="65">
        <v>0.126974</v>
      </c>
      <c r="AH68" s="65">
        <v>0.12715899999999999</v>
      </c>
      <c r="AI68" s="66">
        <v>3.4200000000000002E-4</v>
      </c>
      <c r="AJ68" s="32"/>
    </row>
    <row r="69" spans="1:36" ht="15" customHeight="1">
      <c r="A69" s="55" t="s">
        <v>30</v>
      </c>
      <c r="B69" s="64" t="s">
        <v>143</v>
      </c>
      <c r="C69" s="64"/>
      <c r="D69" s="64"/>
      <c r="E69" s="64"/>
      <c r="F69" s="65">
        <v>0.90573199999999998</v>
      </c>
      <c r="G69" s="65">
        <v>0.82054300000000002</v>
      </c>
      <c r="H69" s="65">
        <v>0.76098200000000005</v>
      </c>
      <c r="I69" s="65">
        <v>0.72675199999999995</v>
      </c>
      <c r="J69" s="65">
        <v>0.69584999999999997</v>
      </c>
      <c r="K69" s="65">
        <v>0.65398500000000004</v>
      </c>
      <c r="L69" s="65">
        <v>0.61392800000000003</v>
      </c>
      <c r="M69" s="65">
        <v>0.61203300000000005</v>
      </c>
      <c r="N69" s="65">
        <v>0.61031599999999997</v>
      </c>
      <c r="O69" s="65">
        <v>0.61189700000000002</v>
      </c>
      <c r="P69" s="65">
        <v>0.61776399999999998</v>
      </c>
      <c r="Q69" s="65">
        <v>0.62628499999999998</v>
      </c>
      <c r="R69" s="65">
        <v>0.63076699999999997</v>
      </c>
      <c r="S69" s="65">
        <v>0.63347699999999996</v>
      </c>
      <c r="T69" s="65">
        <v>0.63400299999999998</v>
      </c>
      <c r="U69" s="65">
        <v>0.63296799999999998</v>
      </c>
      <c r="V69" s="65">
        <v>0.63783100000000004</v>
      </c>
      <c r="W69" s="65">
        <v>0.63666800000000001</v>
      </c>
      <c r="X69" s="65">
        <v>0.64580700000000002</v>
      </c>
      <c r="Y69" s="65">
        <v>0.65242699999999998</v>
      </c>
      <c r="Z69" s="65">
        <v>0.65816600000000003</v>
      </c>
      <c r="AA69" s="65">
        <v>0.66099399999999997</v>
      </c>
      <c r="AB69" s="65">
        <v>0.66509499999999999</v>
      </c>
      <c r="AC69" s="65">
        <v>0.66920299999999999</v>
      </c>
      <c r="AD69" s="65">
        <v>0.67453399999999997</v>
      </c>
      <c r="AE69" s="65">
        <v>0.68213500000000005</v>
      </c>
      <c r="AF69" s="65">
        <v>0.68949099999999997</v>
      </c>
      <c r="AG69" s="65">
        <v>0.691882</v>
      </c>
      <c r="AH69" s="65">
        <v>0.69677699999999998</v>
      </c>
      <c r="AI69" s="66">
        <v>-9.3229999999999997E-3</v>
      </c>
      <c r="AJ69" s="32"/>
    </row>
    <row r="70" spans="1:36" ht="15" customHeight="1">
      <c r="A70" s="55" t="s">
        <v>2572</v>
      </c>
      <c r="B70" s="64" t="s">
        <v>2573</v>
      </c>
      <c r="C70" s="64"/>
      <c r="D70" s="64"/>
      <c r="E70" s="64"/>
      <c r="F70" s="65">
        <v>0.33252300000000001</v>
      </c>
      <c r="G70" s="65">
        <v>0.377971</v>
      </c>
      <c r="H70" s="65">
        <v>0.38400499999999999</v>
      </c>
      <c r="I70" s="65">
        <v>0.40878300000000001</v>
      </c>
      <c r="J70" s="65">
        <v>0.44626100000000002</v>
      </c>
      <c r="K70" s="65">
        <v>0.47717300000000001</v>
      </c>
      <c r="L70" s="65">
        <v>0.50361</v>
      </c>
      <c r="M70" s="65">
        <v>0.52757100000000001</v>
      </c>
      <c r="N70" s="65">
        <v>0.57796899999999996</v>
      </c>
      <c r="O70" s="65">
        <v>0.62836700000000001</v>
      </c>
      <c r="P70" s="65">
        <v>0.68000400000000005</v>
      </c>
      <c r="Q70" s="65">
        <v>0.72916400000000003</v>
      </c>
      <c r="R70" s="65">
        <v>0.77116200000000001</v>
      </c>
      <c r="S70" s="65">
        <v>0.79636099999999999</v>
      </c>
      <c r="T70" s="65">
        <v>0.81439899999999998</v>
      </c>
      <c r="U70" s="65">
        <v>0.82996000000000003</v>
      </c>
      <c r="V70" s="65">
        <v>0.83835999999999999</v>
      </c>
      <c r="W70" s="65">
        <v>0.83835999999999999</v>
      </c>
      <c r="X70" s="65">
        <v>0.83959799999999996</v>
      </c>
      <c r="Y70" s="65">
        <v>0.83835999999999999</v>
      </c>
      <c r="Z70" s="65">
        <v>0.83835999999999999</v>
      </c>
      <c r="AA70" s="65">
        <v>0.83835999999999999</v>
      </c>
      <c r="AB70" s="65">
        <v>0.83959799999999996</v>
      </c>
      <c r="AC70" s="65">
        <v>0.83835999999999999</v>
      </c>
      <c r="AD70" s="65">
        <v>0.83835999999999999</v>
      </c>
      <c r="AE70" s="65">
        <v>0.83835999999999999</v>
      </c>
      <c r="AF70" s="65">
        <v>0.83959799999999996</v>
      </c>
      <c r="AG70" s="65">
        <v>0.83835999999999999</v>
      </c>
      <c r="AH70" s="65">
        <v>0.83835999999999999</v>
      </c>
      <c r="AI70" s="66">
        <v>3.3577999999999997E-2</v>
      </c>
      <c r="AJ70" s="32"/>
    </row>
    <row r="71" spans="1:36" ht="15" customHeight="1">
      <c r="A71" s="55" t="s">
        <v>29</v>
      </c>
      <c r="B71" s="63" t="s">
        <v>1</v>
      </c>
      <c r="C71" s="63"/>
      <c r="D71" s="63"/>
      <c r="E71" s="63"/>
      <c r="F71" s="67">
        <v>27.986006</v>
      </c>
      <c r="G71" s="67">
        <v>28.032028</v>
      </c>
      <c r="H71" s="67">
        <v>27.776655000000002</v>
      </c>
      <c r="I71" s="67">
        <v>27.465699999999998</v>
      </c>
      <c r="J71" s="67">
        <v>27.255044999999999</v>
      </c>
      <c r="K71" s="67">
        <v>27.051918000000001</v>
      </c>
      <c r="L71" s="67">
        <v>26.819282999999999</v>
      </c>
      <c r="M71" s="67">
        <v>26.592269999999999</v>
      </c>
      <c r="N71" s="67">
        <v>26.360721999999999</v>
      </c>
      <c r="O71" s="67">
        <v>26.162958</v>
      </c>
      <c r="P71" s="67">
        <v>26.008129</v>
      </c>
      <c r="Q71" s="67">
        <v>25.897749000000001</v>
      </c>
      <c r="R71" s="67">
        <v>25.802094</v>
      </c>
      <c r="S71" s="67">
        <v>25.704211999999998</v>
      </c>
      <c r="T71" s="67">
        <v>25.598514999999999</v>
      </c>
      <c r="U71" s="67">
        <v>25.533525000000001</v>
      </c>
      <c r="V71" s="67">
        <v>25.493338000000001</v>
      </c>
      <c r="W71" s="67">
        <v>25.449311999999999</v>
      </c>
      <c r="X71" s="67">
        <v>25.46059</v>
      </c>
      <c r="Y71" s="67">
        <v>25.485914000000001</v>
      </c>
      <c r="Z71" s="67">
        <v>25.531475</v>
      </c>
      <c r="AA71" s="67">
        <v>25.583796</v>
      </c>
      <c r="AB71" s="67">
        <v>25.657437999999999</v>
      </c>
      <c r="AC71" s="67">
        <v>25.744152</v>
      </c>
      <c r="AD71" s="67">
        <v>25.868386999999998</v>
      </c>
      <c r="AE71" s="67">
        <v>26.019403000000001</v>
      </c>
      <c r="AF71" s="67">
        <v>26.175443999999999</v>
      </c>
      <c r="AG71" s="67">
        <v>26.332941000000002</v>
      </c>
      <c r="AH71" s="67">
        <v>26.540414999999999</v>
      </c>
      <c r="AI71" s="68">
        <v>-1.892E-3</v>
      </c>
      <c r="AJ71" s="32"/>
    </row>
    <row r="72" spans="1:36" ht="15" customHeight="1">
      <c r="A72" s="13"/>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row>
    <row r="73" spans="1:36" ht="15" customHeight="1">
      <c r="A73" s="13"/>
      <c r="B73" s="63" t="s">
        <v>28</v>
      </c>
      <c r="C73" s="63"/>
      <c r="D73" s="63"/>
      <c r="E73" s="63"/>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row>
    <row r="74" spans="1:36">
      <c r="A74" s="55" t="s">
        <v>27</v>
      </c>
      <c r="B74" s="64" t="s">
        <v>26</v>
      </c>
      <c r="C74" s="64"/>
      <c r="D74" s="64"/>
      <c r="E74" s="64"/>
      <c r="F74" s="65">
        <v>7.8874019999999998</v>
      </c>
      <c r="G74" s="65">
        <v>7.9122269999999997</v>
      </c>
      <c r="H74" s="65">
        <v>7.8274340000000002</v>
      </c>
      <c r="I74" s="65">
        <v>7.7041750000000002</v>
      </c>
      <c r="J74" s="65">
        <v>7.6036460000000003</v>
      </c>
      <c r="K74" s="65">
        <v>7.5184980000000001</v>
      </c>
      <c r="L74" s="65">
        <v>7.419035</v>
      </c>
      <c r="M74" s="65">
        <v>7.3065249999999997</v>
      </c>
      <c r="N74" s="65">
        <v>7.1853569999999998</v>
      </c>
      <c r="O74" s="65">
        <v>7.0706910000000001</v>
      </c>
      <c r="P74" s="65">
        <v>6.9570160000000003</v>
      </c>
      <c r="Q74" s="65">
        <v>6.8672800000000001</v>
      </c>
      <c r="R74" s="65">
        <v>6.7902670000000001</v>
      </c>
      <c r="S74" s="65">
        <v>6.712955</v>
      </c>
      <c r="T74" s="65">
        <v>6.6337719999999996</v>
      </c>
      <c r="U74" s="65">
        <v>6.566808</v>
      </c>
      <c r="V74" s="65">
        <v>6.509881</v>
      </c>
      <c r="W74" s="65">
        <v>6.457382</v>
      </c>
      <c r="X74" s="65">
        <v>6.4183839999999996</v>
      </c>
      <c r="Y74" s="65">
        <v>6.3855760000000004</v>
      </c>
      <c r="Z74" s="65">
        <v>6.3615849999999998</v>
      </c>
      <c r="AA74" s="65">
        <v>6.3450730000000002</v>
      </c>
      <c r="AB74" s="65">
        <v>6.3401059999999996</v>
      </c>
      <c r="AC74" s="65">
        <v>6.3454620000000004</v>
      </c>
      <c r="AD74" s="65">
        <v>6.3641899999999998</v>
      </c>
      <c r="AE74" s="65">
        <v>6.3931519999999997</v>
      </c>
      <c r="AF74" s="65">
        <v>6.428598</v>
      </c>
      <c r="AG74" s="65">
        <v>6.4683789999999997</v>
      </c>
      <c r="AH74" s="65">
        <v>6.5181990000000001</v>
      </c>
      <c r="AI74" s="66">
        <v>-6.7860000000000004E-3</v>
      </c>
      <c r="AJ74" s="32"/>
    </row>
    <row r="75" spans="1:36" ht="15" customHeight="1">
      <c r="A75" s="55" t="s">
        <v>25</v>
      </c>
      <c r="B75" s="64" t="s">
        <v>24</v>
      </c>
      <c r="C75" s="64"/>
      <c r="D75" s="64"/>
      <c r="E75" s="64"/>
      <c r="F75" s="65">
        <v>0.496809</v>
      </c>
      <c r="G75" s="65">
        <v>0.49219299999999999</v>
      </c>
      <c r="H75" s="65">
        <v>0.48331400000000002</v>
      </c>
      <c r="I75" s="65">
        <v>0.47684199999999999</v>
      </c>
      <c r="J75" s="65">
        <v>0.472221</v>
      </c>
      <c r="K75" s="65">
        <v>0.46793200000000001</v>
      </c>
      <c r="L75" s="65">
        <v>0.46471200000000001</v>
      </c>
      <c r="M75" s="65">
        <v>0.46205299999999999</v>
      </c>
      <c r="N75" s="65">
        <v>0.45911099999999999</v>
      </c>
      <c r="O75" s="65">
        <v>0.45708399999999999</v>
      </c>
      <c r="P75" s="65">
        <v>0.45675399999999999</v>
      </c>
      <c r="Q75" s="65">
        <v>0.45698899999999998</v>
      </c>
      <c r="R75" s="65">
        <v>0.457814</v>
      </c>
      <c r="S75" s="65">
        <v>0.45909100000000003</v>
      </c>
      <c r="T75" s="65">
        <v>0.46056399999999997</v>
      </c>
      <c r="U75" s="65">
        <v>0.462619</v>
      </c>
      <c r="V75" s="65">
        <v>0.46518900000000002</v>
      </c>
      <c r="W75" s="65">
        <v>0.46762300000000001</v>
      </c>
      <c r="X75" s="65">
        <v>0.47117599999999998</v>
      </c>
      <c r="Y75" s="65">
        <v>0.47543600000000003</v>
      </c>
      <c r="Z75" s="65">
        <v>0.47985299999999997</v>
      </c>
      <c r="AA75" s="65">
        <v>0.48379299999999997</v>
      </c>
      <c r="AB75" s="65">
        <v>0.48735400000000001</v>
      </c>
      <c r="AC75" s="65">
        <v>0.49135299999999998</v>
      </c>
      <c r="AD75" s="65">
        <v>0.49600300000000003</v>
      </c>
      <c r="AE75" s="65">
        <v>0.50156500000000004</v>
      </c>
      <c r="AF75" s="65">
        <v>0.50649100000000002</v>
      </c>
      <c r="AG75" s="65">
        <v>0.51146199999999997</v>
      </c>
      <c r="AH75" s="65">
        <v>0.51798100000000002</v>
      </c>
      <c r="AI75" s="66">
        <v>1.4920000000000001E-3</v>
      </c>
      <c r="AJ75" s="32"/>
    </row>
    <row r="76" spans="1:36" ht="15" customHeight="1">
      <c r="A76" s="55" t="s">
        <v>23</v>
      </c>
      <c r="B76" s="64" t="s">
        <v>22</v>
      </c>
      <c r="C76" s="64"/>
      <c r="D76" s="64"/>
      <c r="E76" s="64"/>
      <c r="F76" s="65">
        <v>0.105213</v>
      </c>
      <c r="G76" s="65">
        <v>0.11029600000000001</v>
      </c>
      <c r="H76" s="65">
        <v>0.11259</v>
      </c>
      <c r="I76" s="65">
        <v>0.113083</v>
      </c>
      <c r="J76" s="65">
        <v>0.113492</v>
      </c>
      <c r="K76" s="65">
        <v>0.113737</v>
      </c>
      <c r="L76" s="65">
        <v>0.113843</v>
      </c>
      <c r="M76" s="65">
        <v>0.113729</v>
      </c>
      <c r="N76" s="65">
        <v>0.11343399999999999</v>
      </c>
      <c r="O76" s="65">
        <v>0.112917</v>
      </c>
      <c r="P76" s="65">
        <v>0.112403</v>
      </c>
      <c r="Q76" s="65">
        <v>0.11212900000000001</v>
      </c>
      <c r="R76" s="65">
        <v>0.111806</v>
      </c>
      <c r="S76" s="65">
        <v>0.11138099999999999</v>
      </c>
      <c r="T76" s="65">
        <v>0.110915</v>
      </c>
      <c r="U76" s="65">
        <v>0.110151</v>
      </c>
      <c r="V76" s="65">
        <v>0.109477</v>
      </c>
      <c r="W76" s="65">
        <v>0.108762</v>
      </c>
      <c r="X76" s="65">
        <v>0.107969</v>
      </c>
      <c r="Y76" s="65">
        <v>0.107129</v>
      </c>
      <c r="Z76" s="65">
        <v>0.10628799999999999</v>
      </c>
      <c r="AA76" s="65">
        <v>0.105307</v>
      </c>
      <c r="AB76" s="65">
        <v>0.104391</v>
      </c>
      <c r="AC76" s="65">
        <v>0.103434</v>
      </c>
      <c r="AD76" s="65">
        <v>0.102605</v>
      </c>
      <c r="AE76" s="65">
        <v>0.101578</v>
      </c>
      <c r="AF76" s="65">
        <v>0.10058599999999999</v>
      </c>
      <c r="AG76" s="65">
        <v>9.9506999999999998E-2</v>
      </c>
      <c r="AH76" s="65">
        <v>9.8460000000000006E-2</v>
      </c>
      <c r="AI76" s="66">
        <v>-2.366E-3</v>
      </c>
      <c r="AJ76" s="32"/>
    </row>
    <row r="77" spans="1:36" ht="15" customHeight="1">
      <c r="A77" s="55" t="s">
        <v>21</v>
      </c>
      <c r="B77" s="64" t="s">
        <v>20</v>
      </c>
      <c r="C77" s="64"/>
      <c r="D77" s="64"/>
      <c r="E77" s="64"/>
      <c r="F77" s="65">
        <v>2.850965</v>
      </c>
      <c r="G77" s="65">
        <v>2.8004340000000001</v>
      </c>
      <c r="H77" s="65">
        <v>2.7581639999999998</v>
      </c>
      <c r="I77" s="65">
        <v>2.7321939999999998</v>
      </c>
      <c r="J77" s="65">
        <v>2.7161360000000001</v>
      </c>
      <c r="K77" s="65">
        <v>2.6936719999999998</v>
      </c>
      <c r="L77" s="65">
        <v>2.6712570000000002</v>
      </c>
      <c r="M77" s="65">
        <v>2.6429619999999998</v>
      </c>
      <c r="N77" s="65">
        <v>2.6141770000000002</v>
      </c>
      <c r="O77" s="65">
        <v>2.5901740000000002</v>
      </c>
      <c r="P77" s="65">
        <v>2.5759319999999999</v>
      </c>
      <c r="Q77" s="65">
        <v>2.560368</v>
      </c>
      <c r="R77" s="65">
        <v>2.5477449999999999</v>
      </c>
      <c r="S77" s="65">
        <v>2.5398450000000001</v>
      </c>
      <c r="T77" s="65">
        <v>2.5316429999999999</v>
      </c>
      <c r="U77" s="65">
        <v>2.5296340000000002</v>
      </c>
      <c r="V77" s="65">
        <v>2.5295000000000001</v>
      </c>
      <c r="W77" s="65">
        <v>2.5309710000000001</v>
      </c>
      <c r="X77" s="65">
        <v>2.536117</v>
      </c>
      <c r="Y77" s="65">
        <v>2.5440339999999999</v>
      </c>
      <c r="Z77" s="65">
        <v>2.553331</v>
      </c>
      <c r="AA77" s="65">
        <v>2.5625979999999999</v>
      </c>
      <c r="AB77" s="65">
        <v>2.571348</v>
      </c>
      <c r="AC77" s="65">
        <v>2.5790220000000001</v>
      </c>
      <c r="AD77" s="65">
        <v>2.5899839999999998</v>
      </c>
      <c r="AE77" s="65">
        <v>2.6017070000000002</v>
      </c>
      <c r="AF77" s="65">
        <v>2.6103890000000001</v>
      </c>
      <c r="AG77" s="65">
        <v>2.6206119999999999</v>
      </c>
      <c r="AH77" s="65">
        <v>2.6388850000000001</v>
      </c>
      <c r="AI77" s="66">
        <v>-2.7569999999999999E-3</v>
      </c>
      <c r="AJ77" s="32"/>
    </row>
    <row r="78" spans="1:36" ht="15" customHeight="1">
      <c r="A78" s="55" t="s">
        <v>19</v>
      </c>
      <c r="B78" s="64" t="s">
        <v>18</v>
      </c>
      <c r="C78" s="64"/>
      <c r="D78" s="64"/>
      <c r="E78" s="64"/>
      <c r="F78" s="65">
        <v>2.0781000000000001E-2</v>
      </c>
      <c r="G78" s="65">
        <v>2.1562999999999999E-2</v>
      </c>
      <c r="H78" s="65">
        <v>2.2024999999999999E-2</v>
      </c>
      <c r="I78" s="65">
        <v>2.2339999999999999E-2</v>
      </c>
      <c r="J78" s="65">
        <v>2.2668000000000001E-2</v>
      </c>
      <c r="K78" s="65">
        <v>2.2984000000000001E-2</v>
      </c>
      <c r="L78" s="65">
        <v>2.3251000000000001E-2</v>
      </c>
      <c r="M78" s="65">
        <v>2.3522999999999999E-2</v>
      </c>
      <c r="N78" s="65">
        <v>2.3733000000000001E-2</v>
      </c>
      <c r="O78" s="65">
        <v>2.3945000000000001E-2</v>
      </c>
      <c r="P78" s="65">
        <v>2.4201E-2</v>
      </c>
      <c r="Q78" s="65">
        <v>2.4479000000000001E-2</v>
      </c>
      <c r="R78" s="65">
        <v>2.4782999999999999E-2</v>
      </c>
      <c r="S78" s="65">
        <v>2.5045000000000001E-2</v>
      </c>
      <c r="T78" s="65">
        <v>2.5298000000000001E-2</v>
      </c>
      <c r="U78" s="65">
        <v>2.5541999999999999E-2</v>
      </c>
      <c r="V78" s="65">
        <v>2.5795999999999999E-2</v>
      </c>
      <c r="W78" s="65">
        <v>2.6044000000000001E-2</v>
      </c>
      <c r="X78" s="65">
        <v>2.6325000000000001E-2</v>
      </c>
      <c r="Y78" s="65">
        <v>2.6587E-2</v>
      </c>
      <c r="Z78" s="65">
        <v>2.6858E-2</v>
      </c>
      <c r="AA78" s="65">
        <v>2.7097E-2</v>
      </c>
      <c r="AB78" s="65">
        <v>2.7361E-2</v>
      </c>
      <c r="AC78" s="65">
        <v>2.7622000000000001E-2</v>
      </c>
      <c r="AD78" s="65">
        <v>2.7976999999999998E-2</v>
      </c>
      <c r="AE78" s="65">
        <v>2.8278000000000001E-2</v>
      </c>
      <c r="AF78" s="65">
        <v>2.8604999999999998E-2</v>
      </c>
      <c r="AG78" s="65">
        <v>2.8906000000000001E-2</v>
      </c>
      <c r="AH78" s="65">
        <v>2.9270000000000001E-2</v>
      </c>
      <c r="AI78" s="66">
        <v>1.2307999999999999E-2</v>
      </c>
      <c r="AJ78" s="32"/>
    </row>
    <row r="79" spans="1:36" ht="15" customHeight="1">
      <c r="A79" s="55" t="s">
        <v>17</v>
      </c>
      <c r="B79" s="64" t="s">
        <v>16</v>
      </c>
      <c r="C79" s="64"/>
      <c r="D79" s="64"/>
      <c r="E79" s="64"/>
      <c r="F79" s="65">
        <v>0.22834699999999999</v>
      </c>
      <c r="G79" s="65">
        <v>0.22523399999999999</v>
      </c>
      <c r="H79" s="65">
        <v>0.234373</v>
      </c>
      <c r="I79" s="65">
        <v>0.228717</v>
      </c>
      <c r="J79" s="65">
        <v>0.21906</v>
      </c>
      <c r="K79" s="65">
        <v>0.21154500000000001</v>
      </c>
      <c r="L79" s="65">
        <v>0.208541</v>
      </c>
      <c r="M79" s="65">
        <v>0.21080599999999999</v>
      </c>
      <c r="N79" s="65">
        <v>0.209559</v>
      </c>
      <c r="O79" s="65">
        <v>0.21027599999999999</v>
      </c>
      <c r="P79" s="65">
        <v>0.21217800000000001</v>
      </c>
      <c r="Q79" s="65">
        <v>0.21369199999999999</v>
      </c>
      <c r="R79" s="65">
        <v>0.21465000000000001</v>
      </c>
      <c r="S79" s="65">
        <v>0.21598899999999999</v>
      </c>
      <c r="T79" s="65">
        <v>0.216165</v>
      </c>
      <c r="U79" s="65">
        <v>0.216616</v>
      </c>
      <c r="V79" s="65">
        <v>0.21728</v>
      </c>
      <c r="W79" s="65">
        <v>0.21695600000000001</v>
      </c>
      <c r="X79" s="65">
        <v>0.217194</v>
      </c>
      <c r="Y79" s="65">
        <v>0.218865</v>
      </c>
      <c r="Z79" s="65">
        <v>0.22023400000000001</v>
      </c>
      <c r="AA79" s="65">
        <v>0.220387</v>
      </c>
      <c r="AB79" s="65">
        <v>0.22037000000000001</v>
      </c>
      <c r="AC79" s="65">
        <v>0.22028300000000001</v>
      </c>
      <c r="AD79" s="65">
        <v>0.220747</v>
      </c>
      <c r="AE79" s="65">
        <v>0.22186600000000001</v>
      </c>
      <c r="AF79" s="65">
        <v>0.223355</v>
      </c>
      <c r="AG79" s="65">
        <v>0.223935</v>
      </c>
      <c r="AH79" s="65">
        <v>0.225407</v>
      </c>
      <c r="AI79" s="66">
        <v>-4.6299999999999998E-4</v>
      </c>
      <c r="AJ79" s="32"/>
    </row>
    <row r="80" spans="1:36">
      <c r="A80" s="55" t="s">
        <v>15</v>
      </c>
      <c r="B80" s="64" t="s">
        <v>14</v>
      </c>
      <c r="C80" s="64"/>
      <c r="D80" s="64"/>
      <c r="E80" s="64"/>
      <c r="F80" s="65">
        <v>4.6526999999999999E-2</v>
      </c>
      <c r="G80" s="65">
        <v>4.6852999999999999E-2</v>
      </c>
      <c r="H80" s="65">
        <v>4.6469999999999997E-2</v>
      </c>
      <c r="I80" s="65">
        <v>4.6109999999999998E-2</v>
      </c>
      <c r="J80" s="65">
        <v>4.5796000000000003E-2</v>
      </c>
      <c r="K80" s="65">
        <v>4.5385000000000002E-2</v>
      </c>
      <c r="L80" s="65">
        <v>4.4983000000000002E-2</v>
      </c>
      <c r="M80" s="65">
        <v>4.4476000000000002E-2</v>
      </c>
      <c r="N80" s="65">
        <v>4.4019999999999997E-2</v>
      </c>
      <c r="O80" s="65">
        <v>4.36E-2</v>
      </c>
      <c r="P80" s="65">
        <v>4.3305999999999997E-2</v>
      </c>
      <c r="Q80" s="65">
        <v>4.2963000000000001E-2</v>
      </c>
      <c r="R80" s="65">
        <v>4.2617000000000002E-2</v>
      </c>
      <c r="S80" s="65">
        <v>4.2256000000000002E-2</v>
      </c>
      <c r="T80" s="65">
        <v>4.1862999999999997E-2</v>
      </c>
      <c r="U80" s="65">
        <v>4.1524999999999999E-2</v>
      </c>
      <c r="V80" s="65">
        <v>4.1158E-2</v>
      </c>
      <c r="W80" s="65">
        <v>4.0840000000000001E-2</v>
      </c>
      <c r="X80" s="65">
        <v>4.0518999999999999E-2</v>
      </c>
      <c r="Y80" s="65">
        <v>4.0222000000000001E-2</v>
      </c>
      <c r="Z80" s="65">
        <v>3.9949999999999999E-2</v>
      </c>
      <c r="AA80" s="65">
        <v>3.9681000000000001E-2</v>
      </c>
      <c r="AB80" s="65">
        <v>3.9394999999999999E-2</v>
      </c>
      <c r="AC80" s="65">
        <v>3.9070000000000001E-2</v>
      </c>
      <c r="AD80" s="65">
        <v>3.8804999999999999E-2</v>
      </c>
      <c r="AE80" s="65">
        <v>3.8517000000000003E-2</v>
      </c>
      <c r="AF80" s="65">
        <v>3.8196000000000001E-2</v>
      </c>
      <c r="AG80" s="65">
        <v>3.7919000000000001E-2</v>
      </c>
      <c r="AH80" s="65">
        <v>3.7732000000000002E-2</v>
      </c>
      <c r="AI80" s="66">
        <v>-7.4549999999999998E-3</v>
      </c>
      <c r="AJ80" s="32"/>
    </row>
    <row r="81" spans="1:37" ht="15" customHeight="1">
      <c r="A81" s="55" t="s">
        <v>13</v>
      </c>
      <c r="B81" s="64" t="s">
        <v>12</v>
      </c>
      <c r="C81" s="64"/>
      <c r="D81" s="64"/>
      <c r="E81" s="64"/>
      <c r="F81" s="65">
        <v>0.41703200000000001</v>
      </c>
      <c r="G81" s="65">
        <v>0.39771000000000001</v>
      </c>
      <c r="H81" s="65">
        <v>0.396229</v>
      </c>
      <c r="I81" s="65">
        <v>0.39661299999999999</v>
      </c>
      <c r="J81" s="65">
        <v>0.39397500000000002</v>
      </c>
      <c r="K81" s="65">
        <v>0.39299699999999999</v>
      </c>
      <c r="L81" s="65">
        <v>0.39095600000000003</v>
      </c>
      <c r="M81" s="65">
        <v>0.38970900000000003</v>
      </c>
      <c r="N81" s="65">
        <v>0.388847</v>
      </c>
      <c r="O81" s="65">
        <v>0.389075</v>
      </c>
      <c r="P81" s="65">
        <v>0.38924700000000001</v>
      </c>
      <c r="Q81" s="65">
        <v>0.38950699999999999</v>
      </c>
      <c r="R81" s="65">
        <v>0.38948100000000002</v>
      </c>
      <c r="S81" s="65">
        <v>0.38969799999999999</v>
      </c>
      <c r="T81" s="65">
        <v>0.38950499999999999</v>
      </c>
      <c r="U81" s="65">
        <v>0.389575</v>
      </c>
      <c r="V81" s="65">
        <v>0.38963399999999998</v>
      </c>
      <c r="W81" s="65">
        <v>0.38958100000000001</v>
      </c>
      <c r="X81" s="65">
        <v>0.38959700000000003</v>
      </c>
      <c r="Y81" s="65">
        <v>0.38967000000000002</v>
      </c>
      <c r="Z81" s="65">
        <v>0.38991700000000001</v>
      </c>
      <c r="AA81" s="65">
        <v>0.38996900000000001</v>
      </c>
      <c r="AB81" s="65">
        <v>0.39011299999999999</v>
      </c>
      <c r="AC81" s="65">
        <v>0.39017800000000002</v>
      </c>
      <c r="AD81" s="65">
        <v>0.391183</v>
      </c>
      <c r="AE81" s="65">
        <v>0.391349</v>
      </c>
      <c r="AF81" s="65">
        <v>0.39100600000000002</v>
      </c>
      <c r="AG81" s="65">
        <v>0.39079999999999998</v>
      </c>
      <c r="AH81" s="65">
        <v>0.39048899999999998</v>
      </c>
      <c r="AI81" s="66">
        <v>-2.346E-3</v>
      </c>
      <c r="AJ81" s="32"/>
    </row>
    <row r="82" spans="1:37">
      <c r="A82" s="55" t="s">
        <v>11</v>
      </c>
      <c r="B82" s="64" t="s">
        <v>10</v>
      </c>
      <c r="C82" s="64"/>
      <c r="D82" s="64"/>
      <c r="E82" s="64"/>
      <c r="F82" s="65">
        <v>0.11000600000000001</v>
      </c>
      <c r="G82" s="65">
        <v>0.108038</v>
      </c>
      <c r="H82" s="65">
        <v>0.106242</v>
      </c>
      <c r="I82" s="65">
        <v>0.105144</v>
      </c>
      <c r="J82" s="65">
        <v>0.104667</v>
      </c>
      <c r="K82" s="65">
        <v>0.104195</v>
      </c>
      <c r="L82" s="65">
        <v>0.103587</v>
      </c>
      <c r="M82" s="65">
        <v>0.102784</v>
      </c>
      <c r="N82" s="65">
        <v>0.101827</v>
      </c>
      <c r="O82" s="65">
        <v>0.100913</v>
      </c>
      <c r="P82" s="65">
        <v>0.10027899999999999</v>
      </c>
      <c r="Q82" s="65">
        <v>9.9837999999999996E-2</v>
      </c>
      <c r="R82" s="65">
        <v>9.9408999999999997E-2</v>
      </c>
      <c r="S82" s="65">
        <v>9.9009E-2</v>
      </c>
      <c r="T82" s="65">
        <v>9.8730999999999999E-2</v>
      </c>
      <c r="U82" s="65">
        <v>9.8563999999999999E-2</v>
      </c>
      <c r="V82" s="65">
        <v>9.8387000000000002E-2</v>
      </c>
      <c r="W82" s="65">
        <v>9.8209000000000005E-2</v>
      </c>
      <c r="X82" s="65">
        <v>9.8181000000000004E-2</v>
      </c>
      <c r="Y82" s="65">
        <v>9.8125000000000004E-2</v>
      </c>
      <c r="Z82" s="65">
        <v>9.8048999999999997E-2</v>
      </c>
      <c r="AA82" s="65">
        <v>9.7971000000000003E-2</v>
      </c>
      <c r="AB82" s="65">
        <v>9.7849000000000005E-2</v>
      </c>
      <c r="AC82" s="65">
        <v>9.7695000000000004E-2</v>
      </c>
      <c r="AD82" s="65">
        <v>9.7552E-2</v>
      </c>
      <c r="AE82" s="65">
        <v>9.7448000000000007E-2</v>
      </c>
      <c r="AF82" s="65">
        <v>9.7337000000000007E-2</v>
      </c>
      <c r="AG82" s="65">
        <v>9.7211000000000006E-2</v>
      </c>
      <c r="AH82" s="65">
        <v>9.7187999999999997E-2</v>
      </c>
      <c r="AI82" s="66">
        <v>-4.4149999999999997E-3</v>
      </c>
      <c r="AJ82" s="32"/>
      <c r="AK82" s="13"/>
    </row>
    <row r="83" spans="1:37" ht="15" customHeight="1">
      <c r="A83" s="55" t="s">
        <v>9</v>
      </c>
      <c r="B83" s="64" t="s">
        <v>8</v>
      </c>
      <c r="C83" s="64"/>
      <c r="D83" s="64"/>
      <c r="E83" s="64"/>
      <c r="F83" s="65">
        <v>1.355634</v>
      </c>
      <c r="G83" s="65">
        <v>1.4548650000000001</v>
      </c>
      <c r="H83" s="65">
        <v>1.475662</v>
      </c>
      <c r="I83" s="65">
        <v>1.4785189999999999</v>
      </c>
      <c r="J83" s="65">
        <v>1.497263</v>
      </c>
      <c r="K83" s="65">
        <v>1.5157860000000001</v>
      </c>
      <c r="L83" s="65">
        <v>1.5304420000000001</v>
      </c>
      <c r="M83" s="65">
        <v>1.541344</v>
      </c>
      <c r="N83" s="65">
        <v>1.5489949999999999</v>
      </c>
      <c r="O83" s="65">
        <v>1.556654</v>
      </c>
      <c r="P83" s="65">
        <v>1.568811</v>
      </c>
      <c r="Q83" s="65">
        <v>1.5816239999999999</v>
      </c>
      <c r="R83" s="65">
        <v>1.593202</v>
      </c>
      <c r="S83" s="65">
        <v>1.606986</v>
      </c>
      <c r="T83" s="65">
        <v>1.624819</v>
      </c>
      <c r="U83" s="65">
        <v>1.6461159999999999</v>
      </c>
      <c r="V83" s="65">
        <v>1.668479</v>
      </c>
      <c r="W83" s="65">
        <v>1.6918280000000001</v>
      </c>
      <c r="X83" s="65">
        <v>1.7189650000000001</v>
      </c>
      <c r="Y83" s="65">
        <v>1.7449429999999999</v>
      </c>
      <c r="Z83" s="65">
        <v>1.7713730000000001</v>
      </c>
      <c r="AA83" s="65">
        <v>1.798206</v>
      </c>
      <c r="AB83" s="65">
        <v>1.82497</v>
      </c>
      <c r="AC83" s="65">
        <v>1.851021</v>
      </c>
      <c r="AD83" s="65">
        <v>1.876398</v>
      </c>
      <c r="AE83" s="65">
        <v>1.9036059999999999</v>
      </c>
      <c r="AF83" s="65">
        <v>1.9310860000000001</v>
      </c>
      <c r="AG83" s="65">
        <v>1.95817</v>
      </c>
      <c r="AH83" s="65">
        <v>1.988375</v>
      </c>
      <c r="AI83" s="66">
        <v>1.3774E-2</v>
      </c>
      <c r="AJ83" s="32"/>
      <c r="AK83" s="13"/>
    </row>
    <row r="84" spans="1:37" ht="15" customHeight="1">
      <c r="A84" s="55" t="s">
        <v>7</v>
      </c>
      <c r="B84" s="64" t="s">
        <v>6</v>
      </c>
      <c r="C84" s="64"/>
      <c r="D84" s="64"/>
      <c r="E84" s="64"/>
      <c r="F84" s="65">
        <v>0.20732500000000001</v>
      </c>
      <c r="G84" s="65">
        <v>0.20843100000000001</v>
      </c>
      <c r="H84" s="65">
        <v>0.20882999999999999</v>
      </c>
      <c r="I84" s="65">
        <v>0.209148</v>
      </c>
      <c r="J84" s="65">
        <v>0.209402</v>
      </c>
      <c r="K84" s="65">
        <v>0.20977399999999999</v>
      </c>
      <c r="L84" s="65">
        <v>0.21004500000000001</v>
      </c>
      <c r="M84" s="65">
        <v>0.210259</v>
      </c>
      <c r="N84" s="65">
        <v>0.21044299999999999</v>
      </c>
      <c r="O84" s="65">
        <v>0.21056</v>
      </c>
      <c r="P84" s="65">
        <v>0.21064099999999999</v>
      </c>
      <c r="Q84" s="65">
        <v>0.21068000000000001</v>
      </c>
      <c r="R84" s="65">
        <v>0.210697</v>
      </c>
      <c r="S84" s="65">
        <v>0.210706</v>
      </c>
      <c r="T84" s="65">
        <v>0.21076600000000001</v>
      </c>
      <c r="U84" s="65">
        <v>0.21086199999999999</v>
      </c>
      <c r="V84" s="65">
        <v>0.21096400000000001</v>
      </c>
      <c r="W84" s="65">
        <v>0.21106900000000001</v>
      </c>
      <c r="X84" s="65">
        <v>0.21117900000000001</v>
      </c>
      <c r="Y84" s="65">
        <v>0.21129200000000001</v>
      </c>
      <c r="Z84" s="65">
        <v>0.21140900000000001</v>
      </c>
      <c r="AA84" s="65">
        <v>0.21152899999999999</v>
      </c>
      <c r="AB84" s="65">
        <v>0.21165200000000001</v>
      </c>
      <c r="AC84" s="65">
        <v>0.21177699999999999</v>
      </c>
      <c r="AD84" s="65">
        <v>0.21190600000000001</v>
      </c>
      <c r="AE84" s="65">
        <v>0.212036</v>
      </c>
      <c r="AF84" s="65">
        <v>0.21216699999999999</v>
      </c>
      <c r="AG84" s="65">
        <v>0.21229999999999999</v>
      </c>
      <c r="AH84" s="65">
        <v>0.21243699999999999</v>
      </c>
      <c r="AI84" s="66">
        <v>8.7000000000000001E-4</v>
      </c>
      <c r="AJ84" s="32"/>
      <c r="AK84" s="13"/>
    </row>
    <row r="85" spans="1:37" ht="15" customHeight="1">
      <c r="A85" s="55" t="s">
        <v>5</v>
      </c>
      <c r="B85" s="64" t="s">
        <v>4</v>
      </c>
      <c r="C85" s="64"/>
      <c r="D85" s="64"/>
      <c r="E85" s="64"/>
      <c r="F85" s="65">
        <v>5.9492000000000003E-2</v>
      </c>
      <c r="G85" s="65">
        <v>5.9483000000000001E-2</v>
      </c>
      <c r="H85" s="65">
        <v>5.9524000000000001E-2</v>
      </c>
      <c r="I85" s="65">
        <v>5.9541999999999998E-2</v>
      </c>
      <c r="J85" s="65">
        <v>5.9572E-2</v>
      </c>
      <c r="K85" s="65">
        <v>5.9511000000000001E-2</v>
      </c>
      <c r="L85" s="65">
        <v>5.9449000000000002E-2</v>
      </c>
      <c r="M85" s="65">
        <v>5.9402999999999997E-2</v>
      </c>
      <c r="N85" s="65">
        <v>5.9353999999999997E-2</v>
      </c>
      <c r="O85" s="65">
        <v>5.9304000000000003E-2</v>
      </c>
      <c r="P85" s="65">
        <v>5.9253E-2</v>
      </c>
      <c r="Q85" s="65">
        <v>5.9201999999999998E-2</v>
      </c>
      <c r="R85" s="65">
        <v>5.9164000000000001E-2</v>
      </c>
      <c r="S85" s="65">
        <v>5.9152000000000003E-2</v>
      </c>
      <c r="T85" s="65">
        <v>5.9166000000000003E-2</v>
      </c>
      <c r="U85" s="65">
        <v>5.9195999999999999E-2</v>
      </c>
      <c r="V85" s="65">
        <v>5.9240000000000001E-2</v>
      </c>
      <c r="W85" s="65">
        <v>5.9295E-2</v>
      </c>
      <c r="X85" s="65">
        <v>5.9360999999999997E-2</v>
      </c>
      <c r="Y85" s="65">
        <v>5.9422000000000003E-2</v>
      </c>
      <c r="Z85" s="65">
        <v>5.9483000000000001E-2</v>
      </c>
      <c r="AA85" s="65">
        <v>5.9540000000000003E-2</v>
      </c>
      <c r="AB85" s="65">
        <v>5.9596999999999997E-2</v>
      </c>
      <c r="AC85" s="65">
        <v>5.9669E-2</v>
      </c>
      <c r="AD85" s="65">
        <v>5.9750999999999999E-2</v>
      </c>
      <c r="AE85" s="65">
        <v>5.9830000000000001E-2</v>
      </c>
      <c r="AF85" s="65">
        <v>5.9901000000000003E-2</v>
      </c>
      <c r="AG85" s="65">
        <v>5.9977999999999997E-2</v>
      </c>
      <c r="AH85" s="65">
        <v>6.0066000000000001E-2</v>
      </c>
      <c r="AI85" s="66">
        <v>3.4200000000000002E-4</v>
      </c>
      <c r="AJ85" s="32"/>
      <c r="AK85" s="13"/>
    </row>
    <row r="86" spans="1:37" ht="15" customHeight="1">
      <c r="A86" s="55" t="s">
        <v>3</v>
      </c>
      <c r="B86" s="64" t="s">
        <v>143</v>
      </c>
      <c r="C86" s="64"/>
      <c r="D86" s="64"/>
      <c r="E86" s="64"/>
      <c r="F86" s="65">
        <v>0.427838</v>
      </c>
      <c r="G86" s="65">
        <v>0.38759700000000002</v>
      </c>
      <c r="H86" s="65">
        <v>0.35946299999999998</v>
      </c>
      <c r="I86" s="65">
        <v>0.34329399999999999</v>
      </c>
      <c r="J86" s="65">
        <v>0.32869599999999999</v>
      </c>
      <c r="K86" s="65">
        <v>0.308921</v>
      </c>
      <c r="L86" s="65">
        <v>0.28999900000000001</v>
      </c>
      <c r="M86" s="65">
        <v>0.28910400000000003</v>
      </c>
      <c r="N86" s="65">
        <v>0.28829300000000002</v>
      </c>
      <c r="O86" s="65">
        <v>0.28903899999999999</v>
      </c>
      <c r="P86" s="65">
        <v>0.29181099999999999</v>
      </c>
      <c r="Q86" s="65">
        <v>0.29583599999999999</v>
      </c>
      <c r="R86" s="65">
        <v>0.29795300000000002</v>
      </c>
      <c r="S86" s="65">
        <v>0.29923300000000003</v>
      </c>
      <c r="T86" s="65">
        <v>0.29948200000000003</v>
      </c>
      <c r="U86" s="65">
        <v>0.29899300000000001</v>
      </c>
      <c r="V86" s="65">
        <v>0.30129</v>
      </c>
      <c r="W86" s="65">
        <v>0.30074099999999998</v>
      </c>
      <c r="X86" s="65">
        <v>0.305058</v>
      </c>
      <c r="Y86" s="65">
        <v>0.30818499999999999</v>
      </c>
      <c r="Z86" s="65">
        <v>0.31089600000000001</v>
      </c>
      <c r="AA86" s="65">
        <v>0.31223099999999998</v>
      </c>
      <c r="AB86" s="65">
        <v>0.314168</v>
      </c>
      <c r="AC86" s="65">
        <v>0.31610899999999997</v>
      </c>
      <c r="AD86" s="65">
        <v>0.31862699999999999</v>
      </c>
      <c r="AE86" s="65">
        <v>0.322218</v>
      </c>
      <c r="AF86" s="65">
        <v>0.32569199999999998</v>
      </c>
      <c r="AG86" s="65">
        <v>0.326822</v>
      </c>
      <c r="AH86" s="65">
        <v>0.32913399999999998</v>
      </c>
      <c r="AI86" s="66">
        <v>-9.3229999999999997E-3</v>
      </c>
      <c r="AJ86" s="32"/>
      <c r="AK86" s="13"/>
    </row>
    <row r="87" spans="1:37" ht="15" customHeight="1">
      <c r="A87" s="55" t="s">
        <v>2574</v>
      </c>
      <c r="B87" s="64" t="s">
        <v>2573</v>
      </c>
      <c r="C87" s="64"/>
      <c r="D87" s="64"/>
      <c r="E87" s="64"/>
      <c r="F87" s="65">
        <v>0.15707299999999999</v>
      </c>
      <c r="G87" s="65">
        <v>0.17854100000000001</v>
      </c>
      <c r="H87" s="65">
        <v>0.181391</v>
      </c>
      <c r="I87" s="65">
        <v>0.19309499999999999</v>
      </c>
      <c r="J87" s="65">
        <v>0.21079899999999999</v>
      </c>
      <c r="K87" s="65">
        <v>0.22539999999999999</v>
      </c>
      <c r="L87" s="65">
        <v>0.23788899999999999</v>
      </c>
      <c r="M87" s="65">
        <v>0.24920700000000001</v>
      </c>
      <c r="N87" s="65">
        <v>0.27301300000000001</v>
      </c>
      <c r="O87" s="65">
        <v>0.29681999999999997</v>
      </c>
      <c r="P87" s="65">
        <v>0.32121100000000002</v>
      </c>
      <c r="Q87" s="65">
        <v>0.34443299999999999</v>
      </c>
      <c r="R87" s="65">
        <v>0.36427100000000001</v>
      </c>
      <c r="S87" s="65">
        <v>0.37617400000000001</v>
      </c>
      <c r="T87" s="65">
        <v>0.38469500000000001</v>
      </c>
      <c r="U87" s="65">
        <v>0.39204499999999998</v>
      </c>
      <c r="V87" s="65">
        <v>0.396013</v>
      </c>
      <c r="W87" s="65">
        <v>0.396013</v>
      </c>
      <c r="X87" s="65">
        <v>0.39659800000000001</v>
      </c>
      <c r="Y87" s="65">
        <v>0.396013</v>
      </c>
      <c r="Z87" s="65">
        <v>0.396013</v>
      </c>
      <c r="AA87" s="65">
        <v>0.396013</v>
      </c>
      <c r="AB87" s="65">
        <v>0.39659800000000001</v>
      </c>
      <c r="AC87" s="65">
        <v>0.396013</v>
      </c>
      <c r="AD87" s="65">
        <v>0.396013</v>
      </c>
      <c r="AE87" s="65">
        <v>0.396013</v>
      </c>
      <c r="AF87" s="65">
        <v>0.39659800000000001</v>
      </c>
      <c r="AG87" s="65">
        <v>0.396013</v>
      </c>
      <c r="AH87" s="65">
        <v>0.396013</v>
      </c>
      <c r="AI87" s="66">
        <v>3.3577999999999997E-2</v>
      </c>
      <c r="AJ87" s="32"/>
      <c r="AK87" s="13"/>
    </row>
    <row r="88" spans="1:37" ht="15" customHeight="1">
      <c r="A88" s="55" t="s">
        <v>2</v>
      </c>
      <c r="B88" s="63" t="s">
        <v>1</v>
      </c>
      <c r="C88" s="63"/>
      <c r="D88" s="63"/>
      <c r="E88" s="63"/>
      <c r="F88" s="67">
        <v>14.370443</v>
      </c>
      <c r="G88" s="67">
        <v>14.403465000000001</v>
      </c>
      <c r="H88" s="67">
        <v>14.271711</v>
      </c>
      <c r="I88" s="67">
        <v>14.108815</v>
      </c>
      <c r="J88" s="67">
        <v>13.997396</v>
      </c>
      <c r="K88" s="67">
        <v>13.890337000000001</v>
      </c>
      <c r="L88" s="67">
        <v>13.767988000000001</v>
      </c>
      <c r="M88" s="67">
        <v>13.645885</v>
      </c>
      <c r="N88" s="67">
        <v>13.520163999999999</v>
      </c>
      <c r="O88" s="67">
        <v>13.411051</v>
      </c>
      <c r="P88" s="67">
        <v>13.323045</v>
      </c>
      <c r="Q88" s="67">
        <v>13.25902</v>
      </c>
      <c r="R88" s="67">
        <v>13.203858</v>
      </c>
      <c r="S88" s="67">
        <v>13.147519000000001</v>
      </c>
      <c r="T88" s="67">
        <v>13.087383000000001</v>
      </c>
      <c r="U88" s="67">
        <v>13.048246000000001</v>
      </c>
      <c r="V88" s="67">
        <v>13.022289000000001</v>
      </c>
      <c r="W88" s="67">
        <v>12.995312</v>
      </c>
      <c r="X88" s="67">
        <v>12.996620999999999</v>
      </c>
      <c r="Y88" s="67">
        <v>13.0055</v>
      </c>
      <c r="Z88" s="67">
        <v>13.025238999999999</v>
      </c>
      <c r="AA88" s="67">
        <v>13.049395000000001</v>
      </c>
      <c r="AB88" s="67">
        <v>13.085273000000001</v>
      </c>
      <c r="AC88" s="67">
        <v>13.128707</v>
      </c>
      <c r="AD88" s="67">
        <v>13.191739999999999</v>
      </c>
      <c r="AE88" s="67">
        <v>13.269163000000001</v>
      </c>
      <c r="AF88" s="67">
        <v>13.350009</v>
      </c>
      <c r="AG88" s="67">
        <v>13.432016000000001</v>
      </c>
      <c r="AH88" s="67">
        <v>13.539635000000001</v>
      </c>
      <c r="AI88" s="68">
        <v>-2.1250000000000002E-3</v>
      </c>
      <c r="AJ88" s="32"/>
      <c r="AK88" s="13"/>
    </row>
    <row r="89" spans="1:37" ht="15" customHeight="1" thickBot="1">
      <c r="A89" s="1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13"/>
    </row>
    <row r="90" spans="1:37" ht="15" customHeight="1">
      <c r="A90" s="13"/>
      <c r="B90" s="108" t="s">
        <v>2575</v>
      </c>
      <c r="C90" s="108"/>
      <c r="D90" s="108"/>
      <c r="E90" s="108"/>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52"/>
    </row>
    <row r="91" spans="1:37" ht="15" customHeight="1">
      <c r="A91" s="13"/>
      <c r="B91" s="32" t="s">
        <v>169</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13"/>
    </row>
    <row r="92" spans="1:37" ht="15" customHeight="1">
      <c r="A92" s="13"/>
      <c r="B92" s="32" t="s">
        <v>170</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13"/>
    </row>
    <row r="93" spans="1:37">
      <c r="A93" s="13"/>
      <c r="B93" s="32" t="s">
        <v>2576</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13"/>
    </row>
    <row r="94" spans="1:37" ht="15" customHeight="1">
      <c r="A94" s="13"/>
      <c r="B94" s="32" t="s">
        <v>172</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13"/>
    </row>
    <row r="95" spans="1:37" ht="15" customHeight="1">
      <c r="A95" s="13"/>
      <c r="B95" s="32" t="s">
        <v>173</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13"/>
    </row>
    <row r="96" spans="1:37" ht="15" customHeight="1">
      <c r="A96" s="13"/>
      <c r="B96" s="32" t="s">
        <v>2577</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13"/>
    </row>
    <row r="97" spans="1:37" ht="15" customHeight="1">
      <c r="A97" s="13"/>
      <c r="B97" s="32" t="s">
        <v>174</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13"/>
    </row>
    <row r="98" spans="1:37" ht="15" customHeight="1">
      <c r="B98" s="32" t="s">
        <v>175</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row>
    <row r="99" spans="1:37" ht="15" customHeight="1">
      <c r="B99" s="32" t="s">
        <v>176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row>
    <row r="100" spans="1:37" ht="15" customHeight="1">
      <c r="B100" s="32" t="s">
        <v>2578</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row>
    <row r="101" spans="1:37" ht="15" customHeight="1">
      <c r="B101" s="32" t="s">
        <v>2579</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row>
    <row r="102" spans="1:37">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row>
    <row r="103" spans="1:37">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row>
    <row r="104" spans="1:37"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row>
    <row r="105" spans="1:37"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row>
    <row r="106" spans="1:37"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row>
    <row r="107" spans="1:37"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row>
    <row r="108" spans="1:37"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row>
    <row r="109" spans="1:37"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row>
    <row r="110" spans="1:37" ht="15" customHeight="1">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row>
    <row r="111" spans="1:37" ht="15" customHeight="1">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row>
    <row r="112" spans="1:37" ht="15" customHeight="1">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row>
    <row r="113" spans="2:36" ht="15" customHeight="1">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c r="AE113" s="110"/>
      <c r="AF113" s="110"/>
      <c r="AG113" s="110"/>
      <c r="AH113" s="110"/>
      <c r="AI113" s="110"/>
      <c r="AJ113" s="32"/>
    </row>
    <row r="114" spans="2:36" ht="15" customHeight="1">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row>
    <row r="115" spans="2:36" ht="15" customHeight="1">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row>
    <row r="116" spans="2:36" ht="15" customHeight="1">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row>
    <row r="117" spans="2:36" ht="15" customHeight="1">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row>
    <row r="118" spans="2:36" ht="15" customHeight="1">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row>
    <row r="119" spans="2:36" ht="15" customHeight="1">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row>
    <row r="120" spans="2:36" ht="15" customHeight="1">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row>
    <row r="121" spans="2:36" ht="15" customHeight="1">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row>
    <row r="122" spans="2:36" ht="15" customHeight="1">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row>
    <row r="123" spans="2:36" ht="15" customHeight="1">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row>
    <row r="124" spans="2:36" ht="15" customHeight="1">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row>
    <row r="125" spans="2:36" ht="15" customHeight="1">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row>
    <row r="126" spans="2:36" ht="15" customHeight="1">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row>
    <row r="127" spans="2:36" ht="15" customHeight="1">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row>
    <row r="128" spans="2:36" ht="15" customHeight="1">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row>
    <row r="129" spans="2:36" ht="15" customHeight="1">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row>
    <row r="130" spans="2:36" ht="15" customHeight="1">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row>
    <row r="131" spans="2:36" ht="15" customHeight="1">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row>
    <row r="132" spans="2:36" ht="15" customHeight="1">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row>
    <row r="133" spans="2:36" ht="15" customHeight="1">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row>
    <row r="134" spans="2:36" ht="15" customHeight="1">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row>
    <row r="135" spans="2:36" ht="15" customHeight="1">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row>
    <row r="136" spans="2:36" ht="15" customHeight="1">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row>
    <row r="137" spans="2:36" ht="15" customHeight="1">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row>
    <row r="138" spans="2:36" ht="15" customHeight="1">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row>
    <row r="139" spans="2:36" ht="15" customHeight="1">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row>
    <row r="140" spans="2:36" ht="15" customHeight="1">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row>
    <row r="141" spans="2:36" ht="15" customHeight="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row>
    <row r="142" spans="2:36">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row>
    <row r="143" spans="2:36">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row>
    <row r="144" spans="2:36">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row>
    <row r="145" spans="2:36">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row>
    <row r="146" spans="2:36">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row>
    <row r="147" spans="2:36">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row>
    <row r="148" spans="2:36">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row>
    <row r="149" spans="2:36">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row>
    <row r="150" spans="2:36">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row>
    <row r="151" spans="2:36" ht="15" customHeight="1">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row>
    <row r="152" spans="2:36" ht="15" customHeight="1">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row>
    <row r="153" spans="2:36" ht="15" customHeight="1">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row>
    <row r="154" spans="2:36" ht="15" customHeight="1">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row>
    <row r="155" spans="2:36" ht="15" customHeight="1">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row>
    <row r="156" spans="2:36" ht="15" customHeight="1">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row>
    <row r="157" spans="2:36" ht="15" customHeight="1">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row>
    <row r="158" spans="2:36" ht="15" customHeight="1">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row>
    <row r="159" spans="2:36" ht="15" customHeight="1">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row>
    <row r="160" spans="2:36" ht="15" customHeight="1">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107"/>
      <c r="AF309" s="107"/>
      <c r="AG309" s="107"/>
      <c r="AH309" s="107"/>
      <c r="AI309" s="107"/>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c r="AE512" s="107"/>
      <c r="AF512" s="107"/>
      <c r="AG512" s="107"/>
      <c r="AH512" s="107"/>
      <c r="AI512" s="107"/>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c r="AE713" s="107"/>
      <c r="AF713" s="107"/>
      <c r="AG713" s="107"/>
      <c r="AH713" s="107"/>
      <c r="AI713" s="107"/>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c r="AE888" s="107"/>
      <c r="AF888" s="107"/>
      <c r="AG888" s="107"/>
      <c r="AH888" s="107"/>
      <c r="AI888" s="107"/>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07"/>
      <c r="C1102" s="107"/>
      <c r="D1102" s="107"/>
      <c r="E1102" s="107"/>
      <c r="F1102" s="107"/>
      <c r="G1102" s="107"/>
      <c r="H1102" s="107"/>
      <c r="I1102" s="107"/>
      <c r="J1102" s="107"/>
      <c r="K1102" s="107"/>
      <c r="L1102" s="107"/>
      <c r="M1102" s="107"/>
      <c r="N1102" s="107"/>
      <c r="O1102" s="107"/>
      <c r="P1102" s="107"/>
      <c r="Q1102" s="107"/>
      <c r="R1102" s="107"/>
      <c r="S1102" s="107"/>
      <c r="T1102" s="107"/>
      <c r="U1102" s="107"/>
      <c r="V1102" s="107"/>
      <c r="W1102" s="107"/>
      <c r="X1102" s="107"/>
      <c r="Y1102" s="107"/>
      <c r="Z1102" s="107"/>
      <c r="AA1102" s="107"/>
      <c r="AB1102" s="107"/>
      <c r="AC1102" s="107"/>
      <c r="AD1102" s="107"/>
      <c r="AE1102" s="107"/>
      <c r="AF1102" s="107"/>
      <c r="AG1102" s="107"/>
      <c r="AH1102" s="107"/>
      <c r="AI1102" s="107"/>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07"/>
      <c r="C1230" s="107"/>
      <c r="D1230" s="107"/>
      <c r="E1230" s="107"/>
      <c r="F1230" s="107"/>
      <c r="G1230" s="107"/>
      <c r="H1230" s="107"/>
      <c r="I1230" s="107"/>
      <c r="J1230" s="107"/>
      <c r="K1230" s="107"/>
      <c r="L1230" s="107"/>
      <c r="M1230" s="107"/>
      <c r="N1230" s="107"/>
      <c r="O1230" s="107"/>
      <c r="P1230" s="107"/>
      <c r="Q1230" s="107"/>
      <c r="R1230" s="107"/>
      <c r="S1230" s="107"/>
      <c r="T1230" s="107"/>
      <c r="U1230" s="107"/>
      <c r="V1230" s="107"/>
      <c r="W1230" s="107"/>
      <c r="X1230" s="107"/>
      <c r="Y1230" s="107"/>
      <c r="Z1230" s="107"/>
      <c r="AA1230" s="107"/>
      <c r="AB1230" s="107"/>
      <c r="AC1230" s="107"/>
      <c r="AD1230" s="107"/>
      <c r="AE1230" s="107"/>
      <c r="AF1230" s="107"/>
      <c r="AG1230" s="107"/>
      <c r="AH1230" s="107"/>
      <c r="AI1230" s="107"/>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07"/>
      <c r="C1391" s="107"/>
      <c r="D1391" s="107"/>
      <c r="E1391" s="107"/>
      <c r="F1391" s="107"/>
      <c r="G1391" s="107"/>
      <c r="H1391" s="107"/>
      <c r="I1391" s="107"/>
      <c r="J1391" s="107"/>
      <c r="K1391" s="107"/>
      <c r="L1391" s="107"/>
      <c r="M1391" s="107"/>
      <c r="N1391" s="107"/>
      <c r="O1391" s="107"/>
      <c r="P1391" s="107"/>
      <c r="Q1391" s="107"/>
      <c r="R1391" s="107"/>
      <c r="S1391" s="107"/>
      <c r="T1391" s="107"/>
      <c r="U1391" s="107"/>
      <c r="V1391" s="107"/>
      <c r="W1391" s="107"/>
      <c r="X1391" s="107"/>
      <c r="Y1391" s="107"/>
      <c r="Z1391" s="107"/>
      <c r="AA1391" s="107"/>
      <c r="AB1391" s="107"/>
      <c r="AC1391" s="107"/>
      <c r="AD1391" s="107"/>
      <c r="AE1391" s="107"/>
      <c r="AF1391" s="107"/>
      <c r="AG1391" s="107"/>
      <c r="AH1391" s="107"/>
      <c r="AI1391" s="107"/>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07"/>
      <c r="C1503" s="107"/>
      <c r="D1503" s="107"/>
      <c r="E1503" s="107"/>
      <c r="F1503" s="107"/>
      <c r="G1503" s="107"/>
      <c r="H1503" s="107"/>
      <c r="I1503" s="107"/>
      <c r="J1503" s="107"/>
      <c r="K1503" s="107"/>
      <c r="L1503" s="107"/>
      <c r="M1503" s="107"/>
      <c r="N1503" s="107"/>
      <c r="O1503" s="107"/>
      <c r="P1503" s="107"/>
      <c r="Q1503" s="107"/>
      <c r="R1503" s="107"/>
      <c r="S1503" s="107"/>
      <c r="T1503" s="107"/>
      <c r="U1503" s="107"/>
      <c r="V1503" s="107"/>
      <c r="W1503" s="107"/>
      <c r="X1503" s="107"/>
      <c r="Y1503" s="107"/>
      <c r="Z1503" s="107"/>
      <c r="AA1503" s="107"/>
      <c r="AB1503" s="107"/>
      <c r="AC1503" s="107"/>
      <c r="AD1503" s="107"/>
      <c r="AE1503" s="107"/>
      <c r="AF1503" s="107"/>
      <c r="AG1503" s="107"/>
      <c r="AH1503" s="107"/>
      <c r="AI1503" s="107"/>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07"/>
      <c r="C1605" s="107"/>
      <c r="D1605" s="107"/>
      <c r="E1605" s="107"/>
      <c r="F1605" s="107"/>
      <c r="G1605" s="107"/>
      <c r="H1605" s="107"/>
      <c r="I1605" s="107"/>
      <c r="J1605" s="107"/>
      <c r="K1605" s="107"/>
      <c r="L1605" s="107"/>
      <c r="M1605" s="107"/>
      <c r="N1605" s="107"/>
      <c r="O1605" s="107"/>
      <c r="P1605" s="107"/>
      <c r="Q1605" s="107"/>
      <c r="R1605" s="107"/>
      <c r="S1605" s="107"/>
      <c r="T1605" s="107"/>
      <c r="U1605" s="107"/>
      <c r="V1605" s="107"/>
      <c r="W1605" s="107"/>
      <c r="X1605" s="107"/>
      <c r="Y1605" s="107"/>
      <c r="Z1605" s="107"/>
      <c r="AA1605" s="107"/>
      <c r="AB1605" s="107"/>
      <c r="AC1605" s="107"/>
      <c r="AD1605" s="107"/>
      <c r="AE1605" s="107"/>
      <c r="AF1605" s="107"/>
      <c r="AG1605" s="107"/>
      <c r="AH1605" s="107"/>
      <c r="AI1605" s="107"/>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07"/>
      <c r="C1700" s="107"/>
      <c r="D1700" s="107"/>
      <c r="E1700" s="107"/>
      <c r="F1700" s="107"/>
      <c r="G1700" s="107"/>
      <c r="H1700" s="107"/>
      <c r="I1700" s="107"/>
      <c r="J1700" s="107"/>
      <c r="K1700" s="107"/>
      <c r="L1700" s="107"/>
      <c r="M1700" s="107"/>
      <c r="N1700" s="107"/>
      <c r="O1700" s="107"/>
      <c r="P1700" s="107"/>
      <c r="Q1700" s="107"/>
      <c r="R1700" s="107"/>
      <c r="S1700" s="107"/>
      <c r="T1700" s="107"/>
      <c r="U1700" s="107"/>
      <c r="V1700" s="107"/>
      <c r="W1700" s="107"/>
      <c r="X1700" s="107"/>
      <c r="Y1700" s="107"/>
      <c r="Z1700" s="107"/>
      <c r="AA1700" s="107"/>
      <c r="AB1700" s="107"/>
      <c r="AC1700" s="107"/>
      <c r="AD1700" s="107"/>
      <c r="AE1700" s="107"/>
      <c r="AF1700" s="107"/>
      <c r="AG1700" s="107"/>
      <c r="AH1700" s="107"/>
      <c r="AI1700" s="107"/>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07"/>
      <c r="C1946" s="107"/>
      <c r="D1946" s="107"/>
      <c r="E1946" s="107"/>
      <c r="F1946" s="107"/>
      <c r="G1946" s="107"/>
      <c r="H1946" s="107"/>
      <c r="I1946" s="107"/>
      <c r="J1946" s="107"/>
      <c r="K1946" s="107"/>
      <c r="L1946" s="107"/>
      <c r="M1946" s="107"/>
      <c r="N1946" s="107"/>
      <c r="O1946" s="107"/>
      <c r="P1946" s="107"/>
      <c r="Q1946" s="107"/>
      <c r="R1946" s="107"/>
      <c r="S1946" s="107"/>
      <c r="T1946" s="107"/>
      <c r="U1946" s="107"/>
      <c r="V1946" s="107"/>
      <c r="W1946" s="107"/>
      <c r="X1946" s="107"/>
      <c r="Y1946" s="107"/>
      <c r="Z1946" s="107"/>
      <c r="AA1946" s="107"/>
      <c r="AB1946" s="107"/>
      <c r="AC1946" s="107"/>
      <c r="AD1946" s="107"/>
      <c r="AE1946" s="107"/>
      <c r="AF1946" s="107"/>
      <c r="AG1946" s="107"/>
      <c r="AH1946" s="107"/>
      <c r="AI1946" s="107"/>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07"/>
      <c r="C2032" s="107"/>
      <c r="D2032" s="107"/>
      <c r="E2032" s="107"/>
      <c r="F2032" s="107"/>
      <c r="G2032" s="107"/>
      <c r="H2032" s="107"/>
      <c r="I2032" s="107"/>
      <c r="J2032" s="107"/>
      <c r="K2032" s="107"/>
      <c r="L2032" s="107"/>
      <c r="M2032" s="107"/>
      <c r="N2032" s="107"/>
      <c r="O2032" s="107"/>
      <c r="P2032" s="107"/>
      <c r="Q2032" s="107"/>
      <c r="R2032" s="107"/>
      <c r="S2032" s="107"/>
      <c r="T2032" s="107"/>
      <c r="U2032" s="107"/>
      <c r="V2032" s="107"/>
      <c r="W2032" s="107"/>
      <c r="X2032" s="107"/>
      <c r="Y2032" s="107"/>
      <c r="Z2032" s="107"/>
      <c r="AA2032" s="107"/>
      <c r="AB2032" s="107"/>
      <c r="AC2032" s="107"/>
      <c r="AD2032" s="107"/>
      <c r="AE2032" s="107"/>
      <c r="AF2032" s="107"/>
      <c r="AG2032" s="107"/>
      <c r="AH2032" s="107"/>
      <c r="AI2032" s="107"/>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07"/>
      <c r="C2154" s="107"/>
      <c r="D2154" s="107"/>
      <c r="E2154" s="107"/>
      <c r="F2154" s="107"/>
      <c r="G2154" s="107"/>
      <c r="H2154" s="107"/>
      <c r="I2154" s="107"/>
      <c r="J2154" s="107"/>
      <c r="K2154" s="107"/>
      <c r="L2154" s="107"/>
      <c r="M2154" s="107"/>
      <c r="N2154" s="107"/>
      <c r="O2154" s="107"/>
      <c r="P2154" s="107"/>
      <c r="Q2154" s="107"/>
      <c r="R2154" s="107"/>
      <c r="S2154" s="107"/>
      <c r="T2154" s="107"/>
      <c r="U2154" s="107"/>
      <c r="V2154" s="107"/>
      <c r="W2154" s="107"/>
      <c r="X2154" s="107"/>
      <c r="Y2154" s="107"/>
      <c r="Z2154" s="107"/>
      <c r="AA2154" s="107"/>
      <c r="AB2154" s="107"/>
      <c r="AC2154" s="107"/>
      <c r="AD2154" s="107"/>
      <c r="AE2154" s="107"/>
      <c r="AF2154" s="107"/>
      <c r="AG2154" s="107"/>
      <c r="AH2154" s="107"/>
      <c r="AI2154" s="107"/>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07"/>
      <c r="C2318" s="107"/>
      <c r="D2318" s="107"/>
      <c r="E2318" s="107"/>
      <c r="F2318" s="107"/>
      <c r="G2318" s="107"/>
      <c r="H2318" s="107"/>
      <c r="I2318" s="107"/>
      <c r="J2318" s="107"/>
      <c r="K2318" s="107"/>
      <c r="L2318" s="107"/>
      <c r="M2318" s="107"/>
      <c r="N2318" s="107"/>
      <c r="O2318" s="107"/>
      <c r="P2318" s="107"/>
      <c r="Q2318" s="107"/>
      <c r="R2318" s="107"/>
      <c r="S2318" s="107"/>
      <c r="T2318" s="107"/>
      <c r="U2318" s="107"/>
      <c r="V2318" s="107"/>
      <c r="W2318" s="107"/>
      <c r="X2318" s="107"/>
      <c r="Y2318" s="107"/>
      <c r="Z2318" s="107"/>
      <c r="AA2318" s="107"/>
      <c r="AB2318" s="107"/>
      <c r="AC2318" s="107"/>
      <c r="AD2318" s="107"/>
      <c r="AE2318" s="107"/>
      <c r="AF2318" s="107"/>
      <c r="AG2318" s="107"/>
      <c r="AH2318" s="107"/>
      <c r="AI2318" s="107"/>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07"/>
      <c r="C2420" s="107"/>
      <c r="D2420" s="107"/>
      <c r="E2420" s="107"/>
      <c r="F2420" s="107"/>
      <c r="G2420" s="107"/>
      <c r="H2420" s="107"/>
      <c r="I2420" s="107"/>
      <c r="J2420" s="107"/>
      <c r="K2420" s="107"/>
      <c r="L2420" s="107"/>
      <c r="M2420" s="107"/>
      <c r="N2420" s="107"/>
      <c r="O2420" s="107"/>
      <c r="P2420" s="107"/>
      <c r="Q2420" s="107"/>
      <c r="R2420" s="107"/>
      <c r="S2420" s="107"/>
      <c r="T2420" s="107"/>
      <c r="U2420" s="107"/>
      <c r="V2420" s="107"/>
      <c r="W2420" s="107"/>
      <c r="X2420" s="107"/>
      <c r="Y2420" s="107"/>
      <c r="Z2420" s="107"/>
      <c r="AA2420" s="107"/>
      <c r="AB2420" s="107"/>
      <c r="AC2420" s="107"/>
      <c r="AD2420" s="107"/>
      <c r="AE2420" s="107"/>
      <c r="AF2420" s="107"/>
      <c r="AG2420" s="107"/>
      <c r="AH2420" s="107"/>
      <c r="AI2420" s="107"/>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07"/>
      <c r="C2510" s="107"/>
      <c r="D2510" s="107"/>
      <c r="E2510" s="107"/>
      <c r="F2510" s="107"/>
      <c r="G2510" s="107"/>
      <c r="H2510" s="107"/>
      <c r="I2510" s="107"/>
      <c r="J2510" s="107"/>
      <c r="K2510" s="107"/>
      <c r="L2510" s="107"/>
      <c r="M2510" s="107"/>
      <c r="N2510" s="107"/>
      <c r="O2510" s="107"/>
      <c r="P2510" s="107"/>
      <c r="Q2510" s="107"/>
      <c r="R2510" s="107"/>
      <c r="S2510" s="107"/>
      <c r="T2510" s="107"/>
      <c r="U2510" s="107"/>
      <c r="V2510" s="107"/>
      <c r="W2510" s="107"/>
      <c r="X2510" s="107"/>
      <c r="Y2510" s="107"/>
      <c r="Z2510" s="107"/>
      <c r="AA2510" s="107"/>
      <c r="AB2510" s="107"/>
      <c r="AC2510" s="107"/>
      <c r="AD2510" s="107"/>
      <c r="AE2510" s="107"/>
      <c r="AF2510" s="107"/>
      <c r="AG2510" s="107"/>
      <c r="AH2510" s="107"/>
      <c r="AI2510" s="107"/>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07"/>
      <c r="C2599" s="107"/>
      <c r="D2599" s="107"/>
      <c r="E2599" s="107"/>
      <c r="F2599" s="107"/>
      <c r="G2599" s="107"/>
      <c r="H2599" s="107"/>
      <c r="I2599" s="107"/>
      <c r="J2599" s="107"/>
      <c r="K2599" s="107"/>
      <c r="L2599" s="107"/>
      <c r="M2599" s="107"/>
      <c r="N2599" s="107"/>
      <c r="O2599" s="107"/>
      <c r="P2599" s="107"/>
      <c r="Q2599" s="107"/>
      <c r="R2599" s="107"/>
      <c r="S2599" s="107"/>
      <c r="T2599" s="107"/>
      <c r="U2599" s="107"/>
      <c r="V2599" s="107"/>
      <c r="W2599" s="107"/>
      <c r="X2599" s="107"/>
      <c r="Y2599" s="107"/>
      <c r="Z2599" s="107"/>
      <c r="AA2599" s="107"/>
      <c r="AB2599" s="107"/>
      <c r="AC2599" s="107"/>
      <c r="AD2599" s="107"/>
      <c r="AE2599" s="107"/>
      <c r="AF2599" s="107"/>
      <c r="AG2599" s="107"/>
      <c r="AH2599" s="107"/>
      <c r="AI2599" s="107"/>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07"/>
      <c r="C2720" s="107"/>
      <c r="D2720" s="107"/>
      <c r="E2720" s="107"/>
      <c r="F2720" s="107"/>
      <c r="G2720" s="107"/>
      <c r="H2720" s="107"/>
      <c r="I2720" s="107"/>
      <c r="J2720" s="107"/>
      <c r="K2720" s="107"/>
      <c r="L2720" s="107"/>
      <c r="M2720" s="107"/>
      <c r="N2720" s="107"/>
      <c r="O2720" s="107"/>
      <c r="P2720" s="107"/>
      <c r="Q2720" s="107"/>
      <c r="R2720" s="107"/>
      <c r="S2720" s="107"/>
      <c r="T2720" s="107"/>
      <c r="U2720" s="107"/>
      <c r="V2720" s="107"/>
      <c r="W2720" s="107"/>
      <c r="X2720" s="107"/>
      <c r="Y2720" s="107"/>
      <c r="Z2720" s="107"/>
      <c r="AA2720" s="107"/>
      <c r="AB2720" s="107"/>
      <c r="AC2720" s="107"/>
      <c r="AD2720" s="107"/>
      <c r="AE2720" s="107"/>
      <c r="AF2720" s="107"/>
      <c r="AG2720" s="107"/>
      <c r="AH2720" s="107"/>
      <c r="AI2720" s="107"/>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07"/>
      <c r="C2838" s="107"/>
      <c r="D2838" s="107"/>
      <c r="E2838" s="107"/>
      <c r="F2838" s="107"/>
      <c r="G2838" s="107"/>
      <c r="H2838" s="107"/>
      <c r="I2838" s="107"/>
      <c r="J2838" s="107"/>
      <c r="K2838" s="107"/>
      <c r="L2838" s="107"/>
      <c r="M2838" s="107"/>
      <c r="N2838" s="107"/>
      <c r="O2838" s="107"/>
      <c r="P2838" s="107"/>
      <c r="Q2838" s="107"/>
      <c r="R2838" s="107"/>
      <c r="S2838" s="107"/>
      <c r="T2838" s="107"/>
      <c r="U2838" s="107"/>
      <c r="V2838" s="107"/>
      <c r="W2838" s="107"/>
      <c r="X2838" s="107"/>
      <c r="Y2838" s="107"/>
      <c r="Z2838" s="107"/>
      <c r="AA2838" s="107"/>
      <c r="AB2838" s="107"/>
      <c r="AC2838" s="107"/>
      <c r="AD2838" s="107"/>
      <c r="AE2838" s="107"/>
      <c r="AF2838" s="107"/>
      <c r="AG2838" s="107"/>
      <c r="AH2838" s="107"/>
      <c r="AI2838" s="107"/>
    </row>
    <row r="2839" spans="2:35" ht="15" customHeight="1"/>
    <row r="2840" spans="2:35" ht="15" customHeight="1"/>
    <row r="2841" spans="2:35" ht="15" customHeight="1"/>
    <row r="2842" spans="2:35" ht="15" customHeight="1"/>
  </sheetData>
  <mergeCells count="21">
    <mergeCell ref="B1700:AI1700"/>
    <mergeCell ref="B90:AJ90"/>
    <mergeCell ref="B2720:AI2720"/>
    <mergeCell ref="B2838:AI2838"/>
    <mergeCell ref="B2032:AI2032"/>
    <mergeCell ref="B2154:AI2154"/>
    <mergeCell ref="B2318:AI2318"/>
    <mergeCell ref="B2420:AI2420"/>
    <mergeCell ref="B2510:AI2510"/>
    <mergeCell ref="B2599:AI2599"/>
    <mergeCell ref="B1946:AI1946"/>
    <mergeCell ref="B113:AI113"/>
    <mergeCell ref="B309:AI309"/>
    <mergeCell ref="B512:AI512"/>
    <mergeCell ref="B713:AI713"/>
    <mergeCell ref="B888:AI888"/>
    <mergeCell ref="B1102:AI1102"/>
    <mergeCell ref="B1230:AI1230"/>
    <mergeCell ref="B1391:AI1391"/>
    <mergeCell ref="B1503:AI1503"/>
    <mergeCell ref="B1605:AI160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3">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3">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3">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3">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3">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3">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3">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3">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3">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3">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3">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3">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3">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3">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3">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3">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3">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3">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3">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3">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3">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3">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3">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3">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3">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3">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3">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3">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3">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3">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3">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3">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3">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3">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3">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3">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3">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3">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3">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3">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3">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3">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3">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3">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3">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3">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3">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3">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3">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3">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3">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1"/>
      <c r="D2" s="18"/>
      <c r="E2" s="7"/>
      <c r="F2" s="7"/>
      <c r="G2" s="7"/>
    </row>
    <row r="3" spans="1:32" ht="15" customHeight="1">
      <c r="C3" s="41"/>
      <c r="D3" s="41"/>
      <c r="E3" s="7"/>
      <c r="F3" s="7"/>
      <c r="G3" s="41"/>
    </row>
    <row r="4" spans="1:32" ht="15" customHeight="1">
      <c r="C4" s="41"/>
      <c r="D4" s="41"/>
      <c r="E4" s="7"/>
      <c r="F4" s="7"/>
      <c r="G4" s="7"/>
    </row>
    <row r="5" spans="1:32" ht="15" customHeight="1">
      <c r="C5" s="41"/>
      <c r="D5" s="7"/>
      <c r="E5" s="41"/>
      <c r="F5" s="7"/>
      <c r="G5" s="7"/>
    </row>
    <row r="7" spans="1:32" ht="12" customHeight="1"/>
    <row r="8" spans="1:32" ht="12" customHeight="1"/>
    <row r="9" spans="1:32" ht="12" customHeight="1"/>
    <row r="10" spans="1:32" ht="15" customHeight="1">
      <c r="A10" s="8" t="s">
        <v>827</v>
      </c>
      <c r="B10" s="20" t="s">
        <v>828</v>
      </c>
      <c r="AF10" s="38" t="s">
        <v>821</v>
      </c>
    </row>
    <row r="11" spans="1:32" ht="15" customHeight="1">
      <c r="B11" s="17" t="s">
        <v>829</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6">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6">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6">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6">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6">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6">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6">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6">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6">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6">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6">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6">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6">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6"/>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6"/>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6">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6">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6">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6">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6">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6">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6">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6">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6">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6">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6">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6">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6">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6">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6">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6">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6">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6">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6"/>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6">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6">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6">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6"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6"/>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6">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6"/>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6"/>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6">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6">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6">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6">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6">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6">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6">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6">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6">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6">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6">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6">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6">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6">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6"/>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6">
        <f>'AEO 2023 Table 35 Raw'!AI60</f>
        <v>3.5000000000000003E-2</v>
      </c>
    </row>
    <row r="75" spans="1:32" ht="15" customHeight="1" thickBot="1"/>
    <row r="76" spans="1:32" ht="15" customHeight="1">
      <c r="B76" s="106" t="s">
        <v>930</v>
      </c>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5"/>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4"/>
      <c r="C1071" s="104"/>
      <c r="D1071" s="104"/>
      <c r="E1071" s="104"/>
      <c r="F1071" s="104"/>
      <c r="G1071" s="104"/>
      <c r="H1071" s="104"/>
      <c r="I1071" s="104"/>
      <c r="J1071" s="104"/>
      <c r="K1071" s="104"/>
      <c r="L1071" s="104"/>
      <c r="M1071" s="104"/>
      <c r="N1071" s="104"/>
      <c r="O1071" s="104"/>
      <c r="P1071" s="104"/>
      <c r="Q1071" s="104"/>
      <c r="R1071" s="104"/>
      <c r="S1071" s="104"/>
      <c r="T1071" s="104"/>
      <c r="U1071" s="104"/>
      <c r="V1071" s="104"/>
      <c r="W1071" s="104"/>
      <c r="X1071" s="104"/>
      <c r="Y1071" s="104"/>
      <c r="Z1071" s="104"/>
      <c r="AA1071" s="104"/>
      <c r="AB1071" s="104"/>
      <c r="AC1071" s="104"/>
      <c r="AD1071" s="104"/>
      <c r="AE1071" s="104"/>
      <c r="AF1071" s="104"/>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4"/>
      <c r="C1169" s="104"/>
      <c r="D1169" s="104"/>
      <c r="E1169" s="104"/>
      <c r="F1169" s="104"/>
      <c r="G1169" s="104"/>
      <c r="H1169" s="104"/>
      <c r="I1169" s="104"/>
      <c r="J1169" s="104"/>
      <c r="K1169" s="104"/>
      <c r="L1169" s="104"/>
      <c r="M1169" s="104"/>
      <c r="N1169" s="104"/>
      <c r="O1169" s="104"/>
      <c r="P1169" s="104"/>
      <c r="Q1169" s="104"/>
      <c r="R1169" s="104"/>
      <c r="S1169" s="104"/>
      <c r="T1169" s="104"/>
      <c r="U1169" s="104"/>
      <c r="V1169" s="104"/>
      <c r="W1169" s="104"/>
      <c r="X1169" s="104"/>
      <c r="Y1169" s="104"/>
      <c r="Z1169" s="104"/>
      <c r="AA1169" s="104"/>
      <c r="AB1169" s="104"/>
      <c r="AC1169" s="104"/>
      <c r="AD1169" s="104"/>
      <c r="AE1169" s="104"/>
      <c r="AF1169" s="104"/>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4"/>
      <c r="C1269" s="104"/>
      <c r="D1269" s="104"/>
      <c r="E1269" s="104"/>
      <c r="F1269" s="104"/>
      <c r="G1269" s="104"/>
      <c r="H1269" s="104"/>
      <c r="I1269" s="104"/>
      <c r="J1269" s="104"/>
      <c r="K1269" s="104"/>
      <c r="L1269" s="104"/>
      <c r="M1269" s="104"/>
      <c r="N1269" s="104"/>
      <c r="O1269" s="104"/>
      <c r="P1269" s="104"/>
      <c r="Q1269" s="104"/>
      <c r="R1269" s="104"/>
      <c r="S1269" s="104"/>
      <c r="T1269" s="104"/>
      <c r="U1269" s="104"/>
      <c r="V1269" s="104"/>
      <c r="W1269" s="104"/>
      <c r="X1269" s="104"/>
      <c r="Y1269" s="104"/>
      <c r="Z1269" s="104"/>
      <c r="AA1269" s="104"/>
      <c r="AB1269" s="104"/>
      <c r="AC1269" s="104"/>
      <c r="AD1269" s="104"/>
      <c r="AE1269" s="104"/>
      <c r="AF1269" s="104"/>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4"/>
      <c r="C1484" s="104"/>
      <c r="D1484" s="104"/>
      <c r="E1484" s="104"/>
      <c r="F1484" s="104"/>
      <c r="G1484" s="104"/>
      <c r="H1484" s="104"/>
      <c r="I1484" s="104"/>
      <c r="J1484" s="104"/>
      <c r="K1484" s="104"/>
      <c r="L1484" s="104"/>
      <c r="M1484" s="104"/>
      <c r="N1484" s="104"/>
      <c r="O1484" s="104"/>
      <c r="P1484" s="104"/>
      <c r="Q1484" s="104"/>
      <c r="R1484" s="104"/>
      <c r="S1484" s="104"/>
      <c r="T1484" s="104"/>
      <c r="U1484" s="104"/>
      <c r="V1484" s="104"/>
      <c r="W1484" s="104"/>
      <c r="X1484" s="104"/>
      <c r="Y1484" s="104"/>
      <c r="Z1484" s="104"/>
      <c r="AA1484" s="104"/>
      <c r="AB1484" s="104"/>
      <c r="AC1484" s="104"/>
      <c r="AD1484" s="104"/>
      <c r="AE1484" s="104"/>
      <c r="AF1484" s="104"/>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4"/>
      <c r="C1713" s="104"/>
      <c r="D1713" s="104"/>
      <c r="E1713" s="104"/>
      <c r="F1713" s="104"/>
      <c r="G1713" s="104"/>
      <c r="H1713" s="104"/>
      <c r="I1713" s="104"/>
      <c r="J1713" s="104"/>
      <c r="K1713" s="104"/>
      <c r="L1713" s="104"/>
      <c r="M1713" s="104"/>
      <c r="N1713" s="104"/>
      <c r="O1713" s="104"/>
      <c r="P1713" s="104"/>
      <c r="Q1713" s="104"/>
      <c r="R1713" s="104"/>
      <c r="S1713" s="104"/>
      <c r="T1713" s="104"/>
      <c r="U1713" s="104"/>
      <c r="V1713" s="104"/>
      <c r="W1713" s="104"/>
      <c r="X1713" s="104"/>
      <c r="Y1713" s="104"/>
      <c r="Z1713" s="104"/>
      <c r="AA1713" s="104"/>
      <c r="AB1713" s="104"/>
      <c r="AC1713" s="104"/>
      <c r="AD1713" s="104"/>
      <c r="AE1713" s="104"/>
      <c r="AF1713" s="104"/>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4"/>
      <c r="C1990" s="104"/>
      <c r="D1990" s="104"/>
      <c r="E1990" s="104"/>
      <c r="F1990" s="104"/>
      <c r="G1990" s="104"/>
      <c r="H1990" s="104"/>
      <c r="I1990" s="104"/>
      <c r="J1990" s="104"/>
      <c r="K1990" s="104"/>
      <c r="L1990" s="104"/>
      <c r="M1990" s="104"/>
      <c r="N1990" s="104"/>
      <c r="O1990" s="104"/>
      <c r="P1990" s="104"/>
      <c r="Q1990" s="104"/>
      <c r="R1990" s="104"/>
      <c r="S1990" s="104"/>
      <c r="T1990" s="104"/>
      <c r="U1990" s="104"/>
      <c r="V1990" s="104"/>
      <c r="W1990" s="104"/>
      <c r="X1990" s="104"/>
      <c r="Y1990" s="104"/>
      <c r="Z1990" s="104"/>
      <c r="AA1990" s="104"/>
      <c r="AB1990" s="104"/>
      <c r="AC1990" s="104"/>
      <c r="AD1990" s="104"/>
      <c r="AE1990" s="104"/>
      <c r="AF1990" s="104"/>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4"/>
      <c r="C2325" s="104"/>
      <c r="D2325" s="104"/>
      <c r="E2325" s="104"/>
      <c r="F2325" s="104"/>
      <c r="G2325" s="104"/>
      <c r="H2325" s="104"/>
      <c r="I2325" s="104"/>
      <c r="J2325" s="104"/>
      <c r="K2325" s="104"/>
      <c r="L2325" s="104"/>
      <c r="M2325" s="104"/>
      <c r="N2325" s="104"/>
      <c r="O2325" s="104"/>
      <c r="P2325" s="104"/>
      <c r="Q2325" s="104"/>
      <c r="R2325" s="104"/>
      <c r="S2325" s="104"/>
      <c r="T2325" s="104"/>
      <c r="U2325" s="104"/>
      <c r="V2325" s="104"/>
      <c r="W2325" s="104"/>
      <c r="X2325" s="104"/>
      <c r="Y2325" s="104"/>
      <c r="Z2325" s="104"/>
      <c r="AA2325" s="104"/>
      <c r="AB2325" s="104"/>
      <c r="AC2325" s="104"/>
      <c r="AD2325" s="104"/>
      <c r="AE2325" s="104"/>
      <c r="AF2325" s="104"/>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4"/>
      <c r="C2645" s="104"/>
      <c r="D2645" s="104"/>
      <c r="E2645" s="104"/>
      <c r="F2645" s="104"/>
      <c r="G2645" s="104"/>
      <c r="H2645" s="104"/>
      <c r="I2645" s="104"/>
      <c r="J2645" s="104"/>
      <c r="K2645" s="104"/>
      <c r="L2645" s="104"/>
      <c r="M2645" s="104"/>
      <c r="N2645" s="104"/>
      <c r="O2645" s="104"/>
      <c r="P2645" s="104"/>
      <c r="Q2645" s="104"/>
      <c r="R2645" s="104"/>
      <c r="S2645" s="104"/>
      <c r="T2645" s="104"/>
      <c r="U2645" s="104"/>
      <c r="V2645" s="104"/>
      <c r="W2645" s="104"/>
      <c r="X2645" s="104"/>
      <c r="Y2645" s="104"/>
      <c r="Z2645" s="104"/>
      <c r="AA2645" s="104"/>
      <c r="AB2645" s="104"/>
      <c r="AC2645" s="104"/>
      <c r="AD2645" s="104"/>
      <c r="AE2645" s="104"/>
      <c r="AF2645" s="104"/>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4"/>
      <c r="C2971" s="104"/>
      <c r="D2971" s="104"/>
      <c r="E2971" s="104"/>
      <c r="F2971" s="104"/>
      <c r="G2971" s="104"/>
      <c r="H2971" s="104"/>
      <c r="I2971" s="104"/>
      <c r="J2971" s="104"/>
      <c r="K2971" s="104"/>
      <c r="L2971" s="104"/>
      <c r="M2971" s="104"/>
      <c r="N2971" s="104"/>
      <c r="O2971" s="104"/>
      <c r="P2971" s="104"/>
      <c r="Q2971" s="104"/>
      <c r="R2971" s="104"/>
      <c r="S2971" s="104"/>
      <c r="T2971" s="104"/>
      <c r="U2971" s="104"/>
      <c r="V2971" s="104"/>
      <c r="W2971" s="104"/>
      <c r="X2971" s="104"/>
      <c r="Y2971" s="104"/>
      <c r="Z2971" s="104"/>
      <c r="AA2971" s="104"/>
      <c r="AB2971" s="104"/>
      <c r="AC2971" s="104"/>
      <c r="AD2971" s="104"/>
      <c r="AE2971" s="104"/>
      <c r="AF2971" s="104"/>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4"/>
      <c r="C3293" s="104"/>
      <c r="D3293" s="104"/>
      <c r="E3293" s="104"/>
      <c r="F3293" s="104"/>
      <c r="G3293" s="104"/>
      <c r="H3293" s="104"/>
      <c r="I3293" s="104"/>
      <c r="J3293" s="104"/>
      <c r="K3293" s="104"/>
      <c r="L3293" s="104"/>
      <c r="M3293" s="104"/>
      <c r="N3293" s="104"/>
      <c r="O3293" s="104"/>
      <c r="P3293" s="104"/>
      <c r="Q3293" s="104"/>
      <c r="R3293" s="104"/>
      <c r="S3293" s="104"/>
      <c r="T3293" s="104"/>
      <c r="U3293" s="104"/>
      <c r="V3293" s="104"/>
      <c r="W3293" s="104"/>
      <c r="X3293" s="104"/>
      <c r="Y3293" s="104"/>
      <c r="Z3293" s="104"/>
      <c r="AA3293" s="104"/>
      <c r="AB3293" s="104"/>
      <c r="AC3293" s="104"/>
      <c r="AD3293" s="104"/>
      <c r="AE3293" s="104"/>
      <c r="AF3293" s="104"/>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4"/>
      <c r="C3402" s="104"/>
      <c r="D3402" s="104"/>
      <c r="E3402" s="104"/>
      <c r="F3402" s="104"/>
      <c r="G3402" s="104"/>
      <c r="H3402" s="104"/>
      <c r="I3402" s="104"/>
      <c r="J3402" s="104"/>
      <c r="K3402" s="104"/>
      <c r="L3402" s="104"/>
      <c r="M3402" s="104"/>
      <c r="N3402" s="104"/>
      <c r="O3402" s="104"/>
      <c r="P3402" s="104"/>
      <c r="Q3402" s="104"/>
      <c r="R3402" s="104"/>
      <c r="S3402" s="104"/>
      <c r="T3402" s="104"/>
      <c r="U3402" s="104"/>
      <c r="V3402" s="104"/>
      <c r="W3402" s="104"/>
      <c r="X3402" s="104"/>
      <c r="Y3402" s="104"/>
      <c r="Z3402" s="104"/>
      <c r="AA3402" s="104"/>
      <c r="AB3402" s="104"/>
      <c r="AC3402" s="104"/>
      <c r="AD3402" s="104"/>
      <c r="AE3402" s="104"/>
      <c r="AF3402" s="104"/>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4"/>
      <c r="C3527" s="104"/>
      <c r="D3527" s="104"/>
      <c r="E3527" s="104"/>
      <c r="F3527" s="104"/>
      <c r="G3527" s="104"/>
      <c r="H3527" s="104"/>
      <c r="I3527" s="104"/>
      <c r="J3527" s="104"/>
      <c r="K3527" s="104"/>
      <c r="L3527" s="104"/>
      <c r="M3527" s="104"/>
      <c r="N3527" s="104"/>
      <c r="O3527" s="104"/>
      <c r="P3527" s="104"/>
      <c r="Q3527" s="104"/>
      <c r="R3527" s="104"/>
      <c r="S3527" s="104"/>
      <c r="T3527" s="104"/>
      <c r="U3527" s="104"/>
      <c r="V3527" s="104"/>
      <c r="W3527" s="104"/>
      <c r="X3527" s="104"/>
      <c r="Y3527" s="104"/>
      <c r="Z3527" s="104"/>
      <c r="AA3527" s="104"/>
      <c r="AB3527" s="104"/>
      <c r="AC3527" s="104"/>
      <c r="AD3527" s="104"/>
      <c r="AE3527" s="104"/>
      <c r="AF3527" s="104"/>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4"/>
      <c r="C3652" s="104"/>
      <c r="D3652" s="104"/>
      <c r="E3652" s="104"/>
      <c r="F3652" s="104"/>
      <c r="G3652" s="104"/>
      <c r="H3652" s="104"/>
      <c r="I3652" s="104"/>
      <c r="J3652" s="104"/>
      <c r="K3652" s="104"/>
      <c r="L3652" s="104"/>
      <c r="M3652" s="104"/>
      <c r="N3652" s="104"/>
      <c r="O3652" s="104"/>
      <c r="P3652" s="104"/>
      <c r="Q3652" s="104"/>
      <c r="R3652" s="104"/>
      <c r="S3652" s="104"/>
      <c r="T3652" s="104"/>
      <c r="U3652" s="104"/>
      <c r="V3652" s="104"/>
      <c r="W3652" s="104"/>
      <c r="X3652" s="104"/>
      <c r="Y3652" s="104"/>
      <c r="Z3652" s="104"/>
      <c r="AA3652" s="104"/>
      <c r="AB3652" s="104"/>
      <c r="AC3652" s="104"/>
      <c r="AD3652" s="104"/>
      <c r="AE3652" s="104"/>
      <c r="AF3652" s="104"/>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4"/>
      <c r="C3777" s="104"/>
      <c r="D3777" s="104"/>
      <c r="E3777" s="104"/>
      <c r="F3777" s="104"/>
      <c r="G3777" s="104"/>
      <c r="H3777" s="104"/>
      <c r="I3777" s="104"/>
      <c r="J3777" s="104"/>
      <c r="K3777" s="104"/>
      <c r="L3777" s="104"/>
      <c r="M3777" s="104"/>
      <c r="N3777" s="104"/>
      <c r="O3777" s="104"/>
      <c r="P3777" s="104"/>
      <c r="Q3777" s="104"/>
      <c r="R3777" s="104"/>
      <c r="S3777" s="104"/>
      <c r="T3777" s="104"/>
      <c r="U3777" s="104"/>
      <c r="V3777" s="104"/>
      <c r="W3777" s="104"/>
      <c r="X3777" s="104"/>
      <c r="Y3777" s="104"/>
      <c r="Z3777" s="104"/>
      <c r="AA3777" s="104"/>
      <c r="AB3777" s="104"/>
      <c r="AC3777" s="104"/>
      <c r="AD3777" s="104"/>
      <c r="AE3777" s="104"/>
      <c r="AF3777" s="104"/>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4"/>
      <c r="C3902" s="104"/>
      <c r="D3902" s="104"/>
      <c r="E3902" s="104"/>
      <c r="F3902" s="104"/>
      <c r="G3902" s="104"/>
      <c r="H3902" s="104"/>
      <c r="I3902" s="104"/>
      <c r="J3902" s="104"/>
      <c r="K3902" s="104"/>
      <c r="L3902" s="104"/>
      <c r="M3902" s="104"/>
      <c r="N3902" s="104"/>
      <c r="O3902" s="104"/>
      <c r="P3902" s="104"/>
      <c r="Q3902" s="104"/>
      <c r="R3902" s="104"/>
      <c r="S3902" s="104"/>
      <c r="T3902" s="104"/>
      <c r="U3902" s="104"/>
      <c r="V3902" s="104"/>
      <c r="W3902" s="104"/>
      <c r="X3902" s="104"/>
      <c r="Y3902" s="104"/>
      <c r="Z3902" s="104"/>
      <c r="AA3902" s="104"/>
      <c r="AB3902" s="104"/>
      <c r="AC3902" s="104"/>
      <c r="AD3902" s="104"/>
      <c r="AE3902" s="104"/>
      <c r="AF3902" s="104"/>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4"/>
      <c r="C4027" s="104"/>
      <c r="D4027" s="104"/>
      <c r="E4027" s="104"/>
      <c r="F4027" s="104"/>
      <c r="G4027" s="104"/>
      <c r="H4027" s="104"/>
      <c r="I4027" s="104"/>
      <c r="J4027" s="104"/>
      <c r="K4027" s="104"/>
      <c r="L4027" s="104"/>
      <c r="M4027" s="104"/>
      <c r="N4027" s="104"/>
      <c r="O4027" s="104"/>
      <c r="P4027" s="104"/>
      <c r="Q4027" s="104"/>
      <c r="R4027" s="104"/>
      <c r="S4027" s="104"/>
      <c r="T4027" s="104"/>
      <c r="U4027" s="104"/>
      <c r="V4027" s="104"/>
      <c r="W4027" s="104"/>
      <c r="X4027" s="104"/>
      <c r="Y4027" s="104"/>
      <c r="Z4027" s="104"/>
      <c r="AA4027" s="104"/>
      <c r="AB4027" s="104"/>
      <c r="AC4027" s="104"/>
      <c r="AD4027" s="104"/>
      <c r="AE4027" s="104"/>
      <c r="AF4027" s="104"/>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4"/>
      <c r="C4152" s="104"/>
      <c r="D4152" s="104"/>
      <c r="E4152" s="104"/>
      <c r="F4152" s="104"/>
      <c r="G4152" s="104"/>
      <c r="H4152" s="104"/>
      <c r="I4152" s="104"/>
      <c r="J4152" s="104"/>
      <c r="K4152" s="104"/>
      <c r="L4152" s="104"/>
      <c r="M4152" s="104"/>
      <c r="N4152" s="104"/>
      <c r="O4152" s="104"/>
      <c r="P4152" s="104"/>
      <c r="Q4152" s="104"/>
      <c r="R4152" s="104"/>
      <c r="S4152" s="104"/>
      <c r="T4152" s="104"/>
      <c r="U4152" s="104"/>
      <c r="V4152" s="104"/>
      <c r="W4152" s="104"/>
      <c r="X4152" s="104"/>
      <c r="Y4152" s="104"/>
      <c r="Z4152" s="104"/>
      <c r="AA4152" s="104"/>
      <c r="AB4152" s="104"/>
      <c r="AC4152" s="104"/>
      <c r="AD4152" s="104"/>
      <c r="AE4152" s="104"/>
      <c r="AF4152" s="104"/>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4"/>
      <c r="C4277" s="104"/>
      <c r="D4277" s="104"/>
      <c r="E4277" s="104"/>
      <c r="F4277" s="104"/>
      <c r="G4277" s="104"/>
      <c r="H4277" s="104"/>
      <c r="I4277" s="104"/>
      <c r="J4277" s="104"/>
      <c r="K4277" s="104"/>
      <c r="L4277" s="104"/>
      <c r="M4277" s="104"/>
      <c r="N4277" s="104"/>
      <c r="O4277" s="104"/>
      <c r="P4277" s="104"/>
      <c r="Q4277" s="104"/>
      <c r="R4277" s="104"/>
      <c r="S4277" s="104"/>
      <c r="T4277" s="104"/>
      <c r="U4277" s="104"/>
      <c r="V4277" s="104"/>
      <c r="W4277" s="104"/>
      <c r="X4277" s="104"/>
      <c r="Y4277" s="104"/>
      <c r="Z4277" s="104"/>
      <c r="AA4277" s="104"/>
      <c r="AB4277" s="104"/>
      <c r="AC4277" s="104"/>
      <c r="AD4277" s="104"/>
      <c r="AE4277" s="104"/>
      <c r="AF4277" s="104"/>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4"/>
      <c r="C4402" s="104"/>
      <c r="D4402" s="104"/>
      <c r="E4402" s="104"/>
      <c r="F4402" s="104"/>
      <c r="G4402" s="104"/>
      <c r="H4402" s="104"/>
      <c r="I4402" s="104"/>
      <c r="J4402" s="104"/>
      <c r="K4402" s="104"/>
      <c r="L4402" s="104"/>
      <c r="M4402" s="104"/>
      <c r="N4402" s="104"/>
      <c r="O4402" s="104"/>
      <c r="P4402" s="104"/>
      <c r="Q4402" s="104"/>
      <c r="R4402" s="104"/>
      <c r="S4402" s="104"/>
      <c r="T4402" s="104"/>
      <c r="U4402" s="104"/>
      <c r="V4402" s="104"/>
      <c r="W4402" s="104"/>
      <c r="X4402" s="104"/>
      <c r="Y4402" s="104"/>
      <c r="Z4402" s="104"/>
      <c r="AA4402" s="104"/>
      <c r="AB4402" s="104"/>
      <c r="AC4402" s="104"/>
      <c r="AD4402" s="104"/>
      <c r="AE4402" s="104"/>
      <c r="AF4402" s="104"/>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4">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3">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3">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3">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3">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3">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3">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3">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3">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3">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3">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3">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3">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3">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3">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3">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3">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3">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3">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3">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3">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3">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3">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3">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3">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3">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3">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3">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3">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3">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3">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3">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3">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3">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3">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3">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3">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3">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3">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3">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3">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3">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940</v>
      </c>
      <c r="B10" s="20" t="s">
        <v>941</v>
      </c>
      <c r="AF10" s="38" t="s">
        <v>821</v>
      </c>
    </row>
    <row r="11" spans="1:32" ht="15" customHeight="1">
      <c r="B11" s="17" t="s">
        <v>942</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6">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6">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6">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6"/>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6"/>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6">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6">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6">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6">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6">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6">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6"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6">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6">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6">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6">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6">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6"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6">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6">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6"/>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6">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6"/>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6"/>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6"/>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6">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6">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6">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6"/>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6"/>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6">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6">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6">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6">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6">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6">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6"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6">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6">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6">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6">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6">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6"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6">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6">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6"/>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6">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6"/>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6">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6"/>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6"/>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6">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6">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6">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6">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6">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6"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6"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6"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6"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6">
        <f>'AEO 2023 Table 46 Raw'!AI61</f>
        <v>6.0000000000000001E-3</v>
      </c>
    </row>
    <row r="78" spans="1:33" ht="15" customHeight="1" thickBot="1"/>
    <row r="79" spans="1:33" ht="15" customHeight="1">
      <c r="B79" s="106" t="s">
        <v>1032</v>
      </c>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c r="AA79" s="103"/>
      <c r="AB79" s="103"/>
      <c r="AC79" s="103"/>
      <c r="AD79" s="103"/>
      <c r="AE79" s="103"/>
      <c r="AF79" s="103"/>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4"/>
      <c r="C1071" s="104"/>
      <c r="D1071" s="104"/>
      <c r="E1071" s="104"/>
      <c r="F1071" s="104"/>
      <c r="G1071" s="104"/>
      <c r="H1071" s="104"/>
      <c r="I1071" s="104"/>
      <c r="J1071" s="104"/>
      <c r="K1071" s="104"/>
      <c r="L1071" s="104"/>
      <c r="M1071" s="104"/>
      <c r="N1071" s="104"/>
      <c r="O1071" s="104"/>
      <c r="P1071" s="104"/>
      <c r="Q1071" s="104"/>
      <c r="R1071" s="104"/>
      <c r="S1071" s="104"/>
      <c r="T1071" s="104"/>
      <c r="U1071" s="104"/>
      <c r="V1071" s="104"/>
      <c r="W1071" s="104"/>
      <c r="X1071" s="104"/>
      <c r="Y1071" s="104"/>
      <c r="Z1071" s="104"/>
      <c r="AA1071" s="104"/>
      <c r="AB1071" s="104"/>
      <c r="AC1071" s="104"/>
      <c r="AD1071" s="104"/>
      <c r="AE1071" s="104"/>
      <c r="AF1071" s="104"/>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4"/>
      <c r="C1169" s="104"/>
      <c r="D1169" s="104"/>
      <c r="E1169" s="104"/>
      <c r="F1169" s="104"/>
      <c r="G1169" s="104"/>
      <c r="H1169" s="104"/>
      <c r="I1169" s="104"/>
      <c r="J1169" s="104"/>
      <c r="K1169" s="104"/>
      <c r="L1169" s="104"/>
      <c r="M1169" s="104"/>
      <c r="N1169" s="104"/>
      <c r="O1169" s="104"/>
      <c r="P1169" s="104"/>
      <c r="Q1169" s="104"/>
      <c r="R1169" s="104"/>
      <c r="S1169" s="104"/>
      <c r="T1169" s="104"/>
      <c r="U1169" s="104"/>
      <c r="V1169" s="104"/>
      <c r="W1169" s="104"/>
      <c r="X1169" s="104"/>
      <c r="Y1169" s="104"/>
      <c r="Z1169" s="104"/>
      <c r="AA1169" s="104"/>
      <c r="AB1169" s="104"/>
      <c r="AC1169" s="104"/>
      <c r="AD1169" s="104"/>
      <c r="AE1169" s="104"/>
      <c r="AF1169" s="104"/>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4"/>
      <c r="C1269" s="104"/>
      <c r="D1269" s="104"/>
      <c r="E1269" s="104"/>
      <c r="F1269" s="104"/>
      <c r="G1269" s="104"/>
      <c r="H1269" s="104"/>
      <c r="I1269" s="104"/>
      <c r="J1269" s="104"/>
      <c r="K1269" s="104"/>
      <c r="L1269" s="104"/>
      <c r="M1269" s="104"/>
      <c r="N1269" s="104"/>
      <c r="O1269" s="104"/>
      <c r="P1269" s="104"/>
      <c r="Q1269" s="104"/>
      <c r="R1269" s="104"/>
      <c r="S1269" s="104"/>
      <c r="T1269" s="104"/>
      <c r="U1269" s="104"/>
      <c r="V1269" s="104"/>
      <c r="W1269" s="104"/>
      <c r="X1269" s="104"/>
      <c r="Y1269" s="104"/>
      <c r="Z1269" s="104"/>
      <c r="AA1269" s="104"/>
      <c r="AB1269" s="104"/>
      <c r="AC1269" s="104"/>
      <c r="AD1269" s="104"/>
      <c r="AE1269" s="104"/>
      <c r="AF1269" s="104"/>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4"/>
      <c r="C1484" s="104"/>
      <c r="D1484" s="104"/>
      <c r="E1484" s="104"/>
      <c r="F1484" s="104"/>
      <c r="G1484" s="104"/>
      <c r="H1484" s="104"/>
      <c r="I1484" s="104"/>
      <c r="J1484" s="104"/>
      <c r="K1484" s="104"/>
      <c r="L1484" s="104"/>
      <c r="M1484" s="104"/>
      <c r="N1484" s="104"/>
      <c r="O1484" s="104"/>
      <c r="P1484" s="104"/>
      <c r="Q1484" s="104"/>
      <c r="R1484" s="104"/>
      <c r="S1484" s="104"/>
      <c r="T1484" s="104"/>
      <c r="U1484" s="104"/>
      <c r="V1484" s="104"/>
      <c r="W1484" s="104"/>
      <c r="X1484" s="104"/>
      <c r="Y1484" s="104"/>
      <c r="Z1484" s="104"/>
      <c r="AA1484" s="104"/>
      <c r="AB1484" s="104"/>
      <c r="AC1484" s="104"/>
      <c r="AD1484" s="104"/>
      <c r="AE1484" s="104"/>
      <c r="AF1484" s="104"/>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4"/>
      <c r="C1713" s="104"/>
      <c r="D1713" s="104"/>
      <c r="E1713" s="104"/>
      <c r="F1713" s="104"/>
      <c r="G1713" s="104"/>
      <c r="H1713" s="104"/>
      <c r="I1713" s="104"/>
      <c r="J1713" s="104"/>
      <c r="K1713" s="104"/>
      <c r="L1713" s="104"/>
      <c r="M1713" s="104"/>
      <c r="N1713" s="104"/>
      <c r="O1713" s="104"/>
      <c r="P1713" s="104"/>
      <c r="Q1713" s="104"/>
      <c r="R1713" s="104"/>
      <c r="S1713" s="104"/>
      <c r="T1713" s="104"/>
      <c r="U1713" s="104"/>
      <c r="V1713" s="104"/>
      <c r="W1713" s="104"/>
      <c r="X1713" s="104"/>
      <c r="Y1713" s="104"/>
      <c r="Z1713" s="104"/>
      <c r="AA1713" s="104"/>
      <c r="AB1713" s="104"/>
      <c r="AC1713" s="104"/>
      <c r="AD1713" s="104"/>
      <c r="AE1713" s="104"/>
      <c r="AF1713" s="104"/>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4"/>
      <c r="C1990" s="104"/>
      <c r="D1990" s="104"/>
      <c r="E1990" s="104"/>
      <c r="F1990" s="104"/>
      <c r="G1990" s="104"/>
      <c r="H1990" s="104"/>
      <c r="I1990" s="104"/>
      <c r="J1990" s="104"/>
      <c r="K1990" s="104"/>
      <c r="L1990" s="104"/>
      <c r="M1990" s="104"/>
      <c r="N1990" s="104"/>
      <c r="O1990" s="104"/>
      <c r="P1990" s="104"/>
      <c r="Q1990" s="104"/>
      <c r="R1990" s="104"/>
      <c r="S1990" s="104"/>
      <c r="T1990" s="104"/>
      <c r="U1990" s="104"/>
      <c r="V1990" s="104"/>
      <c r="W1990" s="104"/>
      <c r="X1990" s="104"/>
      <c r="Y1990" s="104"/>
      <c r="Z1990" s="104"/>
      <c r="AA1990" s="104"/>
      <c r="AB1990" s="104"/>
      <c r="AC1990" s="104"/>
      <c r="AD1990" s="104"/>
      <c r="AE1990" s="104"/>
      <c r="AF1990" s="104"/>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4"/>
      <c r="C2325" s="104"/>
      <c r="D2325" s="104"/>
      <c r="E2325" s="104"/>
      <c r="F2325" s="104"/>
      <c r="G2325" s="104"/>
      <c r="H2325" s="104"/>
      <c r="I2325" s="104"/>
      <c r="J2325" s="104"/>
      <c r="K2325" s="104"/>
      <c r="L2325" s="104"/>
      <c r="M2325" s="104"/>
      <c r="N2325" s="104"/>
      <c r="O2325" s="104"/>
      <c r="P2325" s="104"/>
      <c r="Q2325" s="104"/>
      <c r="R2325" s="104"/>
      <c r="S2325" s="104"/>
      <c r="T2325" s="104"/>
      <c r="U2325" s="104"/>
      <c r="V2325" s="104"/>
      <c r="W2325" s="104"/>
      <c r="X2325" s="104"/>
      <c r="Y2325" s="104"/>
      <c r="Z2325" s="104"/>
      <c r="AA2325" s="104"/>
      <c r="AB2325" s="104"/>
      <c r="AC2325" s="104"/>
      <c r="AD2325" s="104"/>
      <c r="AE2325" s="104"/>
      <c r="AF2325" s="104"/>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4"/>
      <c r="C2645" s="104"/>
      <c r="D2645" s="104"/>
      <c r="E2645" s="104"/>
      <c r="F2645" s="104"/>
      <c r="G2645" s="104"/>
      <c r="H2645" s="104"/>
      <c r="I2645" s="104"/>
      <c r="J2645" s="104"/>
      <c r="K2645" s="104"/>
      <c r="L2645" s="104"/>
      <c r="M2645" s="104"/>
      <c r="N2645" s="104"/>
      <c r="O2645" s="104"/>
      <c r="P2645" s="104"/>
      <c r="Q2645" s="104"/>
      <c r="R2645" s="104"/>
      <c r="S2645" s="104"/>
      <c r="T2645" s="104"/>
      <c r="U2645" s="104"/>
      <c r="V2645" s="104"/>
      <c r="W2645" s="104"/>
      <c r="X2645" s="104"/>
      <c r="Y2645" s="104"/>
      <c r="Z2645" s="104"/>
      <c r="AA2645" s="104"/>
      <c r="AB2645" s="104"/>
      <c r="AC2645" s="104"/>
      <c r="AD2645" s="104"/>
      <c r="AE2645" s="104"/>
      <c r="AF2645" s="104"/>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4"/>
      <c r="C2971" s="104"/>
      <c r="D2971" s="104"/>
      <c r="E2971" s="104"/>
      <c r="F2971" s="104"/>
      <c r="G2971" s="104"/>
      <c r="H2971" s="104"/>
      <c r="I2971" s="104"/>
      <c r="J2971" s="104"/>
      <c r="K2971" s="104"/>
      <c r="L2971" s="104"/>
      <c r="M2971" s="104"/>
      <c r="N2971" s="104"/>
      <c r="O2971" s="104"/>
      <c r="P2971" s="104"/>
      <c r="Q2971" s="104"/>
      <c r="R2971" s="104"/>
      <c r="S2971" s="104"/>
      <c r="T2971" s="104"/>
      <c r="U2971" s="104"/>
      <c r="V2971" s="104"/>
      <c r="W2971" s="104"/>
      <c r="X2971" s="104"/>
      <c r="Y2971" s="104"/>
      <c r="Z2971" s="104"/>
      <c r="AA2971" s="104"/>
      <c r="AB2971" s="104"/>
      <c r="AC2971" s="104"/>
      <c r="AD2971" s="104"/>
      <c r="AE2971" s="104"/>
      <c r="AF2971" s="104"/>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4"/>
      <c r="C3293" s="104"/>
      <c r="D3293" s="104"/>
      <c r="E3293" s="104"/>
      <c r="F3293" s="104"/>
      <c r="G3293" s="104"/>
      <c r="H3293" s="104"/>
      <c r="I3293" s="104"/>
      <c r="J3293" s="104"/>
      <c r="K3293" s="104"/>
      <c r="L3293" s="104"/>
      <c r="M3293" s="104"/>
      <c r="N3293" s="104"/>
      <c r="O3293" s="104"/>
      <c r="P3293" s="104"/>
      <c r="Q3293" s="104"/>
      <c r="R3293" s="104"/>
      <c r="S3293" s="104"/>
      <c r="T3293" s="104"/>
      <c r="U3293" s="104"/>
      <c r="V3293" s="104"/>
      <c r="W3293" s="104"/>
      <c r="X3293" s="104"/>
      <c r="Y3293" s="104"/>
      <c r="Z3293" s="104"/>
      <c r="AA3293" s="104"/>
      <c r="AB3293" s="104"/>
      <c r="AC3293" s="104"/>
      <c r="AD3293" s="104"/>
      <c r="AE3293" s="104"/>
      <c r="AF3293" s="104"/>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4"/>
      <c r="C3402" s="104"/>
      <c r="D3402" s="104"/>
      <c r="E3402" s="104"/>
      <c r="F3402" s="104"/>
      <c r="G3402" s="104"/>
      <c r="H3402" s="104"/>
      <c r="I3402" s="104"/>
      <c r="J3402" s="104"/>
      <c r="K3402" s="104"/>
      <c r="L3402" s="104"/>
      <c r="M3402" s="104"/>
      <c r="N3402" s="104"/>
      <c r="O3402" s="104"/>
      <c r="P3402" s="104"/>
      <c r="Q3402" s="104"/>
      <c r="R3402" s="104"/>
      <c r="S3402" s="104"/>
      <c r="T3402" s="104"/>
      <c r="U3402" s="104"/>
      <c r="V3402" s="104"/>
      <c r="W3402" s="104"/>
      <c r="X3402" s="104"/>
      <c r="Y3402" s="104"/>
      <c r="Z3402" s="104"/>
      <c r="AA3402" s="104"/>
      <c r="AB3402" s="104"/>
      <c r="AC3402" s="104"/>
      <c r="AD3402" s="104"/>
      <c r="AE3402" s="104"/>
      <c r="AF3402" s="104"/>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4"/>
      <c r="C3527" s="104"/>
      <c r="D3527" s="104"/>
      <c r="E3527" s="104"/>
      <c r="F3527" s="104"/>
      <c r="G3527" s="104"/>
      <c r="H3527" s="104"/>
      <c r="I3527" s="104"/>
      <c r="J3527" s="104"/>
      <c r="K3527" s="104"/>
      <c r="L3527" s="104"/>
      <c r="M3527" s="104"/>
      <c r="N3527" s="104"/>
      <c r="O3527" s="104"/>
      <c r="P3527" s="104"/>
      <c r="Q3527" s="104"/>
      <c r="R3527" s="104"/>
      <c r="S3527" s="104"/>
      <c r="T3527" s="104"/>
      <c r="U3527" s="104"/>
      <c r="V3527" s="104"/>
      <c r="W3527" s="104"/>
      <c r="X3527" s="104"/>
      <c r="Y3527" s="104"/>
      <c r="Z3527" s="104"/>
      <c r="AA3527" s="104"/>
      <c r="AB3527" s="104"/>
      <c r="AC3527" s="104"/>
      <c r="AD3527" s="104"/>
      <c r="AE3527" s="104"/>
      <c r="AF3527" s="104"/>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4"/>
      <c r="C3652" s="104"/>
      <c r="D3652" s="104"/>
      <c r="E3652" s="104"/>
      <c r="F3652" s="104"/>
      <c r="G3652" s="104"/>
      <c r="H3652" s="104"/>
      <c r="I3652" s="104"/>
      <c r="J3652" s="104"/>
      <c r="K3652" s="104"/>
      <c r="L3652" s="104"/>
      <c r="M3652" s="104"/>
      <c r="N3652" s="104"/>
      <c r="O3652" s="104"/>
      <c r="P3652" s="104"/>
      <c r="Q3652" s="104"/>
      <c r="R3652" s="104"/>
      <c r="S3652" s="104"/>
      <c r="T3652" s="104"/>
      <c r="U3652" s="104"/>
      <c r="V3652" s="104"/>
      <c r="W3652" s="104"/>
      <c r="X3652" s="104"/>
      <c r="Y3652" s="104"/>
      <c r="Z3652" s="104"/>
      <c r="AA3652" s="104"/>
      <c r="AB3652" s="104"/>
      <c r="AC3652" s="104"/>
      <c r="AD3652" s="104"/>
      <c r="AE3652" s="104"/>
      <c r="AF3652" s="104"/>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4"/>
      <c r="C3777" s="104"/>
      <c r="D3777" s="104"/>
      <c r="E3777" s="104"/>
      <c r="F3777" s="104"/>
      <c r="G3777" s="104"/>
      <c r="H3777" s="104"/>
      <c r="I3777" s="104"/>
      <c r="J3777" s="104"/>
      <c r="K3777" s="104"/>
      <c r="L3777" s="104"/>
      <c r="M3777" s="104"/>
      <c r="N3777" s="104"/>
      <c r="O3777" s="104"/>
      <c r="P3777" s="104"/>
      <c r="Q3777" s="104"/>
      <c r="R3777" s="104"/>
      <c r="S3777" s="104"/>
      <c r="T3777" s="104"/>
      <c r="U3777" s="104"/>
      <c r="V3777" s="104"/>
      <c r="W3777" s="104"/>
      <c r="X3777" s="104"/>
      <c r="Y3777" s="104"/>
      <c r="Z3777" s="104"/>
      <c r="AA3777" s="104"/>
      <c r="AB3777" s="104"/>
      <c r="AC3777" s="104"/>
      <c r="AD3777" s="104"/>
      <c r="AE3777" s="104"/>
      <c r="AF3777" s="104"/>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4"/>
      <c r="C3902" s="104"/>
      <c r="D3902" s="104"/>
      <c r="E3902" s="104"/>
      <c r="F3902" s="104"/>
      <c r="G3902" s="104"/>
      <c r="H3902" s="104"/>
      <c r="I3902" s="104"/>
      <c r="J3902" s="104"/>
      <c r="K3902" s="104"/>
      <c r="L3902" s="104"/>
      <c r="M3902" s="104"/>
      <c r="N3902" s="104"/>
      <c r="O3902" s="104"/>
      <c r="P3902" s="104"/>
      <c r="Q3902" s="104"/>
      <c r="R3902" s="104"/>
      <c r="S3902" s="104"/>
      <c r="T3902" s="104"/>
      <c r="U3902" s="104"/>
      <c r="V3902" s="104"/>
      <c r="W3902" s="104"/>
      <c r="X3902" s="104"/>
      <c r="Y3902" s="104"/>
      <c r="Z3902" s="104"/>
      <c r="AA3902" s="104"/>
      <c r="AB3902" s="104"/>
      <c r="AC3902" s="104"/>
      <c r="AD3902" s="104"/>
      <c r="AE3902" s="104"/>
      <c r="AF3902" s="104"/>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4"/>
      <c r="C4027" s="104"/>
      <c r="D4027" s="104"/>
      <c r="E4027" s="104"/>
      <c r="F4027" s="104"/>
      <c r="G4027" s="104"/>
      <c r="H4027" s="104"/>
      <c r="I4027" s="104"/>
      <c r="J4027" s="104"/>
      <c r="K4027" s="104"/>
      <c r="L4027" s="104"/>
      <c r="M4027" s="104"/>
      <c r="N4027" s="104"/>
      <c r="O4027" s="104"/>
      <c r="P4027" s="104"/>
      <c r="Q4027" s="104"/>
      <c r="R4027" s="104"/>
      <c r="S4027" s="104"/>
      <c r="T4027" s="104"/>
      <c r="U4027" s="104"/>
      <c r="V4027" s="104"/>
      <c r="W4027" s="104"/>
      <c r="X4027" s="104"/>
      <c r="Y4027" s="104"/>
      <c r="Z4027" s="104"/>
      <c r="AA4027" s="104"/>
      <c r="AB4027" s="104"/>
      <c r="AC4027" s="104"/>
      <c r="AD4027" s="104"/>
      <c r="AE4027" s="104"/>
      <c r="AF4027" s="104"/>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4"/>
      <c r="C4152" s="104"/>
      <c r="D4152" s="104"/>
      <c r="E4152" s="104"/>
      <c r="F4152" s="104"/>
      <c r="G4152" s="104"/>
      <c r="H4152" s="104"/>
      <c r="I4152" s="104"/>
      <c r="J4152" s="104"/>
      <c r="K4152" s="104"/>
      <c r="L4152" s="104"/>
      <c r="M4152" s="104"/>
      <c r="N4152" s="104"/>
      <c r="O4152" s="104"/>
      <c r="P4152" s="104"/>
      <c r="Q4152" s="104"/>
      <c r="R4152" s="104"/>
      <c r="S4152" s="104"/>
      <c r="T4152" s="104"/>
      <c r="U4152" s="104"/>
      <c r="V4152" s="104"/>
      <c r="W4152" s="104"/>
      <c r="X4152" s="104"/>
      <c r="Y4152" s="104"/>
      <c r="Z4152" s="104"/>
      <c r="AA4152" s="104"/>
      <c r="AB4152" s="104"/>
      <c r="AC4152" s="104"/>
      <c r="AD4152" s="104"/>
      <c r="AE4152" s="104"/>
      <c r="AF4152" s="104"/>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4"/>
      <c r="C4277" s="104"/>
      <c r="D4277" s="104"/>
      <c r="E4277" s="104"/>
      <c r="F4277" s="104"/>
      <c r="G4277" s="104"/>
      <c r="H4277" s="104"/>
      <c r="I4277" s="104"/>
      <c r="J4277" s="104"/>
      <c r="K4277" s="104"/>
      <c r="L4277" s="104"/>
      <c r="M4277" s="104"/>
      <c r="N4277" s="104"/>
      <c r="O4277" s="104"/>
      <c r="P4277" s="104"/>
      <c r="Q4277" s="104"/>
      <c r="R4277" s="104"/>
      <c r="S4277" s="104"/>
      <c r="T4277" s="104"/>
      <c r="U4277" s="104"/>
      <c r="V4277" s="104"/>
      <c r="W4277" s="104"/>
      <c r="X4277" s="104"/>
      <c r="Y4277" s="104"/>
      <c r="Z4277" s="104"/>
      <c r="AA4277" s="104"/>
      <c r="AB4277" s="104"/>
      <c r="AC4277" s="104"/>
      <c r="AD4277" s="104"/>
      <c r="AE4277" s="104"/>
      <c r="AF4277" s="104"/>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4"/>
      <c r="C4402" s="104"/>
      <c r="D4402" s="104"/>
      <c r="E4402" s="104"/>
      <c r="F4402" s="104"/>
      <c r="G4402" s="104"/>
      <c r="H4402" s="104"/>
      <c r="I4402" s="104"/>
      <c r="J4402" s="104"/>
      <c r="K4402" s="104"/>
      <c r="L4402" s="104"/>
      <c r="M4402" s="104"/>
      <c r="N4402" s="104"/>
      <c r="O4402" s="104"/>
      <c r="P4402" s="104"/>
      <c r="Q4402" s="104"/>
      <c r="R4402" s="104"/>
      <c r="S4402" s="104"/>
      <c r="T4402" s="104"/>
      <c r="U4402" s="104"/>
      <c r="V4402" s="104"/>
      <c r="W4402" s="104"/>
      <c r="X4402" s="104"/>
      <c r="Y4402" s="104"/>
      <c r="Z4402" s="104"/>
      <c r="AA4402" s="104"/>
      <c r="AB4402" s="104"/>
      <c r="AC4402" s="104"/>
      <c r="AD4402" s="104"/>
      <c r="AE4402" s="104"/>
      <c r="AF4402" s="104"/>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3">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3">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3">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3">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3">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3">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3">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3">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3">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3">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3">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3">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3">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3">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3">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3">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3">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3">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3">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3">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3">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3">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3">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3">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3">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3">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3">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3">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3">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3">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3">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3">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3">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3">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3">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3">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3">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3">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3">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3">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3">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3">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3">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3">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3">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3">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3">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3">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3">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3">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3">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3">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3">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3">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3">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3">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3">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3">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3">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3">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3">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3">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3">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3">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3">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3">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3">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3">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3">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3">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3">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3">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3">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3">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3">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3">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3">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3">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3">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3">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3">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3">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3">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3">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3">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3">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3">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3">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3">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3">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3">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3">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3">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3">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3">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3">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3">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3">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3">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3">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3">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3">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3">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3">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3">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3">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3">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3">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3">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3">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3">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3">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3">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3">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3">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3">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3">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3">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3">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3">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3">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3">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3">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3">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3">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3">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3">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3">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3">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3">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3">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3">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3">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3">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3">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3">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3">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3">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3">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3">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3">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3">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3">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3">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3">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3">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3">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3">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3">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3">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3">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3">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3">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3">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3">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3">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3">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3">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3">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3">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3">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3">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3">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3">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3">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3">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3">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3">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3">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3">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3">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3">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3">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3">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3">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3">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3">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3">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3">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3">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3">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3">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3">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3">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3">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3">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1037</v>
      </c>
      <c r="B10" s="20" t="s">
        <v>1038</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A15" s="8" t="s">
        <v>1040</v>
      </c>
      <c r="B15" s="23" t="s">
        <v>121</v>
      </c>
      <c r="C15" s="44">
        <f>'AEO 2023 Table 47 Raw'!F6</f>
        <v>12.017455999999999</v>
      </c>
      <c r="D15" s="44">
        <f>'AEO 2023 Table 47 Raw'!G6</f>
        <v>10.142488999999999</v>
      </c>
      <c r="E15" s="44">
        <f>'AEO 2023 Table 47 Raw'!H6</f>
        <v>9.6291329999999995</v>
      </c>
      <c r="F15" s="44">
        <f>'AEO 2023 Table 47 Raw'!I6</f>
        <v>8.8153430000000004</v>
      </c>
      <c r="G15" s="44">
        <f>'AEO 2023 Table 47 Raw'!J6</f>
        <v>8.6369710000000008</v>
      </c>
      <c r="H15" s="44">
        <f>'AEO 2023 Table 47 Raw'!K6</f>
        <v>8.5386919999999993</v>
      </c>
      <c r="I15" s="44">
        <f>'AEO 2023 Table 47 Raw'!L6</f>
        <v>8.4677810000000004</v>
      </c>
      <c r="J15" s="44">
        <f>'AEO 2023 Table 47 Raw'!M6</f>
        <v>8.5231809999999992</v>
      </c>
      <c r="K15" s="44">
        <f>'AEO 2023 Table 47 Raw'!N6</f>
        <v>8.5248640000000009</v>
      </c>
      <c r="L15" s="44">
        <f>'AEO 2023 Table 47 Raw'!O6</f>
        <v>8.6209439999999997</v>
      </c>
      <c r="M15" s="44">
        <f>'AEO 2023 Table 47 Raw'!P6</f>
        <v>8.6936859999999996</v>
      </c>
      <c r="N15" s="44">
        <f>'AEO 2023 Table 47 Raw'!Q6</f>
        <v>8.7233520000000002</v>
      </c>
      <c r="O15" s="44">
        <f>'AEO 2023 Table 47 Raw'!R6</f>
        <v>8.768338</v>
      </c>
      <c r="P15" s="44">
        <f>'AEO 2023 Table 47 Raw'!S6</f>
        <v>8.8004990000000003</v>
      </c>
      <c r="Q15" s="44">
        <f>'AEO 2023 Table 47 Raw'!T6</f>
        <v>8.8639519999999994</v>
      </c>
      <c r="R15" s="44">
        <f>'AEO 2023 Table 47 Raw'!U6</f>
        <v>8.9274159999999991</v>
      </c>
      <c r="S15" s="44">
        <f>'AEO 2023 Table 47 Raw'!V6</f>
        <v>8.9745659999999994</v>
      </c>
      <c r="T15" s="44">
        <f>'AEO 2023 Table 47 Raw'!W6</f>
        <v>9.0225600000000004</v>
      </c>
      <c r="U15" s="44">
        <f>'AEO 2023 Table 47 Raw'!X6</f>
        <v>9.0468820000000001</v>
      </c>
      <c r="V15" s="44">
        <f>'AEO 2023 Table 47 Raw'!Y6</f>
        <v>9.1106800000000003</v>
      </c>
      <c r="W15" s="44">
        <f>'AEO 2023 Table 47 Raw'!Z6</f>
        <v>9.1524070000000002</v>
      </c>
      <c r="X15" s="44">
        <f>'AEO 2023 Table 47 Raw'!AA6</f>
        <v>9.2163819999999994</v>
      </c>
      <c r="Y15" s="44">
        <f>'AEO 2023 Table 47 Raw'!AB6</f>
        <v>9.2366349999999997</v>
      </c>
      <c r="Z15" s="44">
        <f>'AEO 2023 Table 47 Raw'!AC6</f>
        <v>9.2684709999999999</v>
      </c>
      <c r="AA15" s="44">
        <f>'AEO 2023 Table 47 Raw'!AD6</f>
        <v>9.2813680000000005</v>
      </c>
      <c r="AB15" s="44">
        <f>'AEO 2023 Table 47 Raw'!AE6</f>
        <v>9.3098810000000007</v>
      </c>
      <c r="AC15" s="44">
        <f>'AEO 2023 Table 47 Raw'!AF6</f>
        <v>9.3955520000000003</v>
      </c>
      <c r="AD15" s="44">
        <f>'AEO 2023 Table 47 Raw'!AG6</f>
        <v>9.359451</v>
      </c>
      <c r="AE15" s="44">
        <f>'AEO 2023 Table 47 Raw'!AH6</f>
        <v>9.3784320000000001</v>
      </c>
      <c r="AF15" s="48">
        <f>'AEO 2023 Table 47 Raw'!AI6</f>
        <v>-8.9999999999999993E-3</v>
      </c>
    </row>
    <row r="16" spans="1:32" ht="15" customHeight="1">
      <c r="AF16" s="49"/>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9">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6">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6">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6">
        <f>'AEO 2023 Table 47 Raw'!AI11</f>
        <v>0</v>
      </c>
    </row>
    <row r="21" spans="1:32" ht="15" customHeight="1">
      <c r="AF21" s="49"/>
    </row>
    <row r="22" spans="1:32" ht="15" customHeight="1">
      <c r="B22" s="23" t="s">
        <v>119</v>
      </c>
      <c r="AF22" s="49"/>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6">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6">
        <f>'AEO 2023 Table 47 Raw'!AI13</f>
        <v>8.0000000000000002E-3</v>
      </c>
    </row>
    <row r="25" spans="1:32" ht="15" customHeight="1">
      <c r="AF25" s="49"/>
    </row>
    <row r="26" spans="1:32" ht="15" customHeight="1">
      <c r="B26" s="23" t="s">
        <v>118</v>
      </c>
      <c r="AF26" s="49"/>
    </row>
    <row r="27" spans="1:32" ht="15" customHeight="1">
      <c r="B27" s="23" t="s">
        <v>1051</v>
      </c>
      <c r="AF27" s="49"/>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6">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6">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6">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6">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6">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6">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6">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6">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6">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6">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6">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6">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6">
        <f>'AEO 2023 Table 47 Raw'!AI28</f>
        <v>0</v>
      </c>
    </row>
    <row r="41" spans="1:32" ht="12" customHeight="1">
      <c r="AF41" s="49"/>
    </row>
    <row r="42" spans="1:32" ht="12" customHeight="1">
      <c r="B42" s="23" t="s">
        <v>117</v>
      </c>
      <c r="AF42" s="49"/>
    </row>
    <row r="43" spans="1:32" ht="12" customHeight="1">
      <c r="B43" s="23" t="s">
        <v>1078</v>
      </c>
      <c r="AF43" s="49"/>
    </row>
    <row r="44" spans="1:32" ht="12" customHeight="1">
      <c r="B44" s="23" t="s">
        <v>1079</v>
      </c>
      <c r="AF44" s="49"/>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6">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6">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6">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6">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6">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6">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6">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6">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6">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6">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6">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6">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6">
        <f>'AEO 2023 Table 47 Raw'!AI44</f>
        <v>6.4000000000000001E-2</v>
      </c>
    </row>
    <row r="58" spans="1:32" ht="15" customHeight="1">
      <c r="B58" s="23" t="s">
        <v>1106</v>
      </c>
      <c r="AF58" s="49"/>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6">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6">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6">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6">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6">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6">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6">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6">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6">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6">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6">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6">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6">
        <f>'AEO 2023 Table 47 Raw'!AI58</f>
        <v>8.8999999999999996E-2</v>
      </c>
    </row>
    <row r="72" spans="1:32" ht="15" customHeight="1">
      <c r="AF72" s="49"/>
    </row>
    <row r="73" spans="1:32" ht="15" customHeight="1">
      <c r="B73" s="23" t="s">
        <v>1120</v>
      </c>
      <c r="AF73" s="49"/>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6">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6">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6">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6">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6">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6">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6">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6">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6">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6">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6">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6">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6">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6">
        <f>'AEO 2023 Table 47 Raw'!AI73</f>
        <v>0.02</v>
      </c>
    </row>
    <row r="88" spans="1:32" ht="15" customHeight="1">
      <c r="AF88" s="49"/>
    </row>
    <row r="89" spans="1:32" ht="15" customHeight="1">
      <c r="B89" s="23" t="s">
        <v>116</v>
      </c>
      <c r="AF89" s="49"/>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6">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6">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6">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6">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6">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6">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6">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6">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6">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6">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6">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6">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6">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6">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6">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6">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6">
        <f>'AEO 2023 Table 47 Raw'!AI91</f>
        <v>1.4999999999999999E-2</v>
      </c>
    </row>
    <row r="107" spans="1:32" ht="15" customHeight="1">
      <c r="AF107" s="49"/>
    </row>
    <row r="108" spans="1:32" ht="15" customHeight="1">
      <c r="B108" s="23" t="s">
        <v>1170</v>
      </c>
      <c r="AF108" s="49"/>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6">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6">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6">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6">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6">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6">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6">
        <f>'AEO 2023 Table 47 Raw'!AI99</f>
        <v>4.3999999999999997E-2</v>
      </c>
    </row>
    <row r="116" spans="1:32" ht="15" customHeight="1">
      <c r="A116" s="8" t="s">
        <v>1178</v>
      </c>
      <c r="B116" s="24" t="s">
        <v>1143</v>
      </c>
      <c r="C116" s="47">
        <f>'AEO 2023 Table 47 Raw'!F100</f>
        <v>877.59985400000005</v>
      </c>
      <c r="D116" s="47">
        <f>'AEO 2023 Table 47 Raw'!G100</f>
        <v>1119.4864500000001</v>
      </c>
      <c r="E116" s="47">
        <f>'AEO 2023 Table 47 Raw'!H100</f>
        <v>1274.9530030000001</v>
      </c>
      <c r="F116" s="47">
        <f>'AEO 2023 Table 47 Raw'!I100</f>
        <v>1333.865112</v>
      </c>
      <c r="G116" s="47">
        <f>'AEO 2023 Table 47 Raw'!J100</f>
        <v>1422.423706</v>
      </c>
      <c r="H116" s="47">
        <f>'AEO 2023 Table 47 Raw'!K100</f>
        <v>1452.9285890000001</v>
      </c>
      <c r="I116" s="47">
        <f>'AEO 2023 Table 47 Raw'!L100</f>
        <v>1483.7619629999999</v>
      </c>
      <c r="J116" s="47">
        <f>'AEO 2023 Table 47 Raw'!M100</f>
        <v>1515.0489500000001</v>
      </c>
      <c r="K116" s="47">
        <f>'AEO 2023 Table 47 Raw'!N100</f>
        <v>1546.865112</v>
      </c>
      <c r="L116" s="47">
        <f>'AEO 2023 Table 47 Raw'!O100</f>
        <v>1579.2467039999999</v>
      </c>
      <c r="M116" s="47">
        <f>'AEO 2023 Table 47 Raw'!P100</f>
        <v>1612.2222899999999</v>
      </c>
      <c r="N116" s="47">
        <f>'AEO 2023 Table 47 Raw'!Q100</f>
        <v>1645.8079829999999</v>
      </c>
      <c r="O116" s="47">
        <f>'AEO 2023 Table 47 Raw'!R100</f>
        <v>1679.958496</v>
      </c>
      <c r="P116" s="47">
        <f>'AEO 2023 Table 47 Raw'!S100</f>
        <v>1714.6062010000001</v>
      </c>
      <c r="Q116" s="47">
        <f>'AEO 2023 Table 47 Raw'!T100</f>
        <v>1749.828857</v>
      </c>
      <c r="R116" s="47">
        <f>'AEO 2023 Table 47 Raw'!U100</f>
        <v>1785.697144</v>
      </c>
      <c r="S116" s="47">
        <f>'AEO 2023 Table 47 Raw'!V100</f>
        <v>1822.179932</v>
      </c>
      <c r="T116" s="47">
        <f>'AEO 2023 Table 47 Raw'!W100</f>
        <v>1859.2739260000001</v>
      </c>
      <c r="U116" s="47">
        <f>'AEO 2023 Table 47 Raw'!X100</f>
        <v>1897.0032960000001</v>
      </c>
      <c r="V116" s="47">
        <f>'AEO 2023 Table 47 Raw'!Y100</f>
        <v>1935.334351</v>
      </c>
      <c r="W116" s="47">
        <f>'AEO 2023 Table 47 Raw'!Z100</f>
        <v>1974.259033</v>
      </c>
      <c r="X116" s="47">
        <f>'AEO 2023 Table 47 Raw'!AA100</f>
        <v>2013.7669679999999</v>
      </c>
      <c r="Y116" s="47">
        <f>'AEO 2023 Table 47 Raw'!AB100</f>
        <v>2053.8469239999999</v>
      </c>
      <c r="Z116" s="47">
        <f>'AEO 2023 Table 47 Raw'!AC100</f>
        <v>2094.4934079999998</v>
      </c>
      <c r="AA116" s="47">
        <f>'AEO 2023 Table 47 Raw'!AD100</f>
        <v>2135.6967770000001</v>
      </c>
      <c r="AB116" s="47">
        <f>'AEO 2023 Table 47 Raw'!AE100</f>
        <v>2177.4594729999999</v>
      </c>
      <c r="AC116" s="47">
        <f>'AEO 2023 Table 47 Raw'!AF100</f>
        <v>2219.830078</v>
      </c>
      <c r="AD116" s="47">
        <f>'AEO 2023 Table 47 Raw'!AG100</f>
        <v>2262.873047</v>
      </c>
      <c r="AE116" s="47">
        <f>'AEO 2023 Table 47 Raw'!AH100</f>
        <v>2306.6342770000001</v>
      </c>
      <c r="AF116" s="50">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6">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6">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6">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6">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6">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6">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6">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6">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6">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6">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6">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6">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6">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6">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6">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6">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6">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6">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6">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6">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6">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6">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6">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6">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6">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6">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6">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6">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6">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6">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6">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6">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6">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6">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6">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6">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6">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6">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6">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6">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6">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6">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6">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6">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8">
        <f>'AEO 2023 Table 47 Raw'!AI145</f>
        <v>1.7000000000000001E-2</v>
      </c>
    </row>
    <row r="162" spans="1:32" ht="15" customHeight="1">
      <c r="AF162" s="49"/>
    </row>
    <row r="163" spans="1:32" ht="12" customHeight="1">
      <c r="B163" s="23" t="s">
        <v>1224</v>
      </c>
      <c r="AF163" s="49"/>
    </row>
    <row r="164" spans="1:32" ht="15" customHeight="1">
      <c r="B164" s="23" t="s">
        <v>1225</v>
      </c>
      <c r="AF164" s="49"/>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6">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6">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6">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6">
        <f>'AEO 2023 Table 47 Raw'!AI151</f>
        <v>0.04</v>
      </c>
    </row>
    <row r="169" spans="1:32" ht="15" customHeight="1">
      <c r="B169" s="23" t="s">
        <v>1231</v>
      </c>
      <c r="AF169" s="49"/>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6">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6">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6">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6">
        <f>'AEO 2023 Table 47 Raw'!AI156</f>
        <v>0</v>
      </c>
    </row>
    <row r="174" spans="1:32" ht="15" customHeight="1">
      <c r="AF174" s="49"/>
    </row>
    <row r="175" spans="1:32" ht="15" customHeight="1">
      <c r="B175" s="23" t="s">
        <v>111</v>
      </c>
      <c r="AF175" s="49"/>
    </row>
    <row r="176" spans="1:32" ht="15" customHeight="1">
      <c r="B176" s="23" t="s">
        <v>1236</v>
      </c>
      <c r="AF176" s="49"/>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6"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6">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6"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6"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6"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6"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6"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6"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6"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6"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6"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6"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6"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6"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6">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6">
        <f>'AEO 2023 Table 47 Raw'!AI174</f>
        <v>0.106</v>
      </c>
    </row>
    <row r="193" spans="2:33" ht="15" customHeight="1" thickBot="1"/>
    <row r="194" spans="2:33"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3">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3">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3">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3">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3">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3">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3">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3">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3">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3">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3">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3">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3">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3">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3">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3">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3">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3">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3">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3">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3">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3">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3">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3">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3">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3">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3">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3">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3">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3">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3">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3">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3">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3">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3">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3">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3">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3">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3">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3">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3">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3">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3">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3">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3">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3">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3">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3">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3">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3">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3">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3">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3">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3">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3">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3">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3">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3">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3">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3">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3">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3">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3">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3">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3">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3">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3">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3">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3">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3">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3">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3">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3">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3">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3">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3">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3">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3">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3">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3">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3">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3">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3">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3">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3">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3">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3">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3">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3">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3">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3">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3">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3">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3">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3">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3">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3">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3">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3">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3">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3">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3">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3">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3">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3">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3">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3">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3">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3">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3">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3">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3">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3">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3">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3">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3">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3">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3">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3">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3">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3">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3">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3">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3">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3">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3">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3">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3">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3">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3">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3">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3">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3">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3">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3">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3">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3">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3">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3">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3">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3">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3">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3">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3">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1262</v>
      </c>
      <c r="B10" s="20" t="s">
        <v>1263</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6">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6">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6">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6">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6">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6">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6"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6"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6"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6">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6"/>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6">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6">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6">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6">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6">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6">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6"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6"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6"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6">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6"/>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6">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6">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6">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6">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6"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6">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6"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6"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6"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6">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6">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6"/>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6"/>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6"/>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6">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6">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6">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6">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6">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6">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6"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6"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6"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6">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6"/>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6">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6">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6">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6">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6">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6">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6"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6"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6"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6">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6"/>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6">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6">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6">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6">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6"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6">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6"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6"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6"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6">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6"/>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6">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6">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6">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6">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6">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6">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6"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6"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6"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6">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6"/>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6"/>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6"/>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6">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6">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6">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6">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6">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6">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6"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6"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6"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6">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6"/>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6">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6">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6">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6">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6">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6">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6"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6"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6"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6">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6"/>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6">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6">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6">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6">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6"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6">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6"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6"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6"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6">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6">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6"/>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6"/>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6"/>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6">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6">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6">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6">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6">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6">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6"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6"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6"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6">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6"/>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6">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6">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6">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6">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6">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6">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6"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6"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6"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6">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6"/>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6">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6">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6">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6">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6"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6">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6"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6"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6"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6">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6">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6"/>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6"/>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6"/>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6"/>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6"/>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6">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6">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6">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6">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6">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6">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6"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6"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6"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6">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6"/>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6">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6">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6">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6">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6">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6">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6"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6"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6"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6">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6"/>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6">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6">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6">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6">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6"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6">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6"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6"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6"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6">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6">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6"/>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6"/>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6"/>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6">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6">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6"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6"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6">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6"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6"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6"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6"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6">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6">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6">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6">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6">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6">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6">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6">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6"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6"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6"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6">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6">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6">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6">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6">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6">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6"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6">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6"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6"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6"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6">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6">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6"/>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6"/>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6"/>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6"/>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6">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6">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6">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6">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6"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6"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6">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6"/>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6">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6">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6">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6">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6">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6"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6">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6">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6"/>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6"/>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6">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6">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6">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6">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6">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6">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6"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6">
        <f>'AEO 2023 Table 49 Raw'!AI252</f>
        <v>4.1000000000000002E-2</v>
      </c>
    </row>
    <row r="274" spans="1:33" ht="12" customHeight="1" thickBot="1"/>
    <row r="275" spans="1:33"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4"/>
  <sheetViews>
    <sheetView workbookViewId="0">
      <selection activeCell="F9" sqref="F9"/>
    </sheetView>
  </sheetViews>
  <sheetFormatPr defaultRowHeight="15"/>
  <cols>
    <col min="1" max="1" width="39.7109375" customWidth="1"/>
  </cols>
  <sheetData>
    <row r="1" spans="1:32">
      <c r="A1" s="73" t="s">
        <v>3676</v>
      </c>
    </row>
    <row r="2" spans="1:32">
      <c r="D2" t="s">
        <v>3636</v>
      </c>
    </row>
    <row r="3" spans="1:32">
      <c r="B3" t="s">
        <v>3634</v>
      </c>
      <c r="C3" t="s">
        <v>122</v>
      </c>
      <c r="D3" s="72">
        <v>0.96</v>
      </c>
      <c r="E3">
        <v>0.93</v>
      </c>
    </row>
    <row r="4" spans="1:32">
      <c r="B4" t="s">
        <v>3635</v>
      </c>
      <c r="C4" t="s">
        <v>122</v>
      </c>
      <c r="D4" s="72">
        <v>1</v>
      </c>
    </row>
    <row r="5" spans="1:32">
      <c r="B5" t="s">
        <v>3635</v>
      </c>
      <c r="C5" t="s">
        <v>128</v>
      </c>
      <c r="D5" s="72">
        <f>0.9*0.56</f>
        <v>0.50400000000000011</v>
      </c>
    </row>
    <row r="6" spans="1:32">
      <c r="B6" s="73"/>
    </row>
    <row r="7" spans="1:32">
      <c r="M7" s="73"/>
      <c r="N7" s="73"/>
      <c r="O7" s="73"/>
      <c r="P7" s="73"/>
      <c r="Q7" s="73"/>
      <c r="R7" s="73"/>
      <c r="S7" s="73"/>
      <c r="T7" s="73"/>
      <c r="U7" s="73"/>
      <c r="V7" s="73"/>
      <c r="W7" s="73"/>
      <c r="X7" s="73"/>
      <c r="Y7" s="73"/>
      <c r="Z7" s="73"/>
      <c r="AA7" s="73"/>
      <c r="AB7" s="73"/>
      <c r="AC7" s="73"/>
      <c r="AD7" s="73"/>
      <c r="AE7" s="73"/>
      <c r="AF7" s="73"/>
    </row>
    <row r="8" spans="1:32">
      <c r="A8" t="s">
        <v>3847</v>
      </c>
      <c r="B8" s="45">
        <f>SUM('GHG Inventory'!AL3)</f>
        <v>5127</v>
      </c>
      <c r="C8" s="45"/>
      <c r="D8" s="45"/>
      <c r="E8" s="83"/>
      <c r="M8" s="74"/>
      <c r="N8" s="74"/>
      <c r="O8" s="74"/>
      <c r="P8" s="74"/>
      <c r="Q8" s="74"/>
      <c r="R8" s="74"/>
      <c r="S8" s="74"/>
      <c r="T8" s="74"/>
      <c r="U8" s="74"/>
      <c r="V8" s="74"/>
      <c r="W8" s="74"/>
      <c r="X8" s="74"/>
      <c r="Y8" s="74"/>
      <c r="Z8" s="74"/>
      <c r="AA8" s="74"/>
      <c r="AB8" s="74"/>
      <c r="AC8" s="74"/>
      <c r="AD8" s="74"/>
      <c r="AE8" s="74"/>
      <c r="AF8" s="74"/>
    </row>
    <row r="9" spans="1:32">
      <c r="A9" t="s">
        <v>3848</v>
      </c>
      <c r="B9" s="45">
        <f>SUM('AEO 2022 Table 36'!C27,'AEO 2022 Table 36'!C35)</f>
        <v>5245.3319700000002</v>
      </c>
      <c r="C9" s="45"/>
      <c r="D9" s="45"/>
      <c r="E9" s="83"/>
    </row>
    <row r="10" spans="1:32">
      <c r="A10" t="s">
        <v>3846</v>
      </c>
      <c r="B10" s="83">
        <v>1.07</v>
      </c>
      <c r="C10" s="45"/>
      <c r="D10" s="45"/>
      <c r="E10" s="83"/>
    </row>
    <row r="12" spans="1:32">
      <c r="A12" s="23"/>
    </row>
    <row r="15" spans="1:32">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row>
    <row r="26" spans="2:31">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row>
    <row r="37" spans="2:31">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row>
    <row r="39" spans="2:31">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row>
    <row r="48" spans="2:31">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row>
    <row r="50" spans="2:31">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row>
    <row r="55" spans="2:31">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row>
    <row r="57" spans="2:31">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row>
    <row r="59" spans="2:31">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row>
    <row r="73" spans="2:31">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row>
    <row r="84" spans="2:31">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row>
    <row r="85" spans="2:31">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row>
    <row r="96" spans="2:31">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row>
    <row r="107" spans="2:31">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row>
    <row r="109" spans="2:31">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row>
    <row r="118" spans="2:31">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row>
    <row r="120" spans="2:31">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row>
    <row r="125" spans="2:31">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row>
    <row r="127" spans="2:31">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row>
    <row r="129" spans="2:31">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row>
    <row r="143" spans="2:31">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row>
    <row r="154" spans="2:31">
      <c r="B154" s="45"/>
      <c r="C154" s="45"/>
      <c r="D154" s="45"/>
      <c r="E154" s="45"/>
      <c r="F154" s="45"/>
      <c r="G154" s="45"/>
      <c r="H154" s="45"/>
      <c r="I154" s="45"/>
      <c r="J154" s="45"/>
      <c r="K154" s="45"/>
      <c r="L154" s="45"/>
      <c r="M154" s="45"/>
      <c r="N154" s="45"/>
      <c r="Q154" s="45"/>
      <c r="R154" s="45"/>
      <c r="S154" s="45"/>
      <c r="T154" s="45"/>
      <c r="U154" s="45"/>
      <c r="V154" s="45"/>
      <c r="W154" s="45"/>
      <c r="X154" s="45"/>
      <c r="Y154" s="45"/>
      <c r="Z154" s="45"/>
      <c r="AA154" s="45"/>
      <c r="AB154" s="45"/>
      <c r="AC154" s="45"/>
      <c r="AD154" s="45"/>
      <c r="AE154" s="45"/>
    </row>
    <row r="155" spans="2:31">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row>
    <row r="166" spans="2:31">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row>
    <row r="177" spans="2:31">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row>
    <row r="179" spans="2:31">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row>
    <row r="188" spans="2:31">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row>
    <row r="190" spans="2:31">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row>
    <row r="213" spans="2:31">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row>
    <row r="224" spans="2:31">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row>
    <row r="225" spans="2:31">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row>
    <row r="236" spans="2:31">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row>
    <row r="247" spans="2:20">
      <c r="B247" s="45"/>
      <c r="C247" s="45"/>
      <c r="D247" s="45"/>
      <c r="E247" s="45"/>
      <c r="F247" s="45"/>
      <c r="G247" s="45"/>
      <c r="H247" s="45"/>
      <c r="I247" s="45"/>
      <c r="J247" s="45"/>
      <c r="K247" s="45"/>
      <c r="L247" s="45"/>
      <c r="M247" s="45"/>
      <c r="N247" s="45"/>
      <c r="O247" s="45"/>
      <c r="P247" s="45"/>
      <c r="Q247" s="45"/>
      <c r="R247" s="45"/>
      <c r="S247" s="45"/>
      <c r="T247" s="45"/>
    </row>
    <row r="249" spans="2:20">
      <c r="B249" s="45"/>
      <c r="C249" s="45"/>
      <c r="D249" s="45"/>
      <c r="E249" s="45"/>
      <c r="F249" s="45"/>
      <c r="G249" s="45"/>
      <c r="H249" s="45"/>
      <c r="I249" s="45"/>
      <c r="J249" s="45"/>
      <c r="K249" s="45"/>
      <c r="L249" s="45"/>
      <c r="M249" s="45"/>
      <c r="N249" s="45"/>
      <c r="O249" s="45"/>
      <c r="P249" s="45"/>
      <c r="Q249" s="45"/>
      <c r="R249" s="45"/>
      <c r="S249" s="45"/>
      <c r="T249" s="45"/>
    </row>
    <row r="258" spans="2:31">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row>
    <row r="260" spans="2:31">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row>
    <row r="265" spans="2:31">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row>
    <row r="268" spans="2:31">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row>
    <row r="270" spans="2:31">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row>
    <row r="283" spans="2:31">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row>
    <row r="294" spans="2:31">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sqref="A1:XFD1048576"/>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2">
        <f>SUM(AG4,AG5)</f>
        <v>13876</v>
      </c>
      <c r="AL2">
        <f>SUM(AG11,AG12)</f>
        <v>487</v>
      </c>
    </row>
    <row r="3" spans="1:38">
      <c r="A3" t="s">
        <v>3681</v>
      </c>
      <c r="B3" s="82">
        <v>13464</v>
      </c>
      <c r="C3" s="82">
        <v>13253</v>
      </c>
      <c r="D3" s="82">
        <v>13624</v>
      </c>
      <c r="E3" s="82">
        <v>13850</v>
      </c>
      <c r="F3" s="82">
        <v>14080</v>
      </c>
      <c r="G3" s="82">
        <v>14273</v>
      </c>
      <c r="H3" s="82">
        <v>14605</v>
      </c>
      <c r="I3" s="82">
        <v>14778</v>
      </c>
      <c r="J3" s="82">
        <v>15201</v>
      </c>
      <c r="K3" s="82">
        <v>15710</v>
      </c>
      <c r="L3" s="82">
        <v>15663</v>
      </c>
      <c r="M3" s="82">
        <v>15771</v>
      </c>
      <c r="N3" s="82">
        <v>16097</v>
      </c>
      <c r="O3" s="82">
        <v>16165</v>
      </c>
      <c r="P3" s="82">
        <v>16379</v>
      </c>
      <c r="Q3" s="82">
        <v>16236</v>
      </c>
      <c r="R3" s="82">
        <v>16007</v>
      </c>
      <c r="S3" s="82">
        <v>15824</v>
      </c>
      <c r="T3" s="82">
        <v>15105</v>
      </c>
      <c r="U3" s="82">
        <v>15030</v>
      </c>
      <c r="V3" s="82">
        <v>14899</v>
      </c>
      <c r="W3" s="82">
        <v>14576</v>
      </c>
      <c r="X3" s="82">
        <v>14523</v>
      </c>
      <c r="Y3" s="82">
        <v>14542</v>
      </c>
      <c r="Z3" s="82">
        <v>15103</v>
      </c>
      <c r="AA3" s="82">
        <v>14999</v>
      </c>
      <c r="AB3" s="82">
        <v>15353</v>
      </c>
      <c r="AC3" s="82">
        <v>15303</v>
      </c>
      <c r="AD3" s="82">
        <v>15528</v>
      </c>
      <c r="AE3" s="82">
        <v>15381</v>
      </c>
      <c r="AF3" s="82">
        <v>13262</v>
      </c>
      <c r="AG3" s="82">
        <v>14559</v>
      </c>
      <c r="AJ3" t="s">
        <v>124</v>
      </c>
      <c r="AK3">
        <f>SUM(AG8)</f>
        <v>388</v>
      </c>
      <c r="AL3" s="82">
        <f>SUM(AG14)</f>
        <v>5127</v>
      </c>
    </row>
    <row r="4" spans="1:38">
      <c r="A4" t="s">
        <v>3682</v>
      </c>
      <c r="B4" s="82">
        <v>8604</v>
      </c>
      <c r="C4" s="82">
        <v>8263</v>
      </c>
      <c r="D4" s="82">
        <v>8289</v>
      </c>
      <c r="E4" s="82">
        <v>8216</v>
      </c>
      <c r="F4" s="82">
        <v>8138</v>
      </c>
      <c r="G4" s="82">
        <v>8032</v>
      </c>
      <c r="H4" s="82">
        <v>7996</v>
      </c>
      <c r="I4" s="82">
        <v>7865</v>
      </c>
      <c r="J4" s="82">
        <v>7859</v>
      </c>
      <c r="K4" s="82">
        <v>7884</v>
      </c>
      <c r="L4" s="82">
        <v>7735</v>
      </c>
      <c r="M4" s="82">
        <v>7677</v>
      </c>
      <c r="N4" s="82">
        <v>7725</v>
      </c>
      <c r="O4" s="82">
        <v>7628</v>
      </c>
      <c r="P4" s="82">
        <v>7523</v>
      </c>
      <c r="Q4" s="82">
        <v>7325</v>
      </c>
      <c r="R4" s="82">
        <v>7017</v>
      </c>
      <c r="S4" s="82">
        <v>6877</v>
      </c>
      <c r="T4" s="82">
        <v>6583</v>
      </c>
      <c r="U4" s="82">
        <v>6532</v>
      </c>
      <c r="V4" s="82">
        <v>6428</v>
      </c>
      <c r="W4" s="82">
        <v>5988</v>
      </c>
      <c r="X4" s="82">
        <v>5261</v>
      </c>
      <c r="Y4" s="82">
        <v>5385</v>
      </c>
      <c r="Z4" s="82">
        <v>5567</v>
      </c>
      <c r="AA4" s="82">
        <v>5436</v>
      </c>
      <c r="AB4" s="82">
        <v>5473</v>
      </c>
      <c r="AC4" s="82">
        <v>5308</v>
      </c>
      <c r="AD4" s="82">
        <v>5414</v>
      </c>
      <c r="AE4" s="82">
        <v>5380</v>
      </c>
      <c r="AF4" s="82">
        <v>4643</v>
      </c>
      <c r="AG4" s="82">
        <v>5102</v>
      </c>
    </row>
    <row r="5" spans="1:38">
      <c r="A5" t="s">
        <v>3683</v>
      </c>
      <c r="B5" s="82">
        <v>3982</v>
      </c>
      <c r="C5" s="82">
        <v>4136</v>
      </c>
      <c r="D5" s="82">
        <v>4478</v>
      </c>
      <c r="E5" s="82">
        <v>4782</v>
      </c>
      <c r="F5" s="82">
        <v>5095</v>
      </c>
      <c r="G5" s="82">
        <v>5401</v>
      </c>
      <c r="H5" s="82">
        <v>5768</v>
      </c>
      <c r="I5" s="82">
        <v>6081</v>
      </c>
      <c r="J5" s="82">
        <v>6508</v>
      </c>
      <c r="K5" s="82">
        <v>6989</v>
      </c>
      <c r="L5" s="82">
        <v>7151</v>
      </c>
      <c r="M5" s="82">
        <v>7341</v>
      </c>
      <c r="N5" s="82">
        <v>7625</v>
      </c>
      <c r="O5" s="82">
        <v>7793</v>
      </c>
      <c r="P5" s="82">
        <v>8134</v>
      </c>
      <c r="Q5" s="82">
        <v>8236</v>
      </c>
      <c r="R5" s="82">
        <v>8277</v>
      </c>
      <c r="S5" s="82">
        <v>8264</v>
      </c>
      <c r="T5" s="82">
        <v>7852</v>
      </c>
      <c r="U5" s="82">
        <v>7860</v>
      </c>
      <c r="V5" s="82">
        <v>7885</v>
      </c>
      <c r="W5" s="82">
        <v>8037</v>
      </c>
      <c r="X5" s="82">
        <v>8698</v>
      </c>
      <c r="Y5" s="82">
        <v>8587</v>
      </c>
      <c r="Z5" s="82">
        <v>8941</v>
      </c>
      <c r="AA5" s="82">
        <v>8968</v>
      </c>
      <c r="AB5" s="82">
        <v>9258</v>
      </c>
      <c r="AC5" s="82">
        <v>9357</v>
      </c>
      <c r="AD5" s="82">
        <v>9450</v>
      </c>
      <c r="AE5" s="82">
        <v>9323</v>
      </c>
      <c r="AF5" s="82">
        <v>8007</v>
      </c>
      <c r="AG5" s="82">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2">
        <v>3555</v>
      </c>
      <c r="C10" s="82">
        <v>3450</v>
      </c>
      <c r="D10" s="82">
        <v>3666</v>
      </c>
      <c r="E10" s="82">
        <v>3889</v>
      </c>
      <c r="F10" s="82">
        <v>4187</v>
      </c>
      <c r="G10" s="82">
        <v>4383</v>
      </c>
      <c r="H10" s="82">
        <v>4599</v>
      </c>
      <c r="I10" s="82">
        <v>4802</v>
      </c>
      <c r="J10" s="82">
        <v>4955</v>
      </c>
      <c r="K10" s="82">
        <v>5251</v>
      </c>
      <c r="L10" s="82">
        <v>5442</v>
      </c>
      <c r="M10" s="82">
        <v>5417</v>
      </c>
      <c r="N10" s="82">
        <v>5596</v>
      </c>
      <c r="O10" s="82">
        <v>5711</v>
      </c>
      <c r="P10" s="82">
        <v>5918</v>
      </c>
      <c r="Q10" s="82">
        <v>6194</v>
      </c>
      <c r="R10" s="82">
        <v>6359</v>
      </c>
      <c r="S10" s="82">
        <v>6440</v>
      </c>
      <c r="T10" s="82">
        <v>6107</v>
      </c>
      <c r="U10" s="82">
        <v>5495</v>
      </c>
      <c r="V10" s="82">
        <v>5729</v>
      </c>
      <c r="W10" s="82">
        <v>5768</v>
      </c>
      <c r="X10" s="82">
        <v>5751</v>
      </c>
      <c r="Y10" s="82">
        <v>5795</v>
      </c>
      <c r="Z10" s="82">
        <v>5992</v>
      </c>
      <c r="AA10" s="82">
        <v>6155</v>
      </c>
      <c r="AB10" s="82">
        <v>6104</v>
      </c>
      <c r="AC10" s="82">
        <v>6288</v>
      </c>
      <c r="AD10" s="82">
        <v>6428</v>
      </c>
      <c r="AE10" s="82">
        <v>6393</v>
      </c>
      <c r="AF10" s="82">
        <v>6033</v>
      </c>
      <c r="AG10" s="82">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2">
        <v>2555</v>
      </c>
      <c r="C14" s="82">
        <v>2489</v>
      </c>
      <c r="D14" s="82">
        <v>2647</v>
      </c>
      <c r="E14" s="82">
        <v>2845</v>
      </c>
      <c r="F14" s="82">
        <v>3052</v>
      </c>
      <c r="G14" s="82">
        <v>3198</v>
      </c>
      <c r="H14" s="82">
        <v>3357</v>
      </c>
      <c r="I14" s="82">
        <v>3542</v>
      </c>
      <c r="J14" s="82">
        <v>3708</v>
      </c>
      <c r="K14" s="82">
        <v>3941</v>
      </c>
      <c r="L14" s="82">
        <v>4108</v>
      </c>
      <c r="M14" s="82">
        <v>4129</v>
      </c>
      <c r="N14" s="82">
        <v>4281</v>
      </c>
      <c r="O14" s="82">
        <v>4379</v>
      </c>
      <c r="P14" s="82">
        <v>4548</v>
      </c>
      <c r="Q14" s="82">
        <v>4782</v>
      </c>
      <c r="R14" s="82">
        <v>4895</v>
      </c>
      <c r="S14" s="82">
        <v>4981</v>
      </c>
      <c r="T14" s="82">
        <v>4745</v>
      </c>
      <c r="U14" s="82">
        <v>4256</v>
      </c>
      <c r="V14" s="82">
        <v>4451</v>
      </c>
      <c r="W14" s="82">
        <v>4389</v>
      </c>
      <c r="X14" s="82">
        <v>4369</v>
      </c>
      <c r="Y14" s="82">
        <v>4437</v>
      </c>
      <c r="Z14" s="82">
        <v>4606</v>
      </c>
      <c r="AA14" s="82">
        <v>4688</v>
      </c>
      <c r="AB14" s="82">
        <v>4724</v>
      </c>
      <c r="AC14" s="82">
        <v>4886</v>
      </c>
      <c r="AD14" s="82">
        <v>5010</v>
      </c>
      <c r="AE14" s="82">
        <v>5031</v>
      </c>
      <c r="AF14" s="82">
        <v>4768</v>
      </c>
      <c r="AG14" s="82">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2">
        <v>2588</v>
      </c>
      <c r="C18" s="82">
        <v>2371</v>
      </c>
      <c r="D18" s="82">
        <v>2342</v>
      </c>
      <c r="E18" s="82">
        <v>2366</v>
      </c>
      <c r="F18" s="82">
        <v>2472</v>
      </c>
      <c r="G18" s="82">
        <v>2427</v>
      </c>
      <c r="H18" s="82">
        <v>2554</v>
      </c>
      <c r="I18" s="82">
        <v>2552</v>
      </c>
      <c r="J18" s="82">
        <v>2607</v>
      </c>
      <c r="K18" s="82">
        <v>2663</v>
      </c>
      <c r="L18" s="82">
        <v>2699</v>
      </c>
      <c r="M18" s="82">
        <v>2625</v>
      </c>
      <c r="N18" s="82">
        <v>2564</v>
      </c>
      <c r="O18" s="82">
        <v>2481</v>
      </c>
      <c r="P18" s="82">
        <v>2583</v>
      </c>
      <c r="Q18" s="82">
        <v>2620</v>
      </c>
      <c r="R18" s="82">
        <v>2523</v>
      </c>
      <c r="S18" s="82">
        <v>2484</v>
      </c>
      <c r="T18" s="82">
        <v>2395</v>
      </c>
      <c r="U18" s="82">
        <v>2133</v>
      </c>
      <c r="V18" s="82">
        <v>2096</v>
      </c>
      <c r="W18" s="82">
        <v>2029</v>
      </c>
      <c r="X18" s="82">
        <v>1984</v>
      </c>
      <c r="Y18" s="82">
        <v>2036</v>
      </c>
      <c r="Z18" s="82">
        <v>2053</v>
      </c>
      <c r="AA18" s="82">
        <v>2181</v>
      </c>
      <c r="AB18" s="82">
        <v>2298</v>
      </c>
      <c r="AC18" s="82">
        <v>2377</v>
      </c>
      <c r="AD18" s="82">
        <v>2385</v>
      </c>
      <c r="AE18" s="82">
        <v>2496</v>
      </c>
      <c r="AF18" s="82">
        <v>1670</v>
      </c>
      <c r="AG18" s="82">
        <v>2114</v>
      </c>
    </row>
    <row r="19" spans="1:33">
      <c r="A19" t="s">
        <v>3693</v>
      </c>
      <c r="B19" s="82">
        <v>1562</v>
      </c>
      <c r="C19" s="82">
        <v>1453</v>
      </c>
      <c r="D19" s="82">
        <v>1483</v>
      </c>
      <c r="E19" s="82">
        <v>1529</v>
      </c>
      <c r="F19" s="82">
        <v>1599</v>
      </c>
      <c r="G19" s="82">
        <v>1638</v>
      </c>
      <c r="H19" s="82">
        <v>1686</v>
      </c>
      <c r="I19" s="82">
        <v>1747</v>
      </c>
      <c r="J19" s="82">
        <v>1701</v>
      </c>
      <c r="K19" s="82">
        <v>1853</v>
      </c>
      <c r="L19" s="82">
        <v>1981</v>
      </c>
      <c r="M19" s="82">
        <v>1771</v>
      </c>
      <c r="N19" s="82">
        <v>1725</v>
      </c>
      <c r="O19" s="82">
        <v>1747</v>
      </c>
      <c r="P19" s="82">
        <v>1775</v>
      </c>
      <c r="Q19" s="82">
        <v>1887</v>
      </c>
      <c r="R19" s="82">
        <v>1948</v>
      </c>
      <c r="S19" s="82">
        <v>1986</v>
      </c>
      <c r="T19" s="82">
        <v>1809</v>
      </c>
      <c r="U19" s="82">
        <v>1699</v>
      </c>
      <c r="V19" s="82">
        <v>1611</v>
      </c>
      <c r="W19" s="82">
        <v>1629</v>
      </c>
      <c r="X19" s="82">
        <v>1611</v>
      </c>
      <c r="Y19" s="82">
        <v>1624</v>
      </c>
      <c r="Z19" s="82">
        <v>1638</v>
      </c>
      <c r="AA19" s="82">
        <v>1692</v>
      </c>
      <c r="AB19" s="82">
        <v>1711</v>
      </c>
      <c r="AC19" s="82">
        <v>1819</v>
      </c>
      <c r="AD19" s="82">
        <v>1843</v>
      </c>
      <c r="AE19" s="82">
        <v>1944</v>
      </c>
      <c r="AF19" s="82">
        <v>1298</v>
      </c>
      <c r="AG19" s="82">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2">
        <v>1114</v>
      </c>
      <c r="AF26" s="82">
        <v>1109</v>
      </c>
      <c r="AG26" s="82">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2">
        <v>1101</v>
      </c>
      <c r="AF31" s="82">
        <v>1095</v>
      </c>
      <c r="AG31" s="82">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2">
        <v>20670</v>
      </c>
      <c r="C42" s="82">
        <v>19997</v>
      </c>
      <c r="D42" s="82">
        <v>20716</v>
      </c>
      <c r="E42" s="82">
        <v>21193</v>
      </c>
      <c r="F42" s="82">
        <v>21895</v>
      </c>
      <c r="G42" s="82">
        <v>22269</v>
      </c>
      <c r="H42" s="82">
        <v>22880</v>
      </c>
      <c r="I42" s="82">
        <v>23120</v>
      </c>
      <c r="J42" s="82">
        <v>23578</v>
      </c>
      <c r="K42" s="82">
        <v>24547</v>
      </c>
      <c r="L42" s="82">
        <v>24986</v>
      </c>
      <c r="M42" s="82">
        <v>24698</v>
      </c>
      <c r="N42" s="82">
        <v>25250</v>
      </c>
      <c r="O42" s="82">
        <v>25155</v>
      </c>
      <c r="P42" s="82">
        <v>25744</v>
      </c>
      <c r="Q42" s="82">
        <v>26019</v>
      </c>
      <c r="R42" s="82">
        <v>25906</v>
      </c>
      <c r="S42" s="82">
        <v>25878</v>
      </c>
      <c r="T42" s="82">
        <v>24665</v>
      </c>
      <c r="U42" s="82">
        <v>23640</v>
      </c>
      <c r="V42" s="82">
        <v>23774</v>
      </c>
      <c r="W42" s="82">
        <v>23422</v>
      </c>
      <c r="X42" s="82">
        <v>23305</v>
      </c>
      <c r="Y42" s="82">
        <v>23517</v>
      </c>
      <c r="Z42" s="82">
        <v>24042</v>
      </c>
      <c r="AA42" s="82">
        <v>24194</v>
      </c>
      <c r="AB42" s="82">
        <v>24745</v>
      </c>
      <c r="AC42" s="82">
        <v>25049</v>
      </c>
      <c r="AD42" s="82">
        <v>25558</v>
      </c>
      <c r="AE42" s="82">
        <v>25650</v>
      </c>
      <c r="AF42" s="82">
        <v>22234</v>
      </c>
      <c r="AG42" s="82">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4"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6" t="s">
        <v>109</v>
      </c>
      <c r="D3" s="96" t="s">
        <v>816</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6" t="s">
        <v>108</v>
      </c>
      <c r="D4" s="96" t="s">
        <v>817</v>
      </c>
      <c r="E4" s="56"/>
      <c r="F4" s="56"/>
      <c r="G4" s="96"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6" t="s">
        <v>106</v>
      </c>
      <c r="D5" s="96" t="s">
        <v>819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6" t="s">
        <v>105</v>
      </c>
      <c r="D6" s="56"/>
      <c r="E6" s="96" t="s">
        <v>820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3">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3">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3">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3">
        <v>1.2E-2</v>
      </c>
    </row>
    <row r="10" spans="1:36" ht="15.75">
      <c r="A10" s="55" t="s">
        <v>3714</v>
      </c>
      <c r="B10" s="86"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2" t="s">
        <v>821</v>
      </c>
      <c r="AH10">
        <v>0.48037200000000002</v>
      </c>
      <c r="AI10">
        <v>0.48969600000000002</v>
      </c>
      <c r="AJ10" s="33">
        <v>-1.0999999999999999E-2</v>
      </c>
    </row>
    <row r="11" spans="1:36">
      <c r="A11" s="13"/>
      <c r="B11" s="84"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2" t="s">
        <v>822</v>
      </c>
      <c r="AH11">
        <v>1.8495220000000001</v>
      </c>
      <c r="AI11">
        <v>1.9374210000000001</v>
      </c>
      <c r="AJ11" s="33">
        <v>3.6999999999999998E-2</v>
      </c>
    </row>
    <row r="12" spans="1:36">
      <c r="A12" s="13"/>
      <c r="B12" s="84"/>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92" t="s">
        <v>823</v>
      </c>
      <c r="AH12">
        <v>437.380493</v>
      </c>
      <c r="AI12">
        <v>454.037781</v>
      </c>
      <c r="AJ12" s="33">
        <v>0.106</v>
      </c>
    </row>
    <row r="13" spans="1:36" ht="25.5" thickBot="1">
      <c r="A13" s="13"/>
      <c r="B13" s="85" t="s">
        <v>830</v>
      </c>
      <c r="C13" s="85">
        <v>2021</v>
      </c>
      <c r="D13" s="85">
        <v>2022</v>
      </c>
      <c r="E13" s="85">
        <v>2023</v>
      </c>
      <c r="F13" s="85">
        <v>2024</v>
      </c>
      <c r="G13" s="85">
        <v>2025</v>
      </c>
      <c r="H13" s="85">
        <v>2026</v>
      </c>
      <c r="I13" s="85">
        <v>2027</v>
      </c>
      <c r="J13" s="85">
        <v>2028</v>
      </c>
      <c r="K13" s="85">
        <v>2029</v>
      </c>
      <c r="L13" s="85">
        <v>2030</v>
      </c>
      <c r="M13" s="85">
        <v>2031</v>
      </c>
      <c r="N13" s="85">
        <v>2032</v>
      </c>
      <c r="O13" s="85">
        <v>2033</v>
      </c>
      <c r="P13" s="85">
        <v>2034</v>
      </c>
      <c r="Q13" s="85">
        <v>2035</v>
      </c>
      <c r="R13" s="85">
        <v>2036</v>
      </c>
      <c r="S13" s="85">
        <v>2037</v>
      </c>
      <c r="T13" s="85">
        <v>2038</v>
      </c>
      <c r="U13" s="85">
        <v>2039</v>
      </c>
      <c r="V13" s="85">
        <v>2040</v>
      </c>
      <c r="W13" s="85">
        <v>2041</v>
      </c>
      <c r="X13" s="85">
        <v>2042</v>
      </c>
      <c r="Y13" s="85">
        <v>2043</v>
      </c>
      <c r="Z13" s="85">
        <v>2044</v>
      </c>
      <c r="AA13" s="85">
        <v>2045</v>
      </c>
      <c r="AB13" s="85">
        <v>2046</v>
      </c>
      <c r="AC13" s="85">
        <v>2047</v>
      </c>
      <c r="AD13" s="85">
        <v>2048</v>
      </c>
      <c r="AE13" s="85">
        <v>2049</v>
      </c>
      <c r="AF13" s="85">
        <v>2050</v>
      </c>
      <c r="AG13" s="101" t="s">
        <v>824</v>
      </c>
      <c r="AH13">
        <v>5.2161749999999998</v>
      </c>
      <c r="AI13">
        <v>5.3491600000000004</v>
      </c>
      <c r="AJ13" s="33">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5"/>
      <c r="AH14">
        <v>1061.4022219999999</v>
      </c>
      <c r="AI14">
        <v>1074.767578</v>
      </c>
      <c r="AJ14" s="33">
        <v>7.0000000000000001E-3</v>
      </c>
    </row>
    <row r="15" spans="1:36" ht="24.75">
      <c r="A15" s="55" t="s">
        <v>3716</v>
      </c>
      <c r="B15" s="88" t="s">
        <v>3710</v>
      </c>
      <c r="C15" s="91">
        <v>14274.494140999999</v>
      </c>
      <c r="D15" s="91">
        <v>14663.075194999999</v>
      </c>
      <c r="E15" s="91">
        <v>14907.380859000001</v>
      </c>
      <c r="F15" s="91">
        <v>14888.802734000001</v>
      </c>
      <c r="G15" s="91">
        <v>14849.198242</v>
      </c>
      <c r="H15" s="91">
        <v>14786.861328000001</v>
      </c>
      <c r="I15" s="91">
        <v>14699.436523</v>
      </c>
      <c r="J15" s="91">
        <v>14596.198242</v>
      </c>
      <c r="K15" s="91">
        <v>14504.813477</v>
      </c>
      <c r="L15" s="91">
        <v>14439.388671999999</v>
      </c>
      <c r="M15" s="91">
        <v>14388.90625</v>
      </c>
      <c r="N15" s="91">
        <v>14328.155273</v>
      </c>
      <c r="O15" s="91">
        <v>14293.910156</v>
      </c>
      <c r="P15" s="91">
        <v>14263.881836</v>
      </c>
      <c r="Q15" s="91">
        <v>14229.495117</v>
      </c>
      <c r="R15" s="91">
        <v>14203.658203000001</v>
      </c>
      <c r="S15" s="91">
        <v>14192.496094</v>
      </c>
      <c r="T15" s="91">
        <v>14188.244140999999</v>
      </c>
      <c r="U15" s="91">
        <v>14197.581055000001</v>
      </c>
      <c r="V15" s="91">
        <v>14217.713867</v>
      </c>
      <c r="W15" s="91">
        <v>14239.96875</v>
      </c>
      <c r="X15" s="91">
        <v>14268.422852</v>
      </c>
      <c r="Y15" s="91">
        <v>14301.931640999999</v>
      </c>
      <c r="Z15" s="91">
        <v>14345.212890999999</v>
      </c>
      <c r="AA15" s="91">
        <v>14399.621094</v>
      </c>
      <c r="AB15" s="91">
        <v>14468.219727</v>
      </c>
      <c r="AC15" s="91">
        <v>14540.374023</v>
      </c>
      <c r="AD15" s="91">
        <v>14616.555664</v>
      </c>
      <c r="AE15" s="91">
        <v>14701.980469</v>
      </c>
      <c r="AF15" s="91">
        <v>14799.428711</v>
      </c>
      <c r="AG15" s="94">
        <v>1.2459999999999999E-3</v>
      </c>
      <c r="AH15">
        <v>718.8125</v>
      </c>
      <c r="AI15">
        <v>726.34527600000001</v>
      </c>
      <c r="AJ15" s="33">
        <v>6.0000000000000001E-3</v>
      </c>
    </row>
    <row r="16" spans="1:36" ht="48.75">
      <c r="A16" s="55" t="s">
        <v>3717</v>
      </c>
      <c r="B16" s="89" t="s">
        <v>3718</v>
      </c>
      <c r="C16" s="90">
        <v>14162.429688</v>
      </c>
      <c r="D16" s="90">
        <v>14537.586914</v>
      </c>
      <c r="E16" s="90">
        <v>14770.330078000001</v>
      </c>
      <c r="F16" s="90">
        <v>14738.893555000001</v>
      </c>
      <c r="G16" s="90">
        <v>14685.415039</v>
      </c>
      <c r="H16" s="90">
        <v>14609.183594</v>
      </c>
      <c r="I16" s="90">
        <v>14507.978515999999</v>
      </c>
      <c r="J16" s="90">
        <v>14391.53125</v>
      </c>
      <c r="K16" s="90">
        <v>14286.672852</v>
      </c>
      <c r="L16" s="90">
        <v>14207.514648</v>
      </c>
      <c r="M16" s="90">
        <v>14142.503906</v>
      </c>
      <c r="N16" s="90">
        <v>14067.616211</v>
      </c>
      <c r="O16" s="90">
        <v>14018.539062</v>
      </c>
      <c r="P16" s="90">
        <v>13974.089844</v>
      </c>
      <c r="Q16" s="90">
        <v>13924.717773</v>
      </c>
      <c r="R16" s="90">
        <v>13883.070312</v>
      </c>
      <c r="S16" s="90">
        <v>13855.946289</v>
      </c>
      <c r="T16" s="90">
        <v>13835.799805000001</v>
      </c>
      <c r="U16" s="90">
        <v>13828.552734000001</v>
      </c>
      <c r="V16" s="90">
        <v>13831.424805000001</v>
      </c>
      <c r="W16" s="90">
        <v>13836.824219</v>
      </c>
      <c r="X16" s="90">
        <v>13848.344727</v>
      </c>
      <c r="Y16" s="90">
        <v>13864.305664</v>
      </c>
      <c r="Z16" s="90">
        <v>13890.319336</v>
      </c>
      <c r="AA16" s="90">
        <v>13927.309569999999</v>
      </c>
      <c r="AB16" s="90">
        <v>13978.470703000001</v>
      </c>
      <c r="AC16" s="90">
        <v>14033.085938</v>
      </c>
      <c r="AD16" s="90">
        <v>14091.706055000001</v>
      </c>
      <c r="AE16" s="90">
        <v>14159.390625</v>
      </c>
      <c r="AF16" s="90">
        <v>14238.774414</v>
      </c>
      <c r="AG16" s="93">
        <v>1.85E-4</v>
      </c>
      <c r="AH16">
        <v>12.428053</v>
      </c>
      <c r="AI16">
        <v>13.153333999999999</v>
      </c>
      <c r="AJ16" s="33">
        <v>4.1000000000000002E-2</v>
      </c>
    </row>
    <row r="17" spans="1:36">
      <c r="A17" s="55" t="s">
        <v>3719</v>
      </c>
      <c r="B17" s="89" t="s">
        <v>3720</v>
      </c>
      <c r="C17" s="90">
        <v>33.249222000000003</v>
      </c>
      <c r="D17" s="90">
        <v>34.150458999999998</v>
      </c>
      <c r="E17" s="90">
        <v>31.936682000000001</v>
      </c>
      <c r="F17" s="90">
        <v>31.592466000000002</v>
      </c>
      <c r="G17" s="90">
        <v>31.286394000000001</v>
      </c>
      <c r="H17" s="90">
        <v>30.500689000000001</v>
      </c>
      <c r="I17" s="90">
        <v>29.567623000000001</v>
      </c>
      <c r="J17" s="90">
        <v>28.523620999999999</v>
      </c>
      <c r="K17" s="90">
        <v>27.601944</v>
      </c>
      <c r="L17" s="90">
        <v>26.584057000000001</v>
      </c>
      <c r="M17" s="90">
        <v>25.489037</v>
      </c>
      <c r="N17" s="90">
        <v>24.533688999999999</v>
      </c>
      <c r="O17" s="90">
        <v>23.990046</v>
      </c>
      <c r="P17" s="90">
        <v>22.778981999999999</v>
      </c>
      <c r="Q17" s="90">
        <v>22.123808</v>
      </c>
      <c r="R17" s="90">
        <v>22.124821000000001</v>
      </c>
      <c r="S17" s="90">
        <v>21.992408999999999</v>
      </c>
      <c r="T17" s="90">
        <v>21.684839</v>
      </c>
      <c r="U17" s="90">
        <v>21.760232999999999</v>
      </c>
      <c r="V17" s="90">
        <v>21.844384999999999</v>
      </c>
      <c r="W17" s="90">
        <v>21.925298999999999</v>
      </c>
      <c r="X17" s="90">
        <v>22.19059</v>
      </c>
      <c r="Y17" s="90">
        <v>22.390591000000001</v>
      </c>
      <c r="Z17" s="90">
        <v>22.596132000000001</v>
      </c>
      <c r="AA17" s="90">
        <v>22.876339000000002</v>
      </c>
      <c r="AB17" s="90">
        <v>23.153645999999998</v>
      </c>
      <c r="AC17" s="90">
        <v>23.499597999999999</v>
      </c>
      <c r="AD17" s="90">
        <v>23.893426999999999</v>
      </c>
      <c r="AE17" s="90">
        <v>24.297373</v>
      </c>
      <c r="AF17" s="90">
        <v>24.739059000000001</v>
      </c>
      <c r="AG17" s="93">
        <v>-1.0142999999999999E-2</v>
      </c>
      <c r="AH17">
        <v>326.56167599999998</v>
      </c>
      <c r="AI17">
        <v>331.52713</v>
      </c>
      <c r="AJ17" s="33">
        <v>7.0000000000000001E-3</v>
      </c>
    </row>
    <row r="18" spans="1:36" ht="48.75">
      <c r="A18" s="55" t="s">
        <v>3721</v>
      </c>
      <c r="B18" s="89" t="s">
        <v>3722</v>
      </c>
      <c r="C18" s="90">
        <v>52.341071999999997</v>
      </c>
      <c r="D18" s="90">
        <v>55.018439999999998</v>
      </c>
      <c r="E18" s="90">
        <v>57.293982999999997</v>
      </c>
      <c r="F18" s="90">
        <v>58.347095000000003</v>
      </c>
      <c r="G18" s="90">
        <v>59.292045999999999</v>
      </c>
      <c r="H18" s="90">
        <v>60.054276000000002</v>
      </c>
      <c r="I18" s="90">
        <v>60.645831999999999</v>
      </c>
      <c r="J18" s="90">
        <v>61.085116999999997</v>
      </c>
      <c r="K18" s="90">
        <v>61.376376999999998</v>
      </c>
      <c r="L18" s="90">
        <v>61.730705</v>
      </c>
      <c r="M18" s="90">
        <v>62.624172000000002</v>
      </c>
      <c r="N18" s="90">
        <v>62.985115</v>
      </c>
      <c r="O18" s="90">
        <v>63.372196000000002</v>
      </c>
      <c r="P18" s="90">
        <v>63.817276</v>
      </c>
      <c r="Q18" s="90">
        <v>64.206192000000001</v>
      </c>
      <c r="R18" s="90">
        <v>64.635818</v>
      </c>
      <c r="S18" s="90">
        <v>65.138244999999998</v>
      </c>
      <c r="T18" s="90">
        <v>65.602219000000005</v>
      </c>
      <c r="U18" s="90">
        <v>66.192047000000002</v>
      </c>
      <c r="V18" s="90">
        <v>67.346855000000005</v>
      </c>
      <c r="W18" s="90">
        <v>68.094498000000002</v>
      </c>
      <c r="X18" s="90">
        <v>68.773444999999995</v>
      </c>
      <c r="Y18" s="90">
        <v>69.845009000000005</v>
      </c>
      <c r="Z18" s="90">
        <v>70.345084999999997</v>
      </c>
      <c r="AA18" s="90">
        <v>70.781784000000002</v>
      </c>
      <c r="AB18" s="90">
        <v>71.416443000000001</v>
      </c>
      <c r="AC18" s="90">
        <v>72.050422999999995</v>
      </c>
      <c r="AD18" s="90">
        <v>72.693031000000005</v>
      </c>
      <c r="AE18" s="90">
        <v>73.365066999999996</v>
      </c>
      <c r="AF18" s="90">
        <v>74.101059000000006</v>
      </c>
      <c r="AG18" s="93">
        <v>1.206E-2</v>
      </c>
      <c r="AH18">
        <v>2.9450440000000002</v>
      </c>
      <c r="AI18">
        <v>3.0714039999999998</v>
      </c>
      <c r="AJ18" s="33">
        <v>0.104</v>
      </c>
    </row>
    <row r="19" spans="1:36" ht="72.75">
      <c r="A19" s="55" t="s">
        <v>3723</v>
      </c>
      <c r="B19" s="89" t="s">
        <v>3724</v>
      </c>
      <c r="C19" s="90">
        <v>0.67431099999999999</v>
      </c>
      <c r="D19" s="90">
        <v>0.66608500000000004</v>
      </c>
      <c r="E19" s="90">
        <v>0.63587300000000002</v>
      </c>
      <c r="F19" s="90">
        <v>0.52752900000000003</v>
      </c>
      <c r="G19" s="90">
        <v>0.50580000000000003</v>
      </c>
      <c r="H19" s="90">
        <v>0.49782100000000001</v>
      </c>
      <c r="I19" s="90">
        <v>0.48537000000000002</v>
      </c>
      <c r="J19" s="90">
        <v>0.47792299999999999</v>
      </c>
      <c r="K19" s="90">
        <v>0.468808</v>
      </c>
      <c r="L19" s="90">
        <v>0.45122899999999999</v>
      </c>
      <c r="M19" s="90">
        <v>0.45219999999999999</v>
      </c>
      <c r="N19" s="90">
        <v>0.45074999999999998</v>
      </c>
      <c r="O19" s="90">
        <v>0.450878</v>
      </c>
      <c r="P19" s="90">
        <v>0.45424100000000001</v>
      </c>
      <c r="Q19" s="90">
        <v>0.457507</v>
      </c>
      <c r="R19" s="90">
        <v>0.45966200000000002</v>
      </c>
      <c r="S19" s="90">
        <v>0.46291100000000002</v>
      </c>
      <c r="T19" s="90">
        <v>0.46953099999999998</v>
      </c>
      <c r="U19" s="90">
        <v>0.43854500000000002</v>
      </c>
      <c r="V19" s="90">
        <v>0.405692</v>
      </c>
      <c r="W19" s="90">
        <v>0.41506900000000002</v>
      </c>
      <c r="X19" s="90">
        <v>0.42349500000000001</v>
      </c>
      <c r="Y19" s="90">
        <v>0.43112299999999998</v>
      </c>
      <c r="Z19" s="90">
        <v>0.43802600000000003</v>
      </c>
      <c r="AA19" s="90">
        <v>0.44581399999999999</v>
      </c>
      <c r="AB19" s="90">
        <v>0.45412400000000003</v>
      </c>
      <c r="AC19" s="90">
        <v>0.46264300000000003</v>
      </c>
      <c r="AD19" s="90">
        <v>0.47139700000000001</v>
      </c>
      <c r="AE19" s="90">
        <v>0.48037200000000002</v>
      </c>
      <c r="AF19" s="90">
        <v>0.48969600000000002</v>
      </c>
      <c r="AG19" s="93">
        <v>-1.0971E-2</v>
      </c>
      <c r="AH19">
        <v>0.64914099999999997</v>
      </c>
      <c r="AI19">
        <v>0.66471599999999997</v>
      </c>
      <c r="AJ19" s="33">
        <v>-1.4E-2</v>
      </c>
    </row>
    <row r="20" spans="1:36">
      <c r="A20" s="55" t="s">
        <v>3725</v>
      </c>
      <c r="B20" s="89" t="s">
        <v>3726</v>
      </c>
      <c r="C20" s="90">
        <v>0.67332000000000003</v>
      </c>
      <c r="D20" s="90">
        <v>0.65310299999999999</v>
      </c>
      <c r="E20" s="90">
        <v>0.64822500000000005</v>
      </c>
      <c r="F20" s="90">
        <v>0.51948899999999998</v>
      </c>
      <c r="G20" s="90">
        <v>0.54455399999999998</v>
      </c>
      <c r="H20" s="90">
        <v>0.57736500000000002</v>
      </c>
      <c r="I20" s="90">
        <v>0.61878900000000003</v>
      </c>
      <c r="J20" s="90">
        <v>0.46534300000000001</v>
      </c>
      <c r="K20" s="90">
        <v>0.50610699999999997</v>
      </c>
      <c r="L20" s="90">
        <v>0.57804500000000003</v>
      </c>
      <c r="M20" s="90">
        <v>0.65013200000000004</v>
      </c>
      <c r="N20" s="90">
        <v>0.72068399999999999</v>
      </c>
      <c r="O20" s="90">
        <v>0.79029000000000005</v>
      </c>
      <c r="P20" s="90">
        <v>0.85896399999999995</v>
      </c>
      <c r="Q20" s="90">
        <v>0.92550900000000003</v>
      </c>
      <c r="R20" s="90">
        <v>0.99063500000000004</v>
      </c>
      <c r="S20" s="90">
        <v>1.0544990000000001</v>
      </c>
      <c r="T20" s="90">
        <v>1.1170100000000001</v>
      </c>
      <c r="U20" s="90">
        <v>1.1785939999999999</v>
      </c>
      <c r="V20" s="90">
        <v>1.2387509999999999</v>
      </c>
      <c r="W20" s="90">
        <v>1.2977559999999999</v>
      </c>
      <c r="X20" s="90">
        <v>1.356722</v>
      </c>
      <c r="Y20" s="90">
        <v>1.4161710000000001</v>
      </c>
      <c r="Z20" s="90">
        <v>1.4759199999999999</v>
      </c>
      <c r="AA20" s="90">
        <v>1.5419909999999999</v>
      </c>
      <c r="AB20" s="90">
        <v>1.613723</v>
      </c>
      <c r="AC20" s="90">
        <v>1.688793</v>
      </c>
      <c r="AD20" s="90">
        <v>1.7669729999999999</v>
      </c>
      <c r="AE20" s="90">
        <v>1.8495220000000001</v>
      </c>
      <c r="AF20" s="90">
        <v>1.9374210000000001</v>
      </c>
      <c r="AG20" s="93">
        <v>3.7116999999999997E-2</v>
      </c>
      <c r="AH20">
        <v>5.6800000000000002E-3</v>
      </c>
      <c r="AI20">
        <v>5.7790000000000003E-3</v>
      </c>
      <c r="AJ20" s="33">
        <v>8.1000000000000003E-2</v>
      </c>
    </row>
    <row r="21" spans="1:36" ht="24.75">
      <c r="A21" s="55" t="s">
        <v>3727</v>
      </c>
      <c r="B21" s="89" t="s">
        <v>3728</v>
      </c>
      <c r="C21" s="90">
        <v>24.764068999999999</v>
      </c>
      <c r="D21" s="90">
        <v>34.511890000000001</v>
      </c>
      <c r="E21" s="90">
        <v>45.918655000000001</v>
      </c>
      <c r="F21" s="90">
        <v>58.182929999999999</v>
      </c>
      <c r="G21" s="90">
        <v>71.282509000000005</v>
      </c>
      <c r="H21" s="90">
        <v>85.031136000000004</v>
      </c>
      <c r="I21" s="90">
        <v>98.971512000000004</v>
      </c>
      <c r="J21" s="90">
        <v>112.780022</v>
      </c>
      <c r="K21" s="90">
        <v>126.676147</v>
      </c>
      <c r="L21" s="90">
        <v>140.82676699999999</v>
      </c>
      <c r="M21" s="90">
        <v>155.278885</v>
      </c>
      <c r="N21" s="90">
        <v>169.72976700000001</v>
      </c>
      <c r="O21" s="90">
        <v>184.430679</v>
      </c>
      <c r="P21" s="90">
        <v>199.324814</v>
      </c>
      <c r="Q21" s="90">
        <v>214.293228</v>
      </c>
      <c r="R21" s="90">
        <v>229.396942</v>
      </c>
      <c r="S21" s="90">
        <v>244.721756</v>
      </c>
      <c r="T21" s="90">
        <v>260.19662499999998</v>
      </c>
      <c r="U21" s="90">
        <v>275.89236499999998</v>
      </c>
      <c r="V21" s="90">
        <v>291.69863900000001</v>
      </c>
      <c r="W21" s="90">
        <v>307.47470099999998</v>
      </c>
      <c r="X21" s="90">
        <v>323.21994000000001</v>
      </c>
      <c r="Y21" s="90">
        <v>339.25979599999999</v>
      </c>
      <c r="Z21" s="90">
        <v>355.59127799999999</v>
      </c>
      <c r="AA21" s="90">
        <v>372.05178799999999</v>
      </c>
      <c r="AB21" s="90">
        <v>388.33685300000002</v>
      </c>
      <c r="AC21" s="90">
        <v>404.65564000000001</v>
      </c>
      <c r="AD21" s="90">
        <v>420.94708300000002</v>
      </c>
      <c r="AE21" s="90">
        <v>437.380493</v>
      </c>
      <c r="AF21" s="90">
        <v>454.037781</v>
      </c>
      <c r="AG21" s="93">
        <v>0.105506</v>
      </c>
      <c r="AH21">
        <v>0</v>
      </c>
      <c r="AI21">
        <v>0</v>
      </c>
      <c r="AJ21" t="s">
        <v>112</v>
      </c>
    </row>
    <row r="22" spans="1:36">
      <c r="A22" s="55" t="s">
        <v>3729</v>
      </c>
      <c r="B22" s="89" t="s">
        <v>3730</v>
      </c>
      <c r="C22" s="90">
        <v>0.36432900000000001</v>
      </c>
      <c r="D22" s="90">
        <v>0.48852200000000001</v>
      </c>
      <c r="E22" s="90">
        <v>0.61699800000000005</v>
      </c>
      <c r="F22" s="90">
        <v>0.74021999999999999</v>
      </c>
      <c r="G22" s="90">
        <v>0.872479</v>
      </c>
      <c r="H22" s="90">
        <v>1.015633</v>
      </c>
      <c r="I22" s="90">
        <v>1.1693290000000001</v>
      </c>
      <c r="J22" s="90">
        <v>1.334678</v>
      </c>
      <c r="K22" s="90">
        <v>1.5124759999999999</v>
      </c>
      <c r="L22" s="90">
        <v>1.7031130000000001</v>
      </c>
      <c r="M22" s="90">
        <v>1.9068309999999999</v>
      </c>
      <c r="N22" s="90">
        <v>2.1189420000000001</v>
      </c>
      <c r="O22" s="90">
        <v>2.336719</v>
      </c>
      <c r="P22" s="90">
        <v>2.556305</v>
      </c>
      <c r="Q22" s="90">
        <v>2.771652</v>
      </c>
      <c r="R22" s="90">
        <v>2.9800059999999999</v>
      </c>
      <c r="S22" s="90">
        <v>3.1793809999999998</v>
      </c>
      <c r="T22" s="90">
        <v>3.3736160000000002</v>
      </c>
      <c r="U22" s="90">
        <v>3.566084</v>
      </c>
      <c r="V22" s="90">
        <v>3.755773</v>
      </c>
      <c r="W22" s="90">
        <v>3.9364880000000002</v>
      </c>
      <c r="X22" s="90">
        <v>4.1141100000000002</v>
      </c>
      <c r="Y22" s="90">
        <v>4.2844660000000001</v>
      </c>
      <c r="Z22" s="90">
        <v>4.4479160000000002</v>
      </c>
      <c r="AA22" s="90">
        <v>4.6137079999999999</v>
      </c>
      <c r="AB22" s="90">
        <v>4.7755470000000004</v>
      </c>
      <c r="AC22" s="90">
        <v>4.9307369999999997</v>
      </c>
      <c r="AD22" s="90">
        <v>5.0771990000000002</v>
      </c>
      <c r="AE22" s="90">
        <v>5.2161749999999998</v>
      </c>
      <c r="AF22" s="90">
        <v>5.3491600000000004</v>
      </c>
      <c r="AG22" s="93">
        <v>9.7070000000000004E-2</v>
      </c>
      <c r="AH22">
        <v>5588.216797</v>
      </c>
      <c r="AI22">
        <v>5636.1411129999997</v>
      </c>
      <c r="AJ22" s="33">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3">
        <v>1.6E-2</v>
      </c>
    </row>
    <row r="24" spans="1:36" ht="36.75">
      <c r="A24" s="55" t="s">
        <v>3731</v>
      </c>
      <c r="B24" s="88" t="s">
        <v>1012</v>
      </c>
      <c r="C24" s="91">
        <v>888.32324200000005</v>
      </c>
      <c r="D24" s="91">
        <v>907.55993699999999</v>
      </c>
      <c r="E24" s="91">
        <v>915.29083300000002</v>
      </c>
      <c r="F24" s="91">
        <v>914.74591099999998</v>
      </c>
      <c r="G24" s="91">
        <v>917.48150599999997</v>
      </c>
      <c r="H24" s="91">
        <v>917.95696999999996</v>
      </c>
      <c r="I24" s="91">
        <v>914.71563700000002</v>
      </c>
      <c r="J24" s="91">
        <v>913.13915999999995</v>
      </c>
      <c r="K24" s="91">
        <v>912.94812000000002</v>
      </c>
      <c r="L24" s="91">
        <v>913.61932400000001</v>
      </c>
      <c r="M24" s="91">
        <v>914.89263900000003</v>
      </c>
      <c r="N24" s="91">
        <v>917.46624799999995</v>
      </c>
      <c r="O24" s="91">
        <v>921.146973</v>
      </c>
      <c r="P24" s="91">
        <v>925.47863800000005</v>
      </c>
      <c r="Q24" s="91">
        <v>930.15087900000003</v>
      </c>
      <c r="R24" s="91">
        <v>935.85308799999996</v>
      </c>
      <c r="S24" s="91">
        <v>943.34344499999997</v>
      </c>
      <c r="T24" s="91">
        <v>951.09039299999995</v>
      </c>
      <c r="U24" s="91">
        <v>959.00439500000005</v>
      </c>
      <c r="V24" s="91">
        <v>967.11511199999995</v>
      </c>
      <c r="W24" s="91">
        <v>976.32757600000002</v>
      </c>
      <c r="X24" s="91">
        <v>985.921875</v>
      </c>
      <c r="Y24" s="91">
        <v>996.50323500000002</v>
      </c>
      <c r="Z24" s="91">
        <v>1007.049438</v>
      </c>
      <c r="AA24" s="91">
        <v>1017.768433</v>
      </c>
      <c r="AB24" s="91">
        <v>1030.6396480000001</v>
      </c>
      <c r="AC24" s="91">
        <v>1041.2025149999999</v>
      </c>
      <c r="AD24" s="91">
        <v>1050.5196530000001</v>
      </c>
      <c r="AE24" s="91">
        <v>1061.4022219999999</v>
      </c>
      <c r="AF24" s="91">
        <v>1074.767578</v>
      </c>
      <c r="AG24" s="94">
        <v>6.5909999999999996E-3</v>
      </c>
      <c r="AH24">
        <v>4646.4609380000002</v>
      </c>
      <c r="AI24">
        <v>4661.1557620000003</v>
      </c>
      <c r="AJ24" s="33">
        <v>-2E-3</v>
      </c>
    </row>
    <row r="25" spans="1:36" ht="48.75">
      <c r="A25" s="55" t="s">
        <v>3732</v>
      </c>
      <c r="B25" s="89" t="s">
        <v>3718</v>
      </c>
      <c r="C25" s="90">
        <v>614.34252900000001</v>
      </c>
      <c r="D25" s="90">
        <v>633.80950900000005</v>
      </c>
      <c r="E25" s="90">
        <v>644.77996800000005</v>
      </c>
      <c r="F25" s="90">
        <v>648.86706500000003</v>
      </c>
      <c r="G25" s="90">
        <v>655.23681599999998</v>
      </c>
      <c r="H25" s="90">
        <v>658.69421399999999</v>
      </c>
      <c r="I25" s="90">
        <v>656.84582499999999</v>
      </c>
      <c r="J25" s="90">
        <v>655.41406199999994</v>
      </c>
      <c r="K25" s="90">
        <v>654.60784899999999</v>
      </c>
      <c r="L25" s="90">
        <v>654.20941200000004</v>
      </c>
      <c r="M25" s="90">
        <v>654.01470900000004</v>
      </c>
      <c r="N25" s="90">
        <v>654.28637700000002</v>
      </c>
      <c r="O25" s="90">
        <v>654.76336700000002</v>
      </c>
      <c r="P25" s="90">
        <v>655.90240500000004</v>
      </c>
      <c r="Q25" s="90">
        <v>657.16143799999998</v>
      </c>
      <c r="R25" s="90">
        <v>659.01702899999998</v>
      </c>
      <c r="S25" s="90">
        <v>662.25061000000005</v>
      </c>
      <c r="T25" s="90">
        <v>665.78479000000004</v>
      </c>
      <c r="U25" s="90">
        <v>669.32995600000004</v>
      </c>
      <c r="V25" s="90">
        <v>673.30560300000002</v>
      </c>
      <c r="W25" s="90">
        <v>677.94335899999999</v>
      </c>
      <c r="X25" s="90">
        <v>682.89135699999997</v>
      </c>
      <c r="Y25" s="90">
        <v>688.00506600000006</v>
      </c>
      <c r="Z25" s="90">
        <v>692.85467500000004</v>
      </c>
      <c r="AA25" s="90">
        <v>697.80651899999998</v>
      </c>
      <c r="AB25" s="90">
        <v>703.93994099999998</v>
      </c>
      <c r="AC25" s="90">
        <v>708.92059300000005</v>
      </c>
      <c r="AD25" s="90">
        <v>713.17346199999997</v>
      </c>
      <c r="AE25" s="90">
        <v>718.8125</v>
      </c>
      <c r="AF25" s="90">
        <v>726.34527600000001</v>
      </c>
      <c r="AG25" s="93">
        <v>5.7920000000000003E-3</v>
      </c>
      <c r="AH25">
        <v>89.427291999999994</v>
      </c>
      <c r="AI25">
        <v>96.668953000000002</v>
      </c>
      <c r="AJ25" s="33">
        <v>2.5000000000000001E-2</v>
      </c>
    </row>
    <row r="26" spans="1:36">
      <c r="A26" s="55" t="s">
        <v>3733</v>
      </c>
      <c r="B26" s="89" t="s">
        <v>3720</v>
      </c>
      <c r="C26" s="90">
        <v>4.1552740000000004</v>
      </c>
      <c r="D26" s="90">
        <v>4.2846580000000003</v>
      </c>
      <c r="E26" s="90">
        <v>4.0672990000000002</v>
      </c>
      <c r="F26" s="90">
        <v>4.1190369999999996</v>
      </c>
      <c r="G26" s="90">
        <v>4.2546290000000004</v>
      </c>
      <c r="H26" s="90">
        <v>4.3491059999999999</v>
      </c>
      <c r="I26" s="90">
        <v>4.4519359999999999</v>
      </c>
      <c r="J26" s="90">
        <v>4.5601940000000001</v>
      </c>
      <c r="K26" s="90">
        <v>4.702108</v>
      </c>
      <c r="L26" s="90">
        <v>4.837161</v>
      </c>
      <c r="M26" s="90">
        <v>4.9781519999999997</v>
      </c>
      <c r="N26" s="90">
        <v>5.1473089999999999</v>
      </c>
      <c r="O26" s="90">
        <v>5.4099250000000003</v>
      </c>
      <c r="P26" s="90">
        <v>5.5183030000000004</v>
      </c>
      <c r="Q26" s="90">
        <v>5.7560729999999998</v>
      </c>
      <c r="R26" s="90">
        <v>6.1638349999999997</v>
      </c>
      <c r="S26" s="90">
        <v>6.5428040000000003</v>
      </c>
      <c r="T26" s="90">
        <v>6.8549049999999996</v>
      </c>
      <c r="U26" s="90">
        <v>7.2632989999999999</v>
      </c>
      <c r="V26" s="90">
        <v>7.6670569999999998</v>
      </c>
      <c r="W26" s="90">
        <v>8.0832300000000004</v>
      </c>
      <c r="X26" s="90">
        <v>8.5725119999999997</v>
      </c>
      <c r="Y26" s="90">
        <v>9.0432140000000008</v>
      </c>
      <c r="Z26" s="90">
        <v>9.5240030000000004</v>
      </c>
      <c r="AA26" s="90">
        <v>10.041880000000001</v>
      </c>
      <c r="AB26" s="90">
        <v>10.58123</v>
      </c>
      <c r="AC26" s="90">
        <v>11.160612</v>
      </c>
      <c r="AD26" s="90">
        <v>11.772819999999999</v>
      </c>
      <c r="AE26" s="90">
        <v>12.428053</v>
      </c>
      <c r="AF26" s="90">
        <v>13.153333999999999</v>
      </c>
      <c r="AG26" s="93">
        <v>4.0534000000000001E-2</v>
      </c>
      <c r="AH26">
        <v>6.5260220000000002</v>
      </c>
      <c r="AI26">
        <v>6.844849</v>
      </c>
      <c r="AJ26" s="33">
        <v>5.8000000000000003E-2</v>
      </c>
    </row>
    <row r="27" spans="1:36" ht="48.75">
      <c r="A27" s="55" t="s">
        <v>3734</v>
      </c>
      <c r="B27" s="89" t="s">
        <v>3722</v>
      </c>
      <c r="C27" s="90">
        <v>268.642517</v>
      </c>
      <c r="D27" s="90">
        <v>268.125092</v>
      </c>
      <c r="E27" s="90">
        <v>264.92746</v>
      </c>
      <c r="F27" s="90">
        <v>260.09613000000002</v>
      </c>
      <c r="G27" s="90">
        <v>256.220215</v>
      </c>
      <c r="H27" s="90">
        <v>253.049271</v>
      </c>
      <c r="I27" s="90">
        <v>251.487122</v>
      </c>
      <c r="J27" s="90">
        <v>251.19589199999999</v>
      </c>
      <c r="K27" s="90">
        <v>251.62777700000001</v>
      </c>
      <c r="L27" s="90">
        <v>252.52041600000001</v>
      </c>
      <c r="M27" s="90">
        <v>253.80427599999999</v>
      </c>
      <c r="N27" s="90">
        <v>255.89063999999999</v>
      </c>
      <c r="O27" s="90">
        <v>258.78051799999997</v>
      </c>
      <c r="P27" s="90">
        <v>261.80850199999998</v>
      </c>
      <c r="Q27" s="90">
        <v>264.92379799999998</v>
      </c>
      <c r="R27" s="90">
        <v>268.29809599999999</v>
      </c>
      <c r="S27" s="90">
        <v>272.10479700000002</v>
      </c>
      <c r="T27" s="90">
        <v>275.93069500000001</v>
      </c>
      <c r="U27" s="90">
        <v>279.81314099999997</v>
      </c>
      <c r="V27" s="90">
        <v>283.46228000000002</v>
      </c>
      <c r="W27" s="90">
        <v>287.533051</v>
      </c>
      <c r="X27" s="90">
        <v>291.597443</v>
      </c>
      <c r="Y27" s="90">
        <v>296.498627</v>
      </c>
      <c r="Z27" s="90">
        <v>301.61779799999999</v>
      </c>
      <c r="AA27" s="90">
        <v>306.76580799999999</v>
      </c>
      <c r="AB27" s="90">
        <v>312.85644500000001</v>
      </c>
      <c r="AC27" s="90">
        <v>317.753174</v>
      </c>
      <c r="AD27" s="90">
        <v>322.09628300000003</v>
      </c>
      <c r="AE27" s="90">
        <v>326.56167599999998</v>
      </c>
      <c r="AF27" s="90">
        <v>331.52713</v>
      </c>
      <c r="AG27" s="93">
        <v>7.2789999999999999E-3</v>
      </c>
      <c r="AH27">
        <v>3.1706829999999999</v>
      </c>
      <c r="AI27">
        <v>3.3523640000000001</v>
      </c>
      <c r="AJ27" s="33">
        <v>2.5999999999999999E-2</v>
      </c>
    </row>
    <row r="28" spans="1:36">
      <c r="A28" s="55" t="s">
        <v>3735</v>
      </c>
      <c r="B28" s="89" t="s">
        <v>3726</v>
      </c>
      <c r="C28" s="90">
        <v>0.17543500000000001</v>
      </c>
      <c r="D28" s="90">
        <v>0.34534700000000002</v>
      </c>
      <c r="E28" s="90">
        <v>0.50648599999999999</v>
      </c>
      <c r="F28" s="90">
        <v>0.65390000000000004</v>
      </c>
      <c r="G28" s="90">
        <v>0.78983499999999995</v>
      </c>
      <c r="H28" s="90">
        <v>0.92176800000000003</v>
      </c>
      <c r="I28" s="90">
        <v>1.0287200000000001</v>
      </c>
      <c r="J28" s="90">
        <v>1.1073219999999999</v>
      </c>
      <c r="K28" s="90">
        <v>1.1855770000000001</v>
      </c>
      <c r="L28" s="90">
        <v>1.2613510000000001</v>
      </c>
      <c r="M28" s="90">
        <v>1.335191</v>
      </c>
      <c r="N28" s="90">
        <v>1.4077059999999999</v>
      </c>
      <c r="O28" s="90">
        <v>1.4807189999999999</v>
      </c>
      <c r="P28" s="90">
        <v>1.5540639999999999</v>
      </c>
      <c r="Q28" s="90">
        <v>1.6282369999999999</v>
      </c>
      <c r="R28" s="90">
        <v>1.7046889999999999</v>
      </c>
      <c r="S28" s="90">
        <v>1.7853129999999999</v>
      </c>
      <c r="T28" s="90">
        <v>1.868547</v>
      </c>
      <c r="U28" s="90">
        <v>1.9531689999999999</v>
      </c>
      <c r="V28" s="90">
        <v>2.0406149999999998</v>
      </c>
      <c r="W28" s="90">
        <v>2.1317349999999999</v>
      </c>
      <c r="X28" s="90">
        <v>2.2261380000000002</v>
      </c>
      <c r="Y28" s="90">
        <v>2.3222649999999998</v>
      </c>
      <c r="Z28" s="90">
        <v>2.418539</v>
      </c>
      <c r="AA28" s="90">
        <v>2.5175900000000002</v>
      </c>
      <c r="AB28" s="90">
        <v>2.6219100000000002</v>
      </c>
      <c r="AC28" s="90">
        <v>2.7263829999999998</v>
      </c>
      <c r="AD28" s="90">
        <v>2.8311959999999998</v>
      </c>
      <c r="AE28" s="90">
        <v>2.9450440000000002</v>
      </c>
      <c r="AF28" s="90">
        <v>3.0714039999999998</v>
      </c>
      <c r="AG28" s="93">
        <v>0.10374700000000001</v>
      </c>
      <c r="AH28">
        <v>0.39459899999999998</v>
      </c>
      <c r="AI28">
        <v>0.41319299999999998</v>
      </c>
      <c r="AJ28" s="33">
        <v>0.06</v>
      </c>
    </row>
    <row r="29" spans="1:36" ht="72.75">
      <c r="A29" s="55" t="s">
        <v>3736</v>
      </c>
      <c r="B29" s="89" t="s">
        <v>3724</v>
      </c>
      <c r="C29" s="90">
        <v>1.0068790000000001</v>
      </c>
      <c r="D29" s="90">
        <v>0.99420200000000003</v>
      </c>
      <c r="E29" s="90">
        <v>1.0079629999999999</v>
      </c>
      <c r="F29" s="90">
        <v>1.007701</v>
      </c>
      <c r="G29" s="90">
        <v>0.97740000000000005</v>
      </c>
      <c r="H29" s="90">
        <v>0.939724</v>
      </c>
      <c r="I29" s="90">
        <v>0.89875899999999997</v>
      </c>
      <c r="J29" s="90">
        <v>0.858267</v>
      </c>
      <c r="K29" s="90">
        <v>0.82132300000000003</v>
      </c>
      <c r="L29" s="90">
        <v>0.78721799999999997</v>
      </c>
      <c r="M29" s="90">
        <v>0.75648499999999996</v>
      </c>
      <c r="N29" s="90">
        <v>0.73018499999999997</v>
      </c>
      <c r="O29" s="90">
        <v>0.708314</v>
      </c>
      <c r="P29" s="90">
        <v>0.69103800000000004</v>
      </c>
      <c r="Q29" s="90">
        <v>0.67702799999999996</v>
      </c>
      <c r="R29" s="90">
        <v>0.66500700000000001</v>
      </c>
      <c r="S29" s="90">
        <v>0.65533399999999997</v>
      </c>
      <c r="T29" s="90">
        <v>0.64680300000000002</v>
      </c>
      <c r="U29" s="90">
        <v>0.64005699999999999</v>
      </c>
      <c r="V29" s="90">
        <v>0.63469399999999998</v>
      </c>
      <c r="W29" s="90">
        <v>0.63115100000000002</v>
      </c>
      <c r="X29" s="90">
        <v>0.62939599999999996</v>
      </c>
      <c r="Y29" s="90">
        <v>0.62889499999999998</v>
      </c>
      <c r="Z29" s="90">
        <v>0.62921099999999996</v>
      </c>
      <c r="AA29" s="90">
        <v>0.63126599999999999</v>
      </c>
      <c r="AB29" s="90">
        <v>0.63462499999999999</v>
      </c>
      <c r="AC29" s="90">
        <v>0.63616200000000001</v>
      </c>
      <c r="AD29" s="90">
        <v>0.64023300000000005</v>
      </c>
      <c r="AE29" s="90">
        <v>0.64914099999999997</v>
      </c>
      <c r="AF29" s="90">
        <v>0.66471599999999997</v>
      </c>
      <c r="AG29" s="93">
        <v>-1.4217E-2</v>
      </c>
      <c r="AH29">
        <v>5.6316069999999998</v>
      </c>
      <c r="AI29">
        <v>5.9356090000000004</v>
      </c>
      <c r="AJ29" s="33">
        <v>0.128</v>
      </c>
    </row>
    <row r="30" spans="1:36" ht="24.75">
      <c r="A30" s="55" t="s">
        <v>3737</v>
      </c>
      <c r="B30" s="89" t="s">
        <v>3728</v>
      </c>
      <c r="C30" s="90">
        <v>5.9900000000000003E-4</v>
      </c>
      <c r="D30" s="90">
        <v>1.165E-3</v>
      </c>
      <c r="E30" s="90">
        <v>1.684E-3</v>
      </c>
      <c r="F30" s="90">
        <v>2.1419999999999998E-3</v>
      </c>
      <c r="G30" s="90">
        <v>2.5490000000000001E-3</v>
      </c>
      <c r="H30" s="90">
        <v>2.9290000000000002E-3</v>
      </c>
      <c r="I30" s="90">
        <v>3.2179999999999999E-3</v>
      </c>
      <c r="J30" s="90">
        <v>3.3960000000000001E-3</v>
      </c>
      <c r="K30" s="90">
        <v>3.5660000000000002E-3</v>
      </c>
      <c r="L30" s="90">
        <v>3.7239999999999999E-3</v>
      </c>
      <c r="M30" s="90">
        <v>3.869E-3</v>
      </c>
      <c r="N30" s="90">
        <v>4.0029999999999996E-3</v>
      </c>
      <c r="O30" s="90">
        <v>4.1310000000000001E-3</v>
      </c>
      <c r="P30" s="90">
        <v>4.2519999999999997E-3</v>
      </c>
      <c r="Q30" s="90">
        <v>4.3660000000000001E-3</v>
      </c>
      <c r="R30" s="90">
        <v>4.4759999999999999E-3</v>
      </c>
      <c r="S30" s="90">
        <v>4.5859999999999998E-3</v>
      </c>
      <c r="T30" s="90">
        <v>4.6909999999999999E-3</v>
      </c>
      <c r="U30" s="90">
        <v>4.79E-3</v>
      </c>
      <c r="V30" s="90">
        <v>4.8849999999999996E-3</v>
      </c>
      <c r="W30" s="90">
        <v>4.9810000000000002E-3</v>
      </c>
      <c r="X30" s="90">
        <v>5.0769999999999999E-3</v>
      </c>
      <c r="Y30" s="90">
        <v>5.1710000000000002E-3</v>
      </c>
      <c r="Z30" s="90">
        <v>5.2579999999999997E-3</v>
      </c>
      <c r="AA30" s="90">
        <v>5.3449999999999999E-3</v>
      </c>
      <c r="AB30" s="90">
        <v>5.4349999999999997E-3</v>
      </c>
      <c r="AC30" s="90">
        <v>5.5189999999999996E-3</v>
      </c>
      <c r="AD30" s="90">
        <v>5.5950000000000001E-3</v>
      </c>
      <c r="AE30" s="90">
        <v>5.6800000000000002E-3</v>
      </c>
      <c r="AF30" s="90">
        <v>5.7790000000000003E-3</v>
      </c>
      <c r="AG30" s="93">
        <v>8.1298999999999996E-2</v>
      </c>
      <c r="AH30">
        <v>435.12530500000003</v>
      </c>
      <c r="AI30">
        <v>437.26293900000002</v>
      </c>
      <c r="AJ30" s="33">
        <v>-2E-3</v>
      </c>
    </row>
    <row r="31" spans="1:36">
      <c r="A31" s="55" t="s">
        <v>3738</v>
      </c>
      <c r="B31" s="89" t="s">
        <v>3730</v>
      </c>
      <c r="C31" s="90">
        <v>0</v>
      </c>
      <c r="D31" s="90">
        <v>0</v>
      </c>
      <c r="E31" s="90">
        <v>0</v>
      </c>
      <c r="F31" s="90">
        <v>0</v>
      </c>
      <c r="G31" s="90">
        <v>0</v>
      </c>
      <c r="H31" s="90">
        <v>0</v>
      </c>
      <c r="I31" s="90">
        <v>0</v>
      </c>
      <c r="J31" s="90">
        <v>0</v>
      </c>
      <c r="K31" s="90">
        <v>0</v>
      </c>
      <c r="L31" s="90">
        <v>0</v>
      </c>
      <c r="M31" s="90">
        <v>0</v>
      </c>
      <c r="N31" s="90">
        <v>0</v>
      </c>
      <c r="O31" s="90">
        <v>0</v>
      </c>
      <c r="P31" s="90">
        <v>0</v>
      </c>
      <c r="Q31" s="90">
        <v>0</v>
      </c>
      <c r="R31" s="90">
        <v>0</v>
      </c>
      <c r="S31" s="90">
        <v>0</v>
      </c>
      <c r="T31" s="90">
        <v>0</v>
      </c>
      <c r="U31" s="90">
        <v>0</v>
      </c>
      <c r="V31" s="90">
        <v>0</v>
      </c>
      <c r="W31" s="90">
        <v>0</v>
      </c>
      <c r="X31" s="90">
        <v>0</v>
      </c>
      <c r="Y31" s="90">
        <v>0</v>
      </c>
      <c r="Z31" s="90">
        <v>0</v>
      </c>
      <c r="AA31" s="90">
        <v>0</v>
      </c>
      <c r="AB31" s="90">
        <v>0</v>
      </c>
      <c r="AC31" s="90">
        <v>0</v>
      </c>
      <c r="AD31" s="90">
        <v>0</v>
      </c>
      <c r="AE31" s="90">
        <v>0</v>
      </c>
      <c r="AF31" s="90">
        <v>0</v>
      </c>
      <c r="AG31" s="93" t="s">
        <v>3739</v>
      </c>
      <c r="AH31">
        <v>248.602814</v>
      </c>
      <c r="AI31">
        <v>244.09139999999999</v>
      </c>
      <c r="AJ31" s="33">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5" t="s">
        <v>3740</v>
      </c>
      <c r="B33" s="88" t="s">
        <v>3741</v>
      </c>
      <c r="C33" s="91">
        <v>5569.2719729999999</v>
      </c>
      <c r="D33" s="91">
        <v>5649.5097660000001</v>
      </c>
      <c r="E33" s="91">
        <v>5670.9580079999996</v>
      </c>
      <c r="F33" s="91">
        <v>5665.5717770000001</v>
      </c>
      <c r="G33" s="91">
        <v>5658.5766599999997</v>
      </c>
      <c r="H33" s="91">
        <v>5631.4038090000004</v>
      </c>
      <c r="I33" s="91">
        <v>5582.7319340000004</v>
      </c>
      <c r="J33" s="91">
        <v>5544.029297</v>
      </c>
      <c r="K33" s="91">
        <v>5507.4682620000003</v>
      </c>
      <c r="L33" s="91">
        <v>5466.3779299999997</v>
      </c>
      <c r="M33" s="91">
        <v>5425.6215819999998</v>
      </c>
      <c r="N33" s="91">
        <v>5390.0795900000003</v>
      </c>
      <c r="O33" s="91">
        <v>5360.4155270000001</v>
      </c>
      <c r="P33" s="91">
        <v>5334.1704099999997</v>
      </c>
      <c r="Q33" s="91">
        <v>5316.8237300000001</v>
      </c>
      <c r="R33" s="91">
        <v>5305.4541019999997</v>
      </c>
      <c r="S33" s="91">
        <v>5305.1635740000002</v>
      </c>
      <c r="T33" s="91">
        <v>5310.3725590000004</v>
      </c>
      <c r="U33" s="91">
        <v>5318.4970700000003</v>
      </c>
      <c r="V33" s="91">
        <v>5330.435547</v>
      </c>
      <c r="W33" s="91">
        <v>5350.3930659999996</v>
      </c>
      <c r="X33" s="91">
        <v>5378.455078</v>
      </c>
      <c r="Y33" s="91">
        <v>5406.6201170000004</v>
      </c>
      <c r="Z33" s="91">
        <v>5437.1547849999997</v>
      </c>
      <c r="AA33" s="91">
        <v>5469.4423829999996</v>
      </c>
      <c r="AB33" s="91">
        <v>5506.4965819999998</v>
      </c>
      <c r="AC33" s="91">
        <v>5534.533203</v>
      </c>
      <c r="AD33" s="91">
        <v>5554.2827150000003</v>
      </c>
      <c r="AE33" s="91">
        <v>5588.216797</v>
      </c>
      <c r="AF33" s="91">
        <v>5636.1411129999997</v>
      </c>
      <c r="AG33" s="94">
        <v>4.1199999999999999E-4</v>
      </c>
      <c r="AH33">
        <v>0</v>
      </c>
      <c r="AI33">
        <v>0</v>
      </c>
      <c r="AJ33" t="s">
        <v>112</v>
      </c>
    </row>
    <row r="34" spans="1:36" ht="24.75">
      <c r="A34" s="55" t="s">
        <v>3742</v>
      </c>
      <c r="B34" s="89" t="s">
        <v>3743</v>
      </c>
      <c r="C34" s="90">
        <v>542.42627000000005</v>
      </c>
      <c r="D34" s="90">
        <v>542.14465299999995</v>
      </c>
      <c r="E34" s="90">
        <v>538.33727999999996</v>
      </c>
      <c r="F34" s="90">
        <v>534.45135500000004</v>
      </c>
      <c r="G34" s="90">
        <v>532.07110599999999</v>
      </c>
      <c r="H34" s="90">
        <v>530.26318400000002</v>
      </c>
      <c r="I34" s="90">
        <v>528.99560499999995</v>
      </c>
      <c r="J34" s="90">
        <v>531.24078399999996</v>
      </c>
      <c r="K34" s="90">
        <v>535.62042199999996</v>
      </c>
      <c r="L34" s="90">
        <v>540.57415800000001</v>
      </c>
      <c r="M34" s="90">
        <v>546.10522500000002</v>
      </c>
      <c r="N34" s="90">
        <v>553.47820999999999</v>
      </c>
      <c r="O34" s="90">
        <v>561.97143600000004</v>
      </c>
      <c r="P34" s="90">
        <v>571.28845200000001</v>
      </c>
      <c r="Q34" s="90">
        <v>581.83612100000005</v>
      </c>
      <c r="R34" s="90">
        <v>593.38824499999998</v>
      </c>
      <c r="S34" s="90">
        <v>607.09887700000002</v>
      </c>
      <c r="T34" s="90">
        <v>620.73406999999997</v>
      </c>
      <c r="U34" s="90">
        <v>635.69976799999995</v>
      </c>
      <c r="V34" s="90">
        <v>651.12866199999996</v>
      </c>
      <c r="W34" s="90">
        <v>668.65380900000002</v>
      </c>
      <c r="X34" s="90">
        <v>687.60571300000004</v>
      </c>
      <c r="Y34" s="90">
        <v>706.99609399999997</v>
      </c>
      <c r="Z34" s="90">
        <v>727.34741199999996</v>
      </c>
      <c r="AA34" s="90">
        <v>748.41870100000006</v>
      </c>
      <c r="AB34" s="90">
        <v>770.70361300000002</v>
      </c>
      <c r="AC34" s="90">
        <v>792.29974400000003</v>
      </c>
      <c r="AD34" s="90">
        <v>813.28997800000002</v>
      </c>
      <c r="AE34" s="90">
        <v>836.60589600000003</v>
      </c>
      <c r="AF34" s="90">
        <v>861.77056900000002</v>
      </c>
      <c r="AG34" s="93">
        <v>1.6091000000000001E-2</v>
      </c>
      <c r="AH34">
        <v>186.522491</v>
      </c>
      <c r="AI34">
        <v>193.17152400000001</v>
      </c>
      <c r="AJ34" s="33">
        <v>0.182</v>
      </c>
    </row>
    <row r="35" spans="1:36" ht="48.75">
      <c r="A35" s="55" t="s">
        <v>3744</v>
      </c>
      <c r="B35" s="89" t="s">
        <v>3722</v>
      </c>
      <c r="C35" s="90">
        <v>4976.689453</v>
      </c>
      <c r="D35" s="90">
        <v>5055.3876950000003</v>
      </c>
      <c r="E35" s="90">
        <v>5079.8876950000003</v>
      </c>
      <c r="F35" s="90">
        <v>5078.1098629999997</v>
      </c>
      <c r="G35" s="90">
        <v>5073.4624020000001</v>
      </c>
      <c r="H35" s="90">
        <v>5048.3701170000004</v>
      </c>
      <c r="I35" s="90">
        <v>5001.4560549999997</v>
      </c>
      <c r="J35" s="90">
        <v>4960.8745120000003</v>
      </c>
      <c r="K35" s="90">
        <v>4920.2299800000001</v>
      </c>
      <c r="L35" s="90">
        <v>4874.4697269999997</v>
      </c>
      <c r="M35" s="90">
        <v>4828.3608400000003</v>
      </c>
      <c r="N35" s="90">
        <v>4785.4204099999997</v>
      </c>
      <c r="O35" s="90">
        <v>4746.9272460000002</v>
      </c>
      <c r="P35" s="90">
        <v>4710.8579099999997</v>
      </c>
      <c r="Q35" s="90">
        <v>4682.1533200000003</v>
      </c>
      <c r="R35" s="90">
        <v>4658.1376950000003</v>
      </c>
      <c r="S35" s="90">
        <v>4642.6943359999996</v>
      </c>
      <c r="T35" s="90">
        <v>4632.513672</v>
      </c>
      <c r="U35" s="90">
        <v>4623.5385740000002</v>
      </c>
      <c r="V35" s="90">
        <v>4617.484375</v>
      </c>
      <c r="W35" s="90">
        <v>4616.8857420000004</v>
      </c>
      <c r="X35" s="90">
        <v>4622.5307620000003</v>
      </c>
      <c r="Y35" s="90">
        <v>4627.5087890000004</v>
      </c>
      <c r="Z35" s="90">
        <v>4633.4614259999998</v>
      </c>
      <c r="AA35" s="90">
        <v>4639.9770509999998</v>
      </c>
      <c r="AB35" s="90">
        <v>4649.4360349999997</v>
      </c>
      <c r="AC35" s="90">
        <v>4650.1777339999999</v>
      </c>
      <c r="AD35" s="90">
        <v>4642.8535160000001</v>
      </c>
      <c r="AE35" s="90">
        <v>4646.4609380000002</v>
      </c>
      <c r="AF35" s="90">
        <v>4661.1557620000003</v>
      </c>
      <c r="AG35" s="93">
        <v>-2.2560000000000002E-3</v>
      </c>
      <c r="AH35">
        <v>46.348914999999998</v>
      </c>
      <c r="AI35">
        <v>46.08128</v>
      </c>
      <c r="AJ35" s="33">
        <v>-1.7000000000000001E-2</v>
      </c>
    </row>
    <row r="36" spans="1:36" ht="72.75">
      <c r="A36" s="55" t="s">
        <v>3745</v>
      </c>
      <c r="B36" s="89" t="s">
        <v>3724</v>
      </c>
      <c r="C36" s="90">
        <v>46.997394999999997</v>
      </c>
      <c r="D36" s="90">
        <v>48.367187999999999</v>
      </c>
      <c r="E36" s="90">
        <v>48.840888999999997</v>
      </c>
      <c r="F36" s="90">
        <v>48.741549999999997</v>
      </c>
      <c r="G36" s="90">
        <v>48.394592000000003</v>
      </c>
      <c r="H36" s="90">
        <v>47.769526999999997</v>
      </c>
      <c r="I36" s="90">
        <v>46.945366</v>
      </c>
      <c r="J36" s="90">
        <v>46.237301000000002</v>
      </c>
      <c r="K36" s="90">
        <v>45.587302999999999</v>
      </c>
      <c r="L36" s="90">
        <v>44.961219999999997</v>
      </c>
      <c r="M36" s="90">
        <v>44.450096000000002</v>
      </c>
      <c r="N36" s="90">
        <v>44.134995000000004</v>
      </c>
      <c r="O36" s="90">
        <v>44.093451999999999</v>
      </c>
      <c r="P36" s="90">
        <v>44.283028000000002</v>
      </c>
      <c r="Q36" s="90">
        <v>44.730705</v>
      </c>
      <c r="R36" s="90">
        <v>45.414245999999999</v>
      </c>
      <c r="S36" s="90">
        <v>46.434826000000001</v>
      </c>
      <c r="T36" s="90">
        <v>47.786712999999999</v>
      </c>
      <c r="U36" s="90">
        <v>49.478347999999997</v>
      </c>
      <c r="V36" s="90">
        <v>51.585850000000001</v>
      </c>
      <c r="W36" s="90">
        <v>54.127968000000003</v>
      </c>
      <c r="X36" s="90">
        <v>57.057158999999999</v>
      </c>
      <c r="Y36" s="90">
        <v>60.303584999999998</v>
      </c>
      <c r="Z36" s="90">
        <v>63.959395999999998</v>
      </c>
      <c r="AA36" s="90">
        <v>68.052475000000001</v>
      </c>
      <c r="AB36" s="90">
        <v>72.714104000000006</v>
      </c>
      <c r="AC36" s="90">
        <v>77.749099999999999</v>
      </c>
      <c r="AD36" s="90">
        <v>83.156768999999997</v>
      </c>
      <c r="AE36" s="90">
        <v>89.427291999999994</v>
      </c>
      <c r="AF36" s="90">
        <v>96.668953000000002</v>
      </c>
      <c r="AG36" s="93">
        <v>2.5180999999999999E-2</v>
      </c>
      <c r="AH36">
        <v>44.682087000000003</v>
      </c>
      <c r="AI36">
        <v>44.326450000000001</v>
      </c>
      <c r="AJ36" s="33">
        <v>-1.7000000000000001E-2</v>
      </c>
    </row>
    <row r="37" spans="1:36">
      <c r="A37" s="55" t="s">
        <v>3746</v>
      </c>
      <c r="B37" s="89" t="s">
        <v>3726</v>
      </c>
      <c r="C37" s="90">
        <v>1.3243100000000001</v>
      </c>
      <c r="D37" s="90">
        <v>1.516086</v>
      </c>
      <c r="E37" s="90">
        <v>1.6933130000000001</v>
      </c>
      <c r="F37" s="90">
        <v>1.8586180000000001</v>
      </c>
      <c r="G37" s="90">
        <v>2.019209</v>
      </c>
      <c r="H37" s="90">
        <v>2.1709540000000001</v>
      </c>
      <c r="I37" s="90">
        <v>2.309936</v>
      </c>
      <c r="J37" s="90">
        <v>2.4498190000000002</v>
      </c>
      <c r="K37" s="90">
        <v>2.5863390000000002</v>
      </c>
      <c r="L37" s="90">
        <v>2.7183259999999998</v>
      </c>
      <c r="M37" s="90">
        <v>2.8477730000000001</v>
      </c>
      <c r="N37" s="90">
        <v>2.9795199999999999</v>
      </c>
      <c r="O37" s="90">
        <v>3.1201539999999999</v>
      </c>
      <c r="P37" s="90">
        <v>3.2687210000000002</v>
      </c>
      <c r="Q37" s="90">
        <v>3.4208910000000001</v>
      </c>
      <c r="R37" s="90">
        <v>3.5789550000000001</v>
      </c>
      <c r="S37" s="90">
        <v>3.7479100000000001</v>
      </c>
      <c r="T37" s="90">
        <v>3.9238650000000002</v>
      </c>
      <c r="U37" s="90">
        <v>4.1086</v>
      </c>
      <c r="V37" s="90">
        <v>4.3069369999999996</v>
      </c>
      <c r="W37" s="90">
        <v>4.5213640000000002</v>
      </c>
      <c r="X37" s="90">
        <v>4.745323</v>
      </c>
      <c r="Y37" s="90">
        <v>4.9734220000000002</v>
      </c>
      <c r="Z37" s="90">
        <v>5.208405</v>
      </c>
      <c r="AA37" s="90">
        <v>5.4531479999999997</v>
      </c>
      <c r="AB37" s="90">
        <v>5.7137700000000002</v>
      </c>
      <c r="AC37" s="90">
        <v>5.9756749999999998</v>
      </c>
      <c r="AD37" s="90">
        <v>6.2400200000000003</v>
      </c>
      <c r="AE37" s="90">
        <v>6.5260220000000002</v>
      </c>
      <c r="AF37" s="90">
        <v>6.844849</v>
      </c>
      <c r="AG37" s="93">
        <v>5.8276000000000001E-2</v>
      </c>
      <c r="AH37">
        <v>0.232824</v>
      </c>
      <c r="AI37">
        <v>0.231458</v>
      </c>
      <c r="AJ37" s="33">
        <v>-6.7000000000000004E-2</v>
      </c>
    </row>
    <row r="38" spans="1:36">
      <c r="A38" s="55" t="s">
        <v>3747</v>
      </c>
      <c r="B38" s="89" t="s">
        <v>3748</v>
      </c>
      <c r="C38" s="90">
        <v>1.578584</v>
      </c>
      <c r="D38" s="90">
        <v>1.642083</v>
      </c>
      <c r="E38" s="90">
        <v>1.5531219999999999</v>
      </c>
      <c r="F38" s="90">
        <v>1.577604</v>
      </c>
      <c r="G38" s="90">
        <v>1.6098710000000001</v>
      </c>
      <c r="H38" s="90">
        <v>1.626797</v>
      </c>
      <c r="I38" s="90">
        <v>1.6437330000000001</v>
      </c>
      <c r="J38" s="90">
        <v>1.666846</v>
      </c>
      <c r="K38" s="90">
        <v>1.7018519999999999</v>
      </c>
      <c r="L38" s="90">
        <v>1.7316370000000001</v>
      </c>
      <c r="M38" s="90">
        <v>1.7555149999999999</v>
      </c>
      <c r="N38" s="90">
        <v>1.785379</v>
      </c>
      <c r="O38" s="90">
        <v>1.843507</v>
      </c>
      <c r="P38" s="90">
        <v>1.834945</v>
      </c>
      <c r="Q38" s="90">
        <v>1.8669020000000001</v>
      </c>
      <c r="R38" s="90">
        <v>1.9379169999999999</v>
      </c>
      <c r="S38" s="90">
        <v>2.0014780000000001</v>
      </c>
      <c r="T38" s="90">
        <v>2.0326149999999998</v>
      </c>
      <c r="U38" s="90">
        <v>2.0868359999999999</v>
      </c>
      <c r="V38" s="90">
        <v>2.1404719999999999</v>
      </c>
      <c r="W38" s="90">
        <v>2.2006700000000001</v>
      </c>
      <c r="X38" s="90">
        <v>2.2882199999999999</v>
      </c>
      <c r="Y38" s="90">
        <v>2.3784920000000001</v>
      </c>
      <c r="Z38" s="90">
        <v>2.4800369999999998</v>
      </c>
      <c r="AA38" s="90">
        <v>2.59565</v>
      </c>
      <c r="AB38" s="90">
        <v>2.7215060000000002</v>
      </c>
      <c r="AC38" s="90">
        <v>2.8599570000000001</v>
      </c>
      <c r="AD38" s="90">
        <v>3.007593</v>
      </c>
      <c r="AE38" s="90">
        <v>3.1706829999999999</v>
      </c>
      <c r="AF38" s="90">
        <v>3.3523640000000001</v>
      </c>
      <c r="AG38" s="93">
        <v>2.631E-2</v>
      </c>
      <c r="AH38">
        <v>0</v>
      </c>
      <c r="AI38">
        <v>0</v>
      </c>
      <c r="AJ38" t="s">
        <v>112</v>
      </c>
    </row>
    <row r="39" spans="1:36" ht="24.75">
      <c r="A39" s="55" t="s">
        <v>3749</v>
      </c>
      <c r="B39" s="89" t="s">
        <v>3728</v>
      </c>
      <c r="C39" s="90">
        <v>7.6537999999999995E-2</v>
      </c>
      <c r="D39" s="90">
        <v>9.0200000000000002E-2</v>
      </c>
      <c r="E39" s="90">
        <v>0.103405</v>
      </c>
      <c r="F39" s="90">
        <v>0.116059</v>
      </c>
      <c r="G39" s="90">
        <v>0.12839500000000001</v>
      </c>
      <c r="H39" s="90">
        <v>0.13988100000000001</v>
      </c>
      <c r="I39" s="90">
        <v>0.15033199999999999</v>
      </c>
      <c r="J39" s="90">
        <v>0.16052900000000001</v>
      </c>
      <c r="K39" s="90">
        <v>0.17016100000000001</v>
      </c>
      <c r="L39" s="90">
        <v>0.178865</v>
      </c>
      <c r="M39" s="90">
        <v>0.18687799999999999</v>
      </c>
      <c r="N39" s="90">
        <v>0.19444800000000001</v>
      </c>
      <c r="O39" s="90">
        <v>0.20161399999999999</v>
      </c>
      <c r="P39" s="90">
        <v>0.20866299999999999</v>
      </c>
      <c r="Q39" s="90">
        <v>0.216228</v>
      </c>
      <c r="R39" s="90">
        <v>0.22417000000000001</v>
      </c>
      <c r="S39" s="90">
        <v>0.233181</v>
      </c>
      <c r="T39" s="90">
        <v>0.24357799999999999</v>
      </c>
      <c r="U39" s="90">
        <v>0.25422600000000001</v>
      </c>
      <c r="V39" s="90">
        <v>0.26469500000000001</v>
      </c>
      <c r="W39" s="90">
        <v>0.27645700000000001</v>
      </c>
      <c r="X39" s="90">
        <v>0.28980699999999998</v>
      </c>
      <c r="Y39" s="90">
        <v>0.30384499999999998</v>
      </c>
      <c r="Z39" s="90">
        <v>0.31773099999999999</v>
      </c>
      <c r="AA39" s="90">
        <v>0.332038</v>
      </c>
      <c r="AB39" s="90">
        <v>0.34720000000000001</v>
      </c>
      <c r="AC39" s="90">
        <v>0.36238399999999998</v>
      </c>
      <c r="AD39" s="90">
        <v>0.377662</v>
      </c>
      <c r="AE39" s="90">
        <v>0.39459899999999998</v>
      </c>
      <c r="AF39" s="90">
        <v>0.41319299999999998</v>
      </c>
      <c r="AG39" s="93">
        <v>5.9866000000000003E-2</v>
      </c>
      <c r="AH39">
        <v>1.434007</v>
      </c>
      <c r="AI39">
        <v>1.5233730000000001</v>
      </c>
      <c r="AJ39" s="33">
        <v>4.3999999999999997E-2</v>
      </c>
    </row>
    <row r="40" spans="1:36">
      <c r="A40" s="55" t="s">
        <v>3750</v>
      </c>
      <c r="B40" s="89" t="s">
        <v>3730</v>
      </c>
      <c r="C40" s="90">
        <v>0.17952299999999999</v>
      </c>
      <c r="D40" s="90">
        <v>0.36213600000000001</v>
      </c>
      <c r="E40" s="90">
        <v>0.54206699999999997</v>
      </c>
      <c r="F40" s="90">
        <v>0.71720499999999998</v>
      </c>
      <c r="G40" s="90">
        <v>0.89110400000000001</v>
      </c>
      <c r="H40" s="90">
        <v>1.063266</v>
      </c>
      <c r="I40" s="90">
        <v>1.2310570000000001</v>
      </c>
      <c r="J40" s="90">
        <v>1.39991</v>
      </c>
      <c r="K40" s="90">
        <v>1.5718259999999999</v>
      </c>
      <c r="L40" s="90">
        <v>1.7439750000000001</v>
      </c>
      <c r="M40" s="90">
        <v>1.9156880000000001</v>
      </c>
      <c r="N40" s="90">
        <v>2.0870470000000001</v>
      </c>
      <c r="O40" s="90">
        <v>2.2583690000000001</v>
      </c>
      <c r="P40" s="90">
        <v>2.4285399999999999</v>
      </c>
      <c r="Q40" s="90">
        <v>2.5999759999999998</v>
      </c>
      <c r="R40" s="90">
        <v>2.7732060000000001</v>
      </c>
      <c r="S40" s="90">
        <v>2.952922</v>
      </c>
      <c r="T40" s="90">
        <v>3.1384370000000001</v>
      </c>
      <c r="U40" s="90">
        <v>3.3307549999999999</v>
      </c>
      <c r="V40" s="90">
        <v>3.5242749999999998</v>
      </c>
      <c r="W40" s="90">
        <v>3.726855</v>
      </c>
      <c r="X40" s="90">
        <v>3.9380709999999999</v>
      </c>
      <c r="Y40" s="90">
        <v>4.1557440000000003</v>
      </c>
      <c r="Z40" s="90">
        <v>4.3805110000000003</v>
      </c>
      <c r="AA40" s="90">
        <v>4.6136169999999996</v>
      </c>
      <c r="AB40" s="90">
        <v>4.8605869999999998</v>
      </c>
      <c r="AC40" s="90">
        <v>5.1085190000000003</v>
      </c>
      <c r="AD40" s="90">
        <v>5.3570710000000004</v>
      </c>
      <c r="AE40" s="90">
        <v>5.6316069999999998</v>
      </c>
      <c r="AF40" s="90">
        <v>5.9356090000000004</v>
      </c>
      <c r="AG40" s="93">
        <v>0.12821299999999999</v>
      </c>
      <c r="AH40">
        <v>879.32208300000002</v>
      </c>
      <c r="AI40">
        <v>880.51599099999999</v>
      </c>
      <c r="AJ40" s="33">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3">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3">
        <v>-6.0000000000000001E-3</v>
      </c>
    </row>
    <row r="43" spans="1:36" ht="24.75">
      <c r="A43" s="55" t="s">
        <v>3751</v>
      </c>
      <c r="B43" s="88" t="s">
        <v>3752</v>
      </c>
      <c r="C43" s="91">
        <v>468.24883999999997</v>
      </c>
      <c r="D43" s="91">
        <v>471.07888800000001</v>
      </c>
      <c r="E43" s="91">
        <v>474.24130200000002</v>
      </c>
      <c r="F43" s="91">
        <v>442.51971400000002</v>
      </c>
      <c r="G43" s="91">
        <v>448.956726</v>
      </c>
      <c r="H43" s="91">
        <v>457.64755200000002</v>
      </c>
      <c r="I43" s="91">
        <v>456.70379600000001</v>
      </c>
      <c r="J43" s="91">
        <v>455.44903599999998</v>
      </c>
      <c r="K43" s="91">
        <v>453.94357300000001</v>
      </c>
      <c r="L43" s="91">
        <v>453.61090100000001</v>
      </c>
      <c r="M43" s="91">
        <v>453.71829200000002</v>
      </c>
      <c r="N43" s="91">
        <v>453.838257</v>
      </c>
      <c r="O43" s="91">
        <v>454.42358400000001</v>
      </c>
      <c r="P43" s="91">
        <v>449.776611</v>
      </c>
      <c r="Q43" s="91">
        <v>447.98791499999999</v>
      </c>
      <c r="R43" s="91">
        <v>443.34918199999998</v>
      </c>
      <c r="S43" s="91">
        <v>443.77777099999997</v>
      </c>
      <c r="T43" s="91">
        <v>443.31896999999998</v>
      </c>
      <c r="U43" s="91">
        <v>442.87756300000001</v>
      </c>
      <c r="V43" s="91">
        <v>441.743042</v>
      </c>
      <c r="W43" s="91">
        <v>441.236176</v>
      </c>
      <c r="X43" s="91">
        <v>441.40057400000001</v>
      </c>
      <c r="Y43" s="91">
        <v>440.00219700000002</v>
      </c>
      <c r="Z43" s="91">
        <v>438.087219</v>
      </c>
      <c r="AA43" s="91">
        <v>437.03344700000002</v>
      </c>
      <c r="AB43" s="91">
        <v>436.80850199999998</v>
      </c>
      <c r="AC43" s="91">
        <v>435.68884300000002</v>
      </c>
      <c r="AD43" s="91">
        <v>435.13897700000001</v>
      </c>
      <c r="AE43" s="91">
        <v>435.12530500000003</v>
      </c>
      <c r="AF43" s="91">
        <v>437.26293900000002</v>
      </c>
      <c r="AG43" s="94">
        <v>-2.3579999999999999E-3</v>
      </c>
      <c r="AH43">
        <v>0</v>
      </c>
      <c r="AI43">
        <v>0</v>
      </c>
      <c r="AJ43" t="s">
        <v>112</v>
      </c>
    </row>
    <row r="44" spans="1:36" ht="48.75">
      <c r="A44" s="55" t="s">
        <v>3753</v>
      </c>
      <c r="B44" s="89" t="s">
        <v>3722</v>
      </c>
      <c r="C44" s="90">
        <v>466.74658199999999</v>
      </c>
      <c r="D44" s="90">
        <v>468.05999800000001</v>
      </c>
      <c r="E44" s="90">
        <v>469.18505900000002</v>
      </c>
      <c r="F44" s="90">
        <v>435.459045</v>
      </c>
      <c r="G44" s="90">
        <v>437.88919099999998</v>
      </c>
      <c r="H44" s="90">
        <v>440.86505099999999</v>
      </c>
      <c r="I44" s="90">
        <v>433.00036599999999</v>
      </c>
      <c r="J44" s="90">
        <v>423.47860700000001</v>
      </c>
      <c r="K44" s="90">
        <v>412.46298200000001</v>
      </c>
      <c r="L44" s="90">
        <v>402.75726300000002</v>
      </c>
      <c r="M44" s="90">
        <v>393.64819299999999</v>
      </c>
      <c r="N44" s="90">
        <v>384.74282799999997</v>
      </c>
      <c r="O44" s="90">
        <v>376.411652</v>
      </c>
      <c r="P44" s="90">
        <v>364.013214</v>
      </c>
      <c r="Q44" s="90">
        <v>354.24575800000002</v>
      </c>
      <c r="R44" s="90">
        <v>342.53298999999998</v>
      </c>
      <c r="S44" s="90">
        <v>334.996399</v>
      </c>
      <c r="T44" s="90">
        <v>326.97082499999999</v>
      </c>
      <c r="U44" s="90">
        <v>319.149719</v>
      </c>
      <c r="V44" s="90">
        <v>311.02734400000003</v>
      </c>
      <c r="W44" s="90">
        <v>303.54150399999997</v>
      </c>
      <c r="X44" s="90">
        <v>296.68661500000002</v>
      </c>
      <c r="Y44" s="90">
        <v>288.96017499999999</v>
      </c>
      <c r="Z44" s="90">
        <v>281.100616</v>
      </c>
      <c r="AA44" s="90">
        <v>273.98956299999998</v>
      </c>
      <c r="AB44" s="90">
        <v>267.56451399999997</v>
      </c>
      <c r="AC44" s="90">
        <v>260.75457799999998</v>
      </c>
      <c r="AD44" s="90">
        <v>254.449524</v>
      </c>
      <c r="AE44" s="90">
        <v>248.602814</v>
      </c>
      <c r="AF44" s="90">
        <v>244.09139999999999</v>
      </c>
      <c r="AG44" s="93">
        <v>-2.2105E-2</v>
      </c>
      <c r="AH44">
        <v>98.071976000000006</v>
      </c>
      <c r="AI44">
        <v>97.309059000000005</v>
      </c>
      <c r="AJ44" s="33">
        <v>3.1E-2</v>
      </c>
    </row>
    <row r="45" spans="1:36" ht="24.75">
      <c r="A45" s="55" t="s">
        <v>3754</v>
      </c>
      <c r="B45" s="89" t="s">
        <v>3755</v>
      </c>
      <c r="C45" s="90">
        <v>0</v>
      </c>
      <c r="D45" s="90">
        <v>0</v>
      </c>
      <c r="E45" s="90">
        <v>0</v>
      </c>
      <c r="F45" s="90">
        <v>0</v>
      </c>
      <c r="G45" s="90">
        <v>0</v>
      </c>
      <c r="H45" s="90">
        <v>0</v>
      </c>
      <c r="I45" s="90">
        <v>0</v>
      </c>
      <c r="J45" s="90">
        <v>0</v>
      </c>
      <c r="K45" s="90">
        <v>0</v>
      </c>
      <c r="L45" s="90">
        <v>0</v>
      </c>
      <c r="M45" s="90">
        <v>0</v>
      </c>
      <c r="N45" s="90">
        <v>0</v>
      </c>
      <c r="O45" s="90">
        <v>0</v>
      </c>
      <c r="P45" s="90">
        <v>0</v>
      </c>
      <c r="Q45" s="90">
        <v>0</v>
      </c>
      <c r="R45" s="90">
        <v>0</v>
      </c>
      <c r="S45" s="90">
        <v>0</v>
      </c>
      <c r="T45" s="90">
        <v>0</v>
      </c>
      <c r="U45" s="90">
        <v>0</v>
      </c>
      <c r="V45" s="90">
        <v>0</v>
      </c>
      <c r="W45" s="90">
        <v>0</v>
      </c>
      <c r="X45" s="90">
        <v>0</v>
      </c>
      <c r="Y45" s="90">
        <v>0</v>
      </c>
      <c r="Z45" s="90">
        <v>0</v>
      </c>
      <c r="AA45" s="90">
        <v>0</v>
      </c>
      <c r="AB45" s="90">
        <v>0</v>
      </c>
      <c r="AC45" s="90">
        <v>0</v>
      </c>
      <c r="AD45" s="90">
        <v>0</v>
      </c>
      <c r="AE45" s="90">
        <v>0</v>
      </c>
      <c r="AF45" s="90">
        <v>0</v>
      </c>
      <c r="AG45" s="93" t="s">
        <v>3739</v>
      </c>
      <c r="AH45">
        <v>4144.0703119999998</v>
      </c>
      <c r="AI45">
        <v>4203.2158200000003</v>
      </c>
      <c r="AJ45" s="33">
        <v>2.1000000000000001E-2</v>
      </c>
    </row>
    <row r="46" spans="1:36" ht="60.75">
      <c r="A46" s="55" t="s">
        <v>3756</v>
      </c>
      <c r="B46" s="89" t="s">
        <v>3757</v>
      </c>
      <c r="C46" s="90">
        <v>0</v>
      </c>
      <c r="D46" s="90">
        <v>0</v>
      </c>
      <c r="E46" s="90">
        <v>0</v>
      </c>
      <c r="F46" s="90">
        <v>0</v>
      </c>
      <c r="G46" s="90">
        <v>0</v>
      </c>
      <c r="H46" s="90">
        <v>0</v>
      </c>
      <c r="I46" s="90">
        <v>0</v>
      </c>
      <c r="J46" s="90">
        <v>0</v>
      </c>
      <c r="K46" s="90">
        <v>0</v>
      </c>
      <c r="L46" s="90">
        <v>0</v>
      </c>
      <c r="M46" s="90">
        <v>0</v>
      </c>
      <c r="N46" s="90">
        <v>0</v>
      </c>
      <c r="O46" s="90">
        <v>0</v>
      </c>
      <c r="P46" s="90">
        <v>0</v>
      </c>
      <c r="Q46" s="90">
        <v>0</v>
      </c>
      <c r="R46" s="90">
        <v>0</v>
      </c>
      <c r="S46" s="90">
        <v>0</v>
      </c>
      <c r="T46" s="90">
        <v>0</v>
      </c>
      <c r="U46" s="90">
        <v>0</v>
      </c>
      <c r="V46" s="90">
        <v>0</v>
      </c>
      <c r="W46" s="90">
        <v>0</v>
      </c>
      <c r="X46" s="90">
        <v>0</v>
      </c>
      <c r="Y46" s="90">
        <v>0</v>
      </c>
      <c r="Z46" s="90">
        <v>0</v>
      </c>
      <c r="AA46" s="90">
        <v>0</v>
      </c>
      <c r="AB46" s="90">
        <v>0</v>
      </c>
      <c r="AC46" s="90">
        <v>0</v>
      </c>
      <c r="AD46" s="90">
        <v>0</v>
      </c>
      <c r="AE46" s="90">
        <v>0</v>
      </c>
      <c r="AF46" s="90">
        <v>0</v>
      </c>
      <c r="AG46" s="93" t="s">
        <v>3739</v>
      </c>
      <c r="AH46">
        <v>4121.7119140000004</v>
      </c>
      <c r="AI46">
        <v>4180.857422</v>
      </c>
      <c r="AJ46" s="33">
        <v>2.1000000000000001E-2</v>
      </c>
    </row>
    <row r="47" spans="1:36" ht="48.75">
      <c r="A47" s="55" t="s">
        <v>3758</v>
      </c>
      <c r="B47" s="89" t="s">
        <v>3759</v>
      </c>
      <c r="C47" s="90">
        <v>1.502254</v>
      </c>
      <c r="D47" s="90">
        <v>3.018894</v>
      </c>
      <c r="E47" s="90">
        <v>5.0562379999999996</v>
      </c>
      <c r="F47" s="90">
        <v>7.0606559999999998</v>
      </c>
      <c r="G47" s="90">
        <v>11.067543000000001</v>
      </c>
      <c r="H47" s="90">
        <v>16.782509000000001</v>
      </c>
      <c r="I47" s="90">
        <v>23.703420999999999</v>
      </c>
      <c r="J47" s="90">
        <v>31.97044</v>
      </c>
      <c r="K47" s="90">
        <v>41.480578999999999</v>
      </c>
      <c r="L47" s="90">
        <v>50.853653000000001</v>
      </c>
      <c r="M47" s="90">
        <v>60.070095000000002</v>
      </c>
      <c r="N47" s="90">
        <v>69.095436000000007</v>
      </c>
      <c r="O47" s="90">
        <v>78.011948000000004</v>
      </c>
      <c r="P47" s="90">
        <v>85.763396999999998</v>
      </c>
      <c r="Q47" s="90">
        <v>93.742142000000001</v>
      </c>
      <c r="R47" s="90">
        <v>100.816208</v>
      </c>
      <c r="S47" s="90">
        <v>108.78138</v>
      </c>
      <c r="T47" s="90">
        <v>116.348152</v>
      </c>
      <c r="U47" s="90">
        <v>123.727859</v>
      </c>
      <c r="V47" s="90">
        <v>130.71568300000001</v>
      </c>
      <c r="W47" s="90">
        <v>137.694672</v>
      </c>
      <c r="X47" s="90">
        <v>144.713943</v>
      </c>
      <c r="Y47" s="90">
        <v>151.04200700000001</v>
      </c>
      <c r="Z47" s="90">
        <v>156.98658800000001</v>
      </c>
      <c r="AA47" s="90">
        <v>163.04388399999999</v>
      </c>
      <c r="AB47" s="90">
        <v>169.243988</v>
      </c>
      <c r="AC47" s="90">
        <v>174.93424999999999</v>
      </c>
      <c r="AD47" s="90">
        <v>180.68945299999999</v>
      </c>
      <c r="AE47" s="90">
        <v>186.522491</v>
      </c>
      <c r="AF47" s="90">
        <v>193.17152400000001</v>
      </c>
      <c r="AG47" s="93">
        <v>0.182309</v>
      </c>
      <c r="AH47">
        <v>22.358381000000001</v>
      </c>
      <c r="AI47">
        <v>22.358315000000001</v>
      </c>
      <c r="AJ47" s="33">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3">
        <v>1E-3</v>
      </c>
    </row>
    <row r="49" spans="1:36" ht="24.75">
      <c r="A49" s="55" t="s">
        <v>3760</v>
      </c>
      <c r="B49" s="88" t="s">
        <v>154</v>
      </c>
      <c r="C49" s="91">
        <v>75.169692999999995</v>
      </c>
      <c r="D49" s="91">
        <v>77.553368000000006</v>
      </c>
      <c r="E49" s="91">
        <v>76.937827999999996</v>
      </c>
      <c r="F49" s="91">
        <v>74.883780999999999</v>
      </c>
      <c r="G49" s="91">
        <v>73.008735999999999</v>
      </c>
      <c r="H49" s="91">
        <v>70.952270999999996</v>
      </c>
      <c r="I49" s="91">
        <v>68.639519000000007</v>
      </c>
      <c r="J49" s="91">
        <v>66.460136000000006</v>
      </c>
      <c r="K49" s="91">
        <v>64.220459000000005</v>
      </c>
      <c r="L49" s="91">
        <v>62.007294000000002</v>
      </c>
      <c r="M49" s="91">
        <v>60.828522</v>
      </c>
      <c r="N49" s="91">
        <v>59.650131000000002</v>
      </c>
      <c r="O49" s="91">
        <v>58.55489</v>
      </c>
      <c r="P49" s="91">
        <v>57.362952999999997</v>
      </c>
      <c r="Q49" s="91">
        <v>56.156143</v>
      </c>
      <c r="R49" s="91">
        <v>54.998362999999998</v>
      </c>
      <c r="S49" s="91">
        <v>53.933726999999998</v>
      </c>
      <c r="T49" s="91">
        <v>52.840007999999997</v>
      </c>
      <c r="U49" s="91">
        <v>51.828865</v>
      </c>
      <c r="V49" s="91">
        <v>50.803615999999998</v>
      </c>
      <c r="W49" s="91">
        <v>50.346043000000002</v>
      </c>
      <c r="X49" s="91">
        <v>49.869534000000002</v>
      </c>
      <c r="Y49" s="91">
        <v>49.358772000000002</v>
      </c>
      <c r="Z49" s="91">
        <v>48.884739000000003</v>
      </c>
      <c r="AA49" s="91">
        <v>48.413406000000002</v>
      </c>
      <c r="AB49" s="91">
        <v>47.972458000000003</v>
      </c>
      <c r="AC49" s="91">
        <v>47.419342</v>
      </c>
      <c r="AD49" s="91">
        <v>46.793990999999998</v>
      </c>
      <c r="AE49" s="91">
        <v>46.348914999999998</v>
      </c>
      <c r="AF49" s="91">
        <v>46.08128</v>
      </c>
      <c r="AG49" s="94">
        <v>-1.6732E-2</v>
      </c>
      <c r="AH49">
        <v>416.15707400000002</v>
      </c>
      <c r="AI49">
        <v>416.39840700000002</v>
      </c>
      <c r="AJ49" s="33">
        <v>1E-3</v>
      </c>
    </row>
    <row r="50" spans="1:36" ht="48.75">
      <c r="A50" s="55" t="s">
        <v>3761</v>
      </c>
      <c r="B50" s="89" t="s">
        <v>3722</v>
      </c>
      <c r="C50" s="90">
        <v>73.017257999999998</v>
      </c>
      <c r="D50" s="90">
        <v>75.437629999999999</v>
      </c>
      <c r="E50" s="90">
        <v>74.942642000000006</v>
      </c>
      <c r="F50" s="90">
        <v>72.962173000000007</v>
      </c>
      <c r="G50" s="90">
        <v>71.154540999999995</v>
      </c>
      <c r="H50" s="90">
        <v>69.167182999999994</v>
      </c>
      <c r="I50" s="90">
        <v>66.929717999999994</v>
      </c>
      <c r="J50" s="90">
        <v>64.821083000000002</v>
      </c>
      <c r="K50" s="90">
        <v>62.652237</v>
      </c>
      <c r="L50" s="90">
        <v>60.509067999999999</v>
      </c>
      <c r="M50" s="90">
        <v>59.375098999999999</v>
      </c>
      <c r="N50" s="90">
        <v>58.240456000000002</v>
      </c>
      <c r="O50" s="90">
        <v>57.186782999999998</v>
      </c>
      <c r="P50" s="90">
        <v>56.037548000000001</v>
      </c>
      <c r="Q50" s="90">
        <v>54.872925000000002</v>
      </c>
      <c r="R50" s="90">
        <v>53.753525000000003</v>
      </c>
      <c r="S50" s="90">
        <v>52.725825999999998</v>
      </c>
      <c r="T50" s="90">
        <v>51.671089000000002</v>
      </c>
      <c r="U50" s="90">
        <v>50.697575000000001</v>
      </c>
      <c r="V50" s="90">
        <v>49.681941999999999</v>
      </c>
      <c r="W50" s="90">
        <v>49.175784999999998</v>
      </c>
      <c r="X50" s="90">
        <v>48.648246999999998</v>
      </c>
      <c r="Y50" s="90">
        <v>48.084274000000001</v>
      </c>
      <c r="Z50" s="90">
        <v>47.552925000000002</v>
      </c>
      <c r="AA50" s="90">
        <v>47.020828000000002</v>
      </c>
      <c r="AB50" s="90">
        <v>46.514626</v>
      </c>
      <c r="AC50" s="90">
        <v>45.895980999999999</v>
      </c>
      <c r="AD50" s="90">
        <v>45.203902999999997</v>
      </c>
      <c r="AE50" s="90">
        <v>44.682087000000003</v>
      </c>
      <c r="AF50" s="90">
        <v>44.326450000000001</v>
      </c>
      <c r="AG50" s="93">
        <v>-1.7063999999999999E-2</v>
      </c>
      <c r="AH50">
        <v>19.085204999999998</v>
      </c>
      <c r="AI50">
        <v>19.096606999999999</v>
      </c>
      <c r="AJ50" s="33">
        <v>-2E-3</v>
      </c>
    </row>
    <row r="51" spans="1:36" ht="24.75">
      <c r="A51" s="55" t="s">
        <v>3762</v>
      </c>
      <c r="B51" s="89" t="s">
        <v>3763</v>
      </c>
      <c r="C51" s="90">
        <v>1.7114860000000001</v>
      </c>
      <c r="D51" s="90">
        <v>1.6128480000000001</v>
      </c>
      <c r="E51" s="90">
        <v>1.4495020000000001</v>
      </c>
      <c r="F51" s="90">
        <v>1.347504</v>
      </c>
      <c r="G51" s="90">
        <v>1.2532080000000001</v>
      </c>
      <c r="H51" s="90">
        <v>1.1653819999999999</v>
      </c>
      <c r="I51" s="90">
        <v>1.073898</v>
      </c>
      <c r="J51" s="90">
        <v>0.98857200000000001</v>
      </c>
      <c r="K51" s="90">
        <v>0.90627199999999997</v>
      </c>
      <c r="L51" s="90">
        <v>0.82484000000000002</v>
      </c>
      <c r="M51" s="90">
        <v>0.75754299999999997</v>
      </c>
      <c r="N51" s="90">
        <v>0.693527</v>
      </c>
      <c r="O51" s="90">
        <v>0.63092499999999996</v>
      </c>
      <c r="P51" s="90">
        <v>0.57072699999999998</v>
      </c>
      <c r="Q51" s="90">
        <v>0.513567</v>
      </c>
      <c r="R51" s="90">
        <v>0.465084</v>
      </c>
      <c r="S51" s="90">
        <v>0.41512900000000003</v>
      </c>
      <c r="T51" s="90">
        <v>0.36051800000000001</v>
      </c>
      <c r="U51" s="90">
        <v>0.304753</v>
      </c>
      <c r="V51" s="90">
        <v>0.25576300000000002</v>
      </c>
      <c r="W51" s="90">
        <v>0.25337700000000002</v>
      </c>
      <c r="X51" s="90">
        <v>0.25087799999999999</v>
      </c>
      <c r="Y51" s="90">
        <v>0.24824499999999999</v>
      </c>
      <c r="Z51" s="90">
        <v>0.24580399999999999</v>
      </c>
      <c r="AA51" s="90">
        <v>0.24337800000000001</v>
      </c>
      <c r="AB51" s="90">
        <v>0.24110400000000001</v>
      </c>
      <c r="AC51" s="90">
        <v>0.23829500000000001</v>
      </c>
      <c r="AD51" s="90">
        <v>0.23511299999999999</v>
      </c>
      <c r="AE51" s="90">
        <v>0.232824</v>
      </c>
      <c r="AF51" s="90">
        <v>0.231458</v>
      </c>
      <c r="AG51" s="93">
        <v>-6.6664000000000001E-2</v>
      </c>
      <c r="AH51">
        <v>119.13723</v>
      </c>
      <c r="AI51">
        <v>119.206306</v>
      </c>
      <c r="AJ51" s="33">
        <v>1E-3</v>
      </c>
    </row>
    <row r="52" spans="1:36" ht="60.75">
      <c r="A52" s="55" t="s">
        <v>3764</v>
      </c>
      <c r="B52" s="89" t="s">
        <v>3757</v>
      </c>
      <c r="C52" s="90">
        <v>0</v>
      </c>
      <c r="D52" s="90">
        <v>0</v>
      </c>
      <c r="E52" s="90">
        <v>0</v>
      </c>
      <c r="F52" s="90">
        <v>0</v>
      </c>
      <c r="G52" s="90">
        <v>0</v>
      </c>
      <c r="H52" s="90">
        <v>0</v>
      </c>
      <c r="I52" s="90">
        <v>0</v>
      </c>
      <c r="J52" s="90">
        <v>0</v>
      </c>
      <c r="K52" s="90">
        <v>0</v>
      </c>
      <c r="L52" s="90">
        <v>0</v>
      </c>
      <c r="M52" s="90">
        <v>0</v>
      </c>
      <c r="N52" s="90">
        <v>0</v>
      </c>
      <c r="O52" s="90">
        <v>0</v>
      </c>
      <c r="P52" s="90">
        <v>0</v>
      </c>
      <c r="Q52" s="90">
        <v>0</v>
      </c>
      <c r="R52" s="90">
        <v>0</v>
      </c>
      <c r="S52" s="90">
        <v>0</v>
      </c>
      <c r="T52" s="90">
        <v>0</v>
      </c>
      <c r="U52" s="90">
        <v>0</v>
      </c>
      <c r="V52" s="90">
        <v>0</v>
      </c>
      <c r="W52" s="90">
        <v>0</v>
      </c>
      <c r="X52" s="90">
        <v>0</v>
      </c>
      <c r="Y52" s="90">
        <v>0</v>
      </c>
      <c r="Z52" s="90">
        <v>0</v>
      </c>
      <c r="AA52" s="90">
        <v>0</v>
      </c>
      <c r="AB52" s="90">
        <v>0</v>
      </c>
      <c r="AC52" s="90">
        <v>0</v>
      </c>
      <c r="AD52" s="90">
        <v>0</v>
      </c>
      <c r="AE52" s="90">
        <v>0</v>
      </c>
      <c r="AF52" s="90">
        <v>0</v>
      </c>
      <c r="AG52" s="93" t="s">
        <v>3739</v>
      </c>
      <c r="AH52">
        <v>213.01475500000001</v>
      </c>
      <c r="AI52">
        <v>210.57737700000001</v>
      </c>
      <c r="AJ52" s="33">
        <v>6.0000000000000001E-3</v>
      </c>
    </row>
    <row r="53" spans="1:36" ht="48.75">
      <c r="A53" s="55" t="s">
        <v>3765</v>
      </c>
      <c r="B53" s="89" t="s">
        <v>3759</v>
      </c>
      <c r="C53" s="90">
        <v>0.440946</v>
      </c>
      <c r="D53" s="90">
        <v>0.50288900000000003</v>
      </c>
      <c r="E53" s="90">
        <v>0.545682</v>
      </c>
      <c r="F53" s="90">
        <v>0.57410099999999997</v>
      </c>
      <c r="G53" s="90">
        <v>0.60097900000000004</v>
      </c>
      <c r="H53" s="90">
        <v>0.61970499999999995</v>
      </c>
      <c r="I53" s="90">
        <v>0.63590100000000005</v>
      </c>
      <c r="J53" s="90">
        <v>0.65048399999999995</v>
      </c>
      <c r="K53" s="90">
        <v>0.66195300000000001</v>
      </c>
      <c r="L53" s="90">
        <v>0.67338399999999998</v>
      </c>
      <c r="M53" s="90">
        <v>0.69588000000000005</v>
      </c>
      <c r="N53" s="90">
        <v>0.71614999999999995</v>
      </c>
      <c r="O53" s="90">
        <v>0.73718399999999995</v>
      </c>
      <c r="P53" s="90">
        <v>0.75467799999999996</v>
      </c>
      <c r="Q53" s="90">
        <v>0.76964900000000003</v>
      </c>
      <c r="R53" s="90">
        <v>0.779756</v>
      </c>
      <c r="S53" s="90">
        <v>0.79277600000000004</v>
      </c>
      <c r="T53" s="90">
        <v>0.80840000000000001</v>
      </c>
      <c r="U53" s="90">
        <v>0.82653799999999999</v>
      </c>
      <c r="V53" s="90">
        <v>0.86590999999999996</v>
      </c>
      <c r="W53" s="90">
        <v>0.916883</v>
      </c>
      <c r="X53" s="90">
        <v>0.97040899999999997</v>
      </c>
      <c r="Y53" s="90">
        <v>1.0262519999999999</v>
      </c>
      <c r="Z53" s="90">
        <v>1.086009</v>
      </c>
      <c r="AA53" s="90">
        <v>1.1492020000000001</v>
      </c>
      <c r="AB53" s="90">
        <v>1.216726</v>
      </c>
      <c r="AC53" s="90">
        <v>1.2850699999999999</v>
      </c>
      <c r="AD53" s="90">
        <v>1.354975</v>
      </c>
      <c r="AE53" s="90">
        <v>1.434007</v>
      </c>
      <c r="AF53" s="90">
        <v>1.5233730000000001</v>
      </c>
      <c r="AG53" s="93">
        <v>4.3677000000000001E-2</v>
      </c>
      <c r="AH53">
        <v>87.816879</v>
      </c>
      <c r="AI53">
        <v>86.980957000000004</v>
      </c>
      <c r="AJ53" s="33">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3">
        <v>6.0000000000000001E-3</v>
      </c>
    </row>
    <row r="55" spans="1:36" ht="24.75">
      <c r="A55" s="55" t="s">
        <v>3766</v>
      </c>
      <c r="B55" s="88" t="s">
        <v>155</v>
      </c>
      <c r="C55" s="91">
        <v>927.45135500000004</v>
      </c>
      <c r="D55" s="91">
        <v>990.02081299999998</v>
      </c>
      <c r="E55" s="91">
        <v>884.05950900000005</v>
      </c>
      <c r="F55" s="91">
        <v>884.70709199999999</v>
      </c>
      <c r="G55" s="91">
        <v>887.06121800000005</v>
      </c>
      <c r="H55" s="91">
        <v>885.41760299999999</v>
      </c>
      <c r="I55" s="91">
        <v>881.61273200000005</v>
      </c>
      <c r="J55" s="91">
        <v>880.34258999999997</v>
      </c>
      <c r="K55" s="91">
        <v>880.76928699999996</v>
      </c>
      <c r="L55" s="91">
        <v>879.92974900000002</v>
      </c>
      <c r="M55" s="91">
        <v>884.78594999999996</v>
      </c>
      <c r="N55" s="91">
        <v>884.65515100000005</v>
      </c>
      <c r="O55" s="91">
        <v>885.21844499999997</v>
      </c>
      <c r="P55" s="91">
        <v>886.28894000000003</v>
      </c>
      <c r="Q55" s="91">
        <v>887.35192900000004</v>
      </c>
      <c r="R55" s="91">
        <v>889.09478799999999</v>
      </c>
      <c r="S55" s="91">
        <v>891.03912400000002</v>
      </c>
      <c r="T55" s="91">
        <v>890.64679000000001</v>
      </c>
      <c r="U55" s="91">
        <v>892.27447500000005</v>
      </c>
      <c r="V55" s="91">
        <v>887.78131099999996</v>
      </c>
      <c r="W55" s="91">
        <v>886.33569299999999</v>
      </c>
      <c r="X55" s="91">
        <v>884.98419200000001</v>
      </c>
      <c r="Y55" s="91">
        <v>881.27642800000001</v>
      </c>
      <c r="Z55" s="91">
        <v>879.00164800000005</v>
      </c>
      <c r="AA55" s="91">
        <v>879.11547900000005</v>
      </c>
      <c r="AB55" s="91">
        <v>878.01025400000003</v>
      </c>
      <c r="AC55" s="91">
        <v>877.70593299999996</v>
      </c>
      <c r="AD55" s="91">
        <v>878.74401899999998</v>
      </c>
      <c r="AE55" s="91">
        <v>879.32208300000002</v>
      </c>
      <c r="AF55" s="91">
        <v>880.51599099999999</v>
      </c>
      <c r="AG55" s="94">
        <v>-1.789E-3</v>
      </c>
      <c r="AH55">
        <v>4.9189999999999998E-3</v>
      </c>
      <c r="AI55">
        <v>4.8370000000000002E-3</v>
      </c>
      <c r="AJ55" s="33">
        <v>-2E-3</v>
      </c>
    </row>
    <row r="56" spans="1:36" ht="48.75">
      <c r="A56" s="55" t="s">
        <v>3767</v>
      </c>
      <c r="B56" s="89" t="s">
        <v>3722</v>
      </c>
      <c r="C56" s="90">
        <v>351.65612800000002</v>
      </c>
      <c r="D56" s="90">
        <v>238.17157</v>
      </c>
      <c r="E56" s="90">
        <v>341.49670400000002</v>
      </c>
      <c r="F56" s="90">
        <v>337.37942500000003</v>
      </c>
      <c r="G56" s="90">
        <v>332.16564899999997</v>
      </c>
      <c r="H56" s="90">
        <v>331.91503899999998</v>
      </c>
      <c r="I56" s="90">
        <v>335.13259900000003</v>
      </c>
      <c r="J56" s="90">
        <v>337.84320100000002</v>
      </c>
      <c r="K56" s="90">
        <v>338.748535</v>
      </c>
      <c r="L56" s="90">
        <v>341.154968</v>
      </c>
      <c r="M56" s="90">
        <v>339.24258400000002</v>
      </c>
      <c r="N56" s="90">
        <v>339.37771600000002</v>
      </c>
      <c r="O56" s="90">
        <v>339.98928799999999</v>
      </c>
      <c r="P56" s="90">
        <v>339.515198</v>
      </c>
      <c r="Q56" s="90">
        <v>338.44873000000001</v>
      </c>
      <c r="R56" s="90">
        <v>336.32299799999998</v>
      </c>
      <c r="S56" s="90">
        <v>333.43383799999998</v>
      </c>
      <c r="T56" s="90">
        <v>333.31323200000003</v>
      </c>
      <c r="U56" s="90">
        <v>332.17944299999999</v>
      </c>
      <c r="V56" s="90">
        <v>334.76266500000003</v>
      </c>
      <c r="W56" s="90">
        <v>335.45147700000001</v>
      </c>
      <c r="X56" s="90">
        <v>336.63207999999997</v>
      </c>
      <c r="Y56" s="90">
        <v>337.43170199999997</v>
      </c>
      <c r="Z56" s="90">
        <v>336.05450400000001</v>
      </c>
      <c r="AA56" s="90">
        <v>335.15737899999999</v>
      </c>
      <c r="AB56" s="90">
        <v>333.87554899999998</v>
      </c>
      <c r="AC56" s="90">
        <v>333.81549100000001</v>
      </c>
      <c r="AD56" s="90">
        <v>333.91772500000002</v>
      </c>
      <c r="AE56" s="90">
        <v>334.09484900000001</v>
      </c>
      <c r="AF56" s="90">
        <v>334.64166299999999</v>
      </c>
      <c r="AG56" s="93">
        <v>-1.709E-3</v>
      </c>
      <c r="AH56">
        <v>46.7896</v>
      </c>
      <c r="AI56">
        <v>44.974155000000003</v>
      </c>
      <c r="AJ56" s="33">
        <v>0</v>
      </c>
    </row>
    <row r="57" spans="1:36" ht="24.75">
      <c r="A57" s="55" t="s">
        <v>3768</v>
      </c>
      <c r="B57" s="89" t="s">
        <v>3763</v>
      </c>
      <c r="C57" s="90">
        <v>535.95062299999995</v>
      </c>
      <c r="D57" s="90">
        <v>727.49896200000001</v>
      </c>
      <c r="E57" s="90">
        <v>503.42858899999999</v>
      </c>
      <c r="F57" s="90">
        <v>502.77362099999999</v>
      </c>
      <c r="G57" s="90">
        <v>507.00457799999998</v>
      </c>
      <c r="H57" s="90">
        <v>500.63662699999998</v>
      </c>
      <c r="I57" s="90">
        <v>488.62951700000002</v>
      </c>
      <c r="J57" s="90">
        <v>483.53585800000002</v>
      </c>
      <c r="K57" s="90">
        <v>482.90744000000001</v>
      </c>
      <c r="L57" s="90">
        <v>478.91043100000002</v>
      </c>
      <c r="M57" s="90">
        <v>490.33029199999999</v>
      </c>
      <c r="N57" s="90">
        <v>488.39150999999998</v>
      </c>
      <c r="O57" s="90">
        <v>488.33117700000003</v>
      </c>
      <c r="P57" s="90">
        <v>489.60311899999999</v>
      </c>
      <c r="Q57" s="90">
        <v>490.947113</v>
      </c>
      <c r="R57" s="90">
        <v>494.14855999999997</v>
      </c>
      <c r="S57" s="90">
        <v>497.88388099999997</v>
      </c>
      <c r="T57" s="90">
        <v>495.34140000000002</v>
      </c>
      <c r="U57" s="90">
        <v>498.27636699999999</v>
      </c>
      <c r="V57" s="90">
        <v>484.67297400000001</v>
      </c>
      <c r="W57" s="90">
        <v>479.240387</v>
      </c>
      <c r="X57" s="90">
        <v>474.04070999999999</v>
      </c>
      <c r="Y57" s="90">
        <v>462.37161300000002</v>
      </c>
      <c r="Z57" s="90">
        <v>454.591339</v>
      </c>
      <c r="AA57" s="90">
        <v>453.270355</v>
      </c>
      <c r="AB57" s="90">
        <v>448.61398300000002</v>
      </c>
      <c r="AC57" s="90">
        <v>446.11673000000002</v>
      </c>
      <c r="AD57" s="90">
        <v>447.29937699999999</v>
      </c>
      <c r="AE57" s="90">
        <v>447.15524299999998</v>
      </c>
      <c r="AF57" s="90">
        <v>448.565247</v>
      </c>
      <c r="AG57" s="93">
        <v>-6.1190000000000003E-3</v>
      </c>
      <c r="AH57">
        <v>22.419288999999999</v>
      </c>
      <c r="AI57">
        <v>22.166677</v>
      </c>
      <c r="AJ57" s="33">
        <v>5.0000000000000001E-3</v>
      </c>
    </row>
    <row r="58" spans="1:36" ht="60.75">
      <c r="A58" s="55" t="s">
        <v>3769</v>
      </c>
      <c r="B58" s="89" t="s">
        <v>3757</v>
      </c>
      <c r="C58" s="90">
        <v>0</v>
      </c>
      <c r="D58" s="90">
        <v>0</v>
      </c>
      <c r="E58" s="90">
        <v>0</v>
      </c>
      <c r="F58" s="90">
        <v>0</v>
      </c>
      <c r="G58" s="90">
        <v>0</v>
      </c>
      <c r="H58" s="90">
        <v>0</v>
      </c>
      <c r="I58" s="90">
        <v>0</v>
      </c>
      <c r="J58" s="90">
        <v>0</v>
      </c>
      <c r="K58" s="90">
        <v>0</v>
      </c>
      <c r="L58" s="90">
        <v>0</v>
      </c>
      <c r="M58" s="90">
        <v>0</v>
      </c>
      <c r="N58" s="90">
        <v>0</v>
      </c>
      <c r="O58" s="90">
        <v>0</v>
      </c>
      <c r="P58" s="90">
        <v>0</v>
      </c>
      <c r="Q58" s="90">
        <v>0</v>
      </c>
      <c r="R58" s="90">
        <v>0</v>
      </c>
      <c r="S58" s="90">
        <v>0</v>
      </c>
      <c r="T58" s="90">
        <v>0</v>
      </c>
      <c r="U58" s="90">
        <v>0</v>
      </c>
      <c r="V58" s="90">
        <v>0</v>
      </c>
      <c r="W58" s="90">
        <v>0</v>
      </c>
      <c r="X58" s="90">
        <v>0</v>
      </c>
      <c r="Y58" s="90">
        <v>0</v>
      </c>
      <c r="Z58" s="90">
        <v>0</v>
      </c>
      <c r="AA58" s="90">
        <v>0</v>
      </c>
      <c r="AB58" s="90">
        <v>0</v>
      </c>
      <c r="AC58" s="90">
        <v>0</v>
      </c>
      <c r="AD58" s="90">
        <v>0</v>
      </c>
      <c r="AE58" s="90">
        <v>0</v>
      </c>
      <c r="AF58" s="90">
        <v>0</v>
      </c>
      <c r="AG58" s="93" t="s">
        <v>3739</v>
      </c>
      <c r="AH58">
        <v>1.3559969999999999</v>
      </c>
      <c r="AI58">
        <v>1.3470800000000001</v>
      </c>
      <c r="AJ58" s="33">
        <v>0.01</v>
      </c>
    </row>
    <row r="59" spans="1:36" ht="48.75">
      <c r="A59" s="55" t="s">
        <v>3770</v>
      </c>
      <c r="B59" s="89" t="s">
        <v>3759</v>
      </c>
      <c r="C59" s="90">
        <v>39.844611999999998</v>
      </c>
      <c r="D59" s="90">
        <v>24.350292</v>
      </c>
      <c r="E59" s="90">
        <v>39.134216000000002</v>
      </c>
      <c r="F59" s="90">
        <v>44.554015999999997</v>
      </c>
      <c r="G59" s="90">
        <v>47.891013999999998</v>
      </c>
      <c r="H59" s="90">
        <v>52.865997</v>
      </c>
      <c r="I59" s="90">
        <v>57.850662</v>
      </c>
      <c r="J59" s="90">
        <v>58.963535</v>
      </c>
      <c r="K59" s="90">
        <v>59.113273999999997</v>
      </c>
      <c r="L59" s="90">
        <v>59.864296000000003</v>
      </c>
      <c r="M59" s="90">
        <v>55.213051</v>
      </c>
      <c r="N59" s="90">
        <v>56.885941000000003</v>
      </c>
      <c r="O59" s="90">
        <v>56.898018</v>
      </c>
      <c r="P59" s="90">
        <v>57.170631</v>
      </c>
      <c r="Q59" s="90">
        <v>57.956054999999999</v>
      </c>
      <c r="R59" s="90">
        <v>58.623233999999997</v>
      </c>
      <c r="S59" s="90">
        <v>59.721397000000003</v>
      </c>
      <c r="T59" s="90">
        <v>61.992119000000002</v>
      </c>
      <c r="U59" s="90">
        <v>61.818676000000004</v>
      </c>
      <c r="V59" s="90">
        <v>68.345634000000004</v>
      </c>
      <c r="W59" s="90">
        <v>71.643828999999997</v>
      </c>
      <c r="X59" s="90">
        <v>74.311394000000007</v>
      </c>
      <c r="Y59" s="90">
        <v>81.473067999999998</v>
      </c>
      <c r="Z59" s="90">
        <v>88.355773999999997</v>
      </c>
      <c r="AA59" s="90">
        <v>90.687775000000002</v>
      </c>
      <c r="AB59" s="90">
        <v>95.520767000000006</v>
      </c>
      <c r="AC59" s="90">
        <v>97.773712000000003</v>
      </c>
      <c r="AD59" s="90">
        <v>97.526932000000002</v>
      </c>
      <c r="AE59" s="90">
        <v>98.071976000000006</v>
      </c>
      <c r="AF59" s="90">
        <v>97.309059000000005</v>
      </c>
      <c r="AG59" s="93">
        <v>3.1268999999999998E-2</v>
      </c>
      <c r="AH59">
        <v>5.518154</v>
      </c>
      <c r="AI59">
        <v>6.8551640000000003</v>
      </c>
      <c r="AJ59" s="33">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3">
        <v>4.0000000000000001E-3</v>
      </c>
    </row>
    <row r="61" spans="1:36" ht="36.75">
      <c r="A61" s="55" t="s">
        <v>3771</v>
      </c>
      <c r="B61" s="88" t="s">
        <v>3711</v>
      </c>
      <c r="C61" s="91">
        <v>2296.1611330000001</v>
      </c>
      <c r="D61" s="91">
        <v>2683.6513669999999</v>
      </c>
      <c r="E61" s="91">
        <v>2951.118164</v>
      </c>
      <c r="F61" s="91">
        <v>3034.7094729999999</v>
      </c>
      <c r="G61" s="91">
        <v>3111.6896969999998</v>
      </c>
      <c r="H61" s="91">
        <v>3173.992432</v>
      </c>
      <c r="I61" s="91">
        <v>3213.9558109999998</v>
      </c>
      <c r="J61" s="91">
        <v>3252.0551759999998</v>
      </c>
      <c r="K61" s="91">
        <v>3293.8454590000001</v>
      </c>
      <c r="L61" s="91">
        <v>3340.3571780000002</v>
      </c>
      <c r="M61" s="91">
        <v>3377.2758789999998</v>
      </c>
      <c r="N61" s="91">
        <v>3393.485107</v>
      </c>
      <c r="O61" s="91">
        <v>3431.1589359999998</v>
      </c>
      <c r="P61" s="91">
        <v>3465.1965329999998</v>
      </c>
      <c r="Q61" s="91">
        <v>3501.516846</v>
      </c>
      <c r="R61" s="91">
        <v>3538.3811040000001</v>
      </c>
      <c r="S61" s="91">
        <v>3580.70874</v>
      </c>
      <c r="T61" s="91">
        <v>3619.171143</v>
      </c>
      <c r="U61" s="91">
        <v>3663.686279</v>
      </c>
      <c r="V61" s="91">
        <v>3712.9865719999998</v>
      </c>
      <c r="W61" s="91">
        <v>3753.7878420000002</v>
      </c>
      <c r="X61" s="91">
        <v>3799.3937989999999</v>
      </c>
      <c r="Y61" s="91">
        <v>3847.1994629999999</v>
      </c>
      <c r="Z61" s="91">
        <v>3892.524414</v>
      </c>
      <c r="AA61" s="91">
        <v>3945.7468260000001</v>
      </c>
      <c r="AB61" s="91">
        <v>3999.0383299999999</v>
      </c>
      <c r="AC61" s="91">
        <v>4045.6613769999999</v>
      </c>
      <c r="AD61" s="91">
        <v>4090.9533689999998</v>
      </c>
      <c r="AE61" s="91">
        <v>4144.0703119999998</v>
      </c>
      <c r="AF61" s="91">
        <v>4203.2158200000003</v>
      </c>
      <c r="AG61" s="94">
        <v>2.1068E-2</v>
      </c>
      <c r="AH61">
        <v>40.965553</v>
      </c>
      <c r="AI61">
        <v>41.161906999999999</v>
      </c>
      <c r="AJ61" s="33">
        <v>1.7999999999999999E-2</v>
      </c>
    </row>
    <row r="62" spans="1:36">
      <c r="A62" s="55" t="s">
        <v>3772</v>
      </c>
      <c r="B62" s="89" t="s">
        <v>3773</v>
      </c>
      <c r="C62" s="90">
        <v>2273.726318</v>
      </c>
      <c r="D62" s="90">
        <v>2661.2297359999998</v>
      </c>
      <c r="E62" s="90">
        <v>2928.7075199999999</v>
      </c>
      <c r="F62" s="90">
        <v>3012.3078609999998</v>
      </c>
      <c r="G62" s="90">
        <v>3089.295654</v>
      </c>
      <c r="H62" s="90">
        <v>3151.6047359999998</v>
      </c>
      <c r="I62" s="90">
        <v>3191.5732419999999</v>
      </c>
      <c r="J62" s="90">
        <v>3229.6767580000001</v>
      </c>
      <c r="K62" s="90">
        <v>3271.4704590000001</v>
      </c>
      <c r="L62" s="90">
        <v>3317.985107</v>
      </c>
      <c r="M62" s="90">
        <v>3354.90625</v>
      </c>
      <c r="N62" s="90">
        <v>3371.117432</v>
      </c>
      <c r="O62" s="90">
        <v>3408.7929690000001</v>
      </c>
      <c r="P62" s="90">
        <v>3442.8320309999999</v>
      </c>
      <c r="Q62" s="90">
        <v>3479.1533199999999</v>
      </c>
      <c r="R62" s="90">
        <v>3516.0185550000001</v>
      </c>
      <c r="S62" s="90">
        <v>3558.3469239999999</v>
      </c>
      <c r="T62" s="90">
        <v>3596.8100589999999</v>
      </c>
      <c r="U62" s="90">
        <v>3641.3256839999999</v>
      </c>
      <c r="V62" s="90">
        <v>3690.6264649999998</v>
      </c>
      <c r="W62" s="90">
        <v>3731.4282229999999</v>
      </c>
      <c r="X62" s="90">
        <v>3777.0344239999999</v>
      </c>
      <c r="Y62" s="90">
        <v>3824.8403320000002</v>
      </c>
      <c r="Z62" s="90">
        <v>3870.1655270000001</v>
      </c>
      <c r="AA62" s="90">
        <v>3923.3879390000002</v>
      </c>
      <c r="AB62" s="90">
        <v>3976.6796880000002</v>
      </c>
      <c r="AC62" s="90">
        <v>4023.3027339999999</v>
      </c>
      <c r="AD62" s="90">
        <v>4068.594971</v>
      </c>
      <c r="AE62" s="90">
        <v>4121.7119140000004</v>
      </c>
      <c r="AF62" s="90">
        <v>4180.857422</v>
      </c>
      <c r="AG62" s="93">
        <v>2.1225000000000001E-2</v>
      </c>
      <c r="AH62">
        <v>0</v>
      </c>
      <c r="AI62">
        <v>0</v>
      </c>
      <c r="AJ62" t="s">
        <v>112</v>
      </c>
    </row>
    <row r="63" spans="1:36" ht="24.75">
      <c r="A63" s="55" t="s">
        <v>3774</v>
      </c>
      <c r="B63" s="89" t="s">
        <v>3775</v>
      </c>
      <c r="C63" s="90">
        <v>22.434891</v>
      </c>
      <c r="D63" s="90">
        <v>22.421617999999999</v>
      </c>
      <c r="E63" s="90">
        <v>22.410634999999999</v>
      </c>
      <c r="F63" s="90">
        <v>22.401547999999998</v>
      </c>
      <c r="G63" s="90">
        <v>22.394031999999999</v>
      </c>
      <c r="H63" s="90">
        <v>22.387812</v>
      </c>
      <c r="I63" s="90">
        <v>22.382666</v>
      </c>
      <c r="J63" s="90">
        <v>22.378406999999999</v>
      </c>
      <c r="K63" s="90">
        <v>22.374884000000002</v>
      </c>
      <c r="L63" s="90">
        <v>22.371969</v>
      </c>
      <c r="M63" s="90">
        <v>22.369558000000001</v>
      </c>
      <c r="N63" s="90">
        <v>22.367563000000001</v>
      </c>
      <c r="O63" s="90">
        <v>22.365911000000001</v>
      </c>
      <c r="P63" s="90">
        <v>22.364546000000001</v>
      </c>
      <c r="Q63" s="90">
        <v>22.363416999999998</v>
      </c>
      <c r="R63" s="90">
        <v>22.362480000000001</v>
      </c>
      <c r="S63" s="90">
        <v>22.361708</v>
      </c>
      <c r="T63" s="90">
        <v>22.361066999999998</v>
      </c>
      <c r="U63" s="90">
        <v>22.360537999999998</v>
      </c>
      <c r="V63" s="90">
        <v>22.360099999999999</v>
      </c>
      <c r="W63" s="90">
        <v>22.359736999999999</v>
      </c>
      <c r="X63" s="90">
        <v>22.359438000000001</v>
      </c>
      <c r="Y63" s="90">
        <v>22.359190000000002</v>
      </c>
      <c r="Z63" s="90">
        <v>22.358984</v>
      </c>
      <c r="AA63" s="90">
        <v>22.358813999999999</v>
      </c>
      <c r="AB63" s="90">
        <v>22.358673</v>
      </c>
      <c r="AC63" s="90">
        <v>22.358557000000001</v>
      </c>
      <c r="AD63" s="90">
        <v>22.358460999999998</v>
      </c>
      <c r="AE63" s="90">
        <v>22.358381000000001</v>
      </c>
      <c r="AF63" s="90">
        <v>22.358315000000001</v>
      </c>
      <c r="AG63" s="93">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3">
        <v>1.7999999999999999E-2</v>
      </c>
    </row>
    <row r="65" spans="1:36" ht="24.75">
      <c r="A65" s="55" t="s">
        <v>3776</v>
      </c>
      <c r="B65" s="88" t="s">
        <v>232</v>
      </c>
      <c r="C65" s="91">
        <v>537.703125</v>
      </c>
      <c r="D65" s="91">
        <v>545.34875499999998</v>
      </c>
      <c r="E65" s="91">
        <v>539.67163100000005</v>
      </c>
      <c r="F65" s="91">
        <v>539.22375499999998</v>
      </c>
      <c r="G65" s="91">
        <v>542.58715800000004</v>
      </c>
      <c r="H65" s="91">
        <v>545.14965800000004</v>
      </c>
      <c r="I65" s="91">
        <v>547.036743</v>
      </c>
      <c r="J65" s="91">
        <v>549.19799799999998</v>
      </c>
      <c r="K65" s="91">
        <v>547.83374000000003</v>
      </c>
      <c r="L65" s="91">
        <v>549.64349400000003</v>
      </c>
      <c r="M65" s="91">
        <v>549.11926300000005</v>
      </c>
      <c r="N65" s="91">
        <v>549.31872599999997</v>
      </c>
      <c r="O65" s="91">
        <v>549.48425299999997</v>
      </c>
      <c r="P65" s="91">
        <v>549.62329099999999</v>
      </c>
      <c r="Q65" s="91">
        <v>549.73779300000001</v>
      </c>
      <c r="R65" s="91">
        <v>549.99847399999999</v>
      </c>
      <c r="S65" s="91">
        <v>550.35229500000003</v>
      </c>
      <c r="T65" s="91">
        <v>550.70202600000005</v>
      </c>
      <c r="U65" s="91">
        <v>551.05041500000004</v>
      </c>
      <c r="V65" s="91">
        <v>551.39324999999997</v>
      </c>
      <c r="W65" s="91">
        <v>551.73486300000002</v>
      </c>
      <c r="X65" s="91">
        <v>552.07397500000002</v>
      </c>
      <c r="Y65" s="91">
        <v>552.408997</v>
      </c>
      <c r="Z65" s="91">
        <v>552.74206500000003</v>
      </c>
      <c r="AA65" s="91">
        <v>553.07428000000004</v>
      </c>
      <c r="AB65" s="91">
        <v>553.40344200000004</v>
      </c>
      <c r="AC65" s="91">
        <v>553.73046899999997</v>
      </c>
      <c r="AD65" s="91">
        <v>554.056152</v>
      </c>
      <c r="AE65" s="91">
        <v>554.37951699999996</v>
      </c>
      <c r="AF65" s="91">
        <v>554.70135500000004</v>
      </c>
      <c r="AG65" s="94">
        <v>1.0740000000000001E-3</v>
      </c>
      <c r="AH65">
        <v>0</v>
      </c>
      <c r="AI65">
        <v>0</v>
      </c>
      <c r="AJ65" t="s">
        <v>112</v>
      </c>
    </row>
    <row r="66" spans="1:36" ht="48.75">
      <c r="A66" s="55" t="s">
        <v>3777</v>
      </c>
      <c r="B66" s="89" t="s">
        <v>3778</v>
      </c>
      <c r="C66" s="90">
        <v>402.12243699999999</v>
      </c>
      <c r="D66" s="90">
        <v>408.58813500000002</v>
      </c>
      <c r="E66" s="90">
        <v>405.11737099999999</v>
      </c>
      <c r="F66" s="90">
        <v>404.78070100000002</v>
      </c>
      <c r="G66" s="90">
        <v>407.30474900000002</v>
      </c>
      <c r="H66" s="90">
        <v>409.22909499999997</v>
      </c>
      <c r="I66" s="90">
        <v>410.64746100000002</v>
      </c>
      <c r="J66" s="90">
        <v>412.27038599999997</v>
      </c>
      <c r="K66" s="90">
        <v>411.24566700000003</v>
      </c>
      <c r="L66" s="90">
        <v>412.60449199999999</v>
      </c>
      <c r="M66" s="90">
        <v>412.20864899999998</v>
      </c>
      <c r="N66" s="90">
        <v>412.35833700000001</v>
      </c>
      <c r="O66" s="90">
        <v>412.48217799999998</v>
      </c>
      <c r="P66" s="90">
        <v>412.58575400000001</v>
      </c>
      <c r="Q66" s="90">
        <v>412.67089800000002</v>
      </c>
      <c r="R66" s="90">
        <v>412.86550899999997</v>
      </c>
      <c r="S66" s="90">
        <v>413.12994400000002</v>
      </c>
      <c r="T66" s="90">
        <v>413.39245599999998</v>
      </c>
      <c r="U66" s="90">
        <v>413.65313700000002</v>
      </c>
      <c r="V66" s="90">
        <v>413.91204800000003</v>
      </c>
      <c r="W66" s="90">
        <v>414.16891500000003</v>
      </c>
      <c r="X66" s="90">
        <v>414.42382800000001</v>
      </c>
      <c r="Y66" s="90">
        <v>414.67672700000003</v>
      </c>
      <c r="Z66" s="90">
        <v>414.92770400000001</v>
      </c>
      <c r="AA66" s="90">
        <v>415.176849</v>
      </c>
      <c r="AB66" s="90">
        <v>415.42431599999998</v>
      </c>
      <c r="AC66" s="90">
        <v>415.67010499999998</v>
      </c>
      <c r="AD66" s="90">
        <v>415.91433699999999</v>
      </c>
      <c r="AE66" s="90">
        <v>416.15707400000002</v>
      </c>
      <c r="AF66" s="90">
        <v>416.39840700000002</v>
      </c>
      <c r="AG66" s="93">
        <v>1.204E-3</v>
      </c>
      <c r="AH66">
        <v>0</v>
      </c>
      <c r="AI66">
        <v>0</v>
      </c>
      <c r="AJ66" t="s">
        <v>112</v>
      </c>
    </row>
    <row r="67" spans="1:36" ht="24.75">
      <c r="A67" s="55" t="s">
        <v>3779</v>
      </c>
      <c r="B67" s="89" t="s">
        <v>3755</v>
      </c>
      <c r="C67" s="90">
        <v>20.461241000000001</v>
      </c>
      <c r="D67" s="90">
        <v>19.790189999999999</v>
      </c>
      <c r="E67" s="90">
        <v>18.577483999999998</v>
      </c>
      <c r="F67" s="90">
        <v>18.562657999999999</v>
      </c>
      <c r="G67" s="90">
        <v>18.679366999999999</v>
      </c>
      <c r="H67" s="90">
        <v>18.766643999999999</v>
      </c>
      <c r="I67" s="90">
        <v>18.82938</v>
      </c>
      <c r="J67" s="90">
        <v>18.903067</v>
      </c>
      <c r="K67" s="90">
        <v>18.856854999999999</v>
      </c>
      <c r="L67" s="90">
        <v>18.918801999999999</v>
      </c>
      <c r="M67" s="90">
        <v>18.903721000000001</v>
      </c>
      <c r="N67" s="90">
        <v>18.910616000000001</v>
      </c>
      <c r="O67" s="90">
        <v>18.916868000000001</v>
      </c>
      <c r="P67" s="90">
        <v>18.92268</v>
      </c>
      <c r="Q67" s="90">
        <v>18.927703999999999</v>
      </c>
      <c r="R67" s="90">
        <v>18.938010999999999</v>
      </c>
      <c r="S67" s="90">
        <v>18.951756</v>
      </c>
      <c r="T67" s="90">
        <v>18.963802000000001</v>
      </c>
      <c r="U67" s="90">
        <v>18.976884999999999</v>
      </c>
      <c r="V67" s="90">
        <v>18.986682999999999</v>
      </c>
      <c r="W67" s="90">
        <v>18.997869000000001</v>
      </c>
      <c r="X67" s="90">
        <v>19.009169</v>
      </c>
      <c r="Y67" s="90">
        <v>19.018823999999999</v>
      </c>
      <c r="Z67" s="90">
        <v>19.029070000000001</v>
      </c>
      <c r="AA67" s="90">
        <v>19.040801999999999</v>
      </c>
      <c r="AB67" s="90">
        <v>19.051625999999999</v>
      </c>
      <c r="AC67" s="90">
        <v>19.062536000000001</v>
      </c>
      <c r="AD67" s="90">
        <v>19.074103999999998</v>
      </c>
      <c r="AE67" s="90">
        <v>19.085204999999998</v>
      </c>
      <c r="AF67" s="90">
        <v>19.096606999999999</v>
      </c>
      <c r="AG67" s="93">
        <v>-2.3770000000000002E-3</v>
      </c>
      <c r="AH67">
        <v>0</v>
      </c>
      <c r="AI67">
        <v>0</v>
      </c>
      <c r="AJ67" t="s">
        <v>112</v>
      </c>
    </row>
    <row r="68" spans="1:36" ht="48.75">
      <c r="A68" s="55" t="s">
        <v>3780</v>
      </c>
      <c r="B68" s="89" t="s">
        <v>3781</v>
      </c>
      <c r="C68" s="90">
        <v>115.119415</v>
      </c>
      <c r="D68" s="90">
        <v>116.97041299999999</v>
      </c>
      <c r="E68" s="90">
        <v>115.97680699999999</v>
      </c>
      <c r="F68" s="90">
        <v>115.880424</v>
      </c>
      <c r="G68" s="90">
        <v>116.603004</v>
      </c>
      <c r="H68" s="90">
        <v>117.15389999999999</v>
      </c>
      <c r="I68" s="90">
        <v>117.55993700000001</v>
      </c>
      <c r="J68" s="90">
        <v>118.024559</v>
      </c>
      <c r="K68" s="90">
        <v>117.731201</v>
      </c>
      <c r="L68" s="90">
        <v>118.120216</v>
      </c>
      <c r="M68" s="90">
        <v>118.006882</v>
      </c>
      <c r="N68" s="90">
        <v>118.049744</v>
      </c>
      <c r="O68" s="90">
        <v>118.08519</v>
      </c>
      <c r="P68" s="90">
        <v>118.11483800000001</v>
      </c>
      <c r="Q68" s="90">
        <v>118.139214</v>
      </c>
      <c r="R68" s="90">
        <v>118.194923</v>
      </c>
      <c r="S68" s="90">
        <v>118.27063</v>
      </c>
      <c r="T68" s="90">
        <v>118.34577899999999</v>
      </c>
      <c r="U68" s="90">
        <v>118.42041</v>
      </c>
      <c r="V68" s="90">
        <v>118.494522</v>
      </c>
      <c r="W68" s="90">
        <v>118.568062</v>
      </c>
      <c r="X68" s="90">
        <v>118.64102200000001</v>
      </c>
      <c r="Y68" s="90">
        <v>118.713425</v>
      </c>
      <c r="Z68" s="90">
        <v>118.78527800000001</v>
      </c>
      <c r="AA68" s="90">
        <v>118.856613</v>
      </c>
      <c r="AB68" s="90">
        <v>118.92746</v>
      </c>
      <c r="AC68" s="90">
        <v>118.997818</v>
      </c>
      <c r="AD68" s="90">
        <v>119.067734</v>
      </c>
      <c r="AE68" s="90">
        <v>119.13723</v>
      </c>
      <c r="AF68" s="90">
        <v>119.206306</v>
      </c>
      <c r="AG68" s="93">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3">
        <v>6.0000000000000001E-3</v>
      </c>
    </row>
    <row r="70" spans="1:36" ht="36.75">
      <c r="A70" s="55" t="s">
        <v>3782</v>
      </c>
      <c r="B70" s="88" t="s">
        <v>3712</v>
      </c>
      <c r="C70" s="91">
        <v>175.12567100000001</v>
      </c>
      <c r="D70" s="91">
        <v>199.400192</v>
      </c>
      <c r="E70" s="91">
        <v>211.32579000000001</v>
      </c>
      <c r="F70" s="91">
        <v>217.84545900000001</v>
      </c>
      <c r="G70" s="91">
        <v>221.70657299999999</v>
      </c>
      <c r="H70" s="91">
        <v>224.223602</v>
      </c>
      <c r="I70" s="91">
        <v>225.852982</v>
      </c>
      <c r="J70" s="91">
        <v>226.766907</v>
      </c>
      <c r="K70" s="91">
        <v>227.22096300000001</v>
      </c>
      <c r="L70" s="91">
        <v>227.62361100000001</v>
      </c>
      <c r="M70" s="91">
        <v>228.039795</v>
      </c>
      <c r="N70" s="91">
        <v>227.957672</v>
      </c>
      <c r="O70" s="91">
        <v>227.73249799999999</v>
      </c>
      <c r="P70" s="91">
        <v>227.421097</v>
      </c>
      <c r="Q70" s="91">
        <v>226.926514</v>
      </c>
      <c r="R70" s="91">
        <v>226.58166499999999</v>
      </c>
      <c r="S70" s="91">
        <v>226.33427399999999</v>
      </c>
      <c r="T70" s="91">
        <v>226.04068000000001</v>
      </c>
      <c r="U70" s="91">
        <v>225.20178200000001</v>
      </c>
      <c r="V70" s="91">
        <v>224.45675700000001</v>
      </c>
      <c r="W70" s="91">
        <v>223.568939</v>
      </c>
      <c r="X70" s="91">
        <v>222.53797900000001</v>
      </c>
      <c r="Y70" s="91">
        <v>221.54235800000001</v>
      </c>
      <c r="Z70" s="91">
        <v>220.49520899999999</v>
      </c>
      <c r="AA70" s="91">
        <v>219.292664</v>
      </c>
      <c r="AB70" s="91">
        <v>218.10140999999999</v>
      </c>
      <c r="AC70" s="91">
        <v>216.69142199999999</v>
      </c>
      <c r="AD70" s="91">
        <v>215.01010099999999</v>
      </c>
      <c r="AE70" s="91">
        <v>213.01475500000001</v>
      </c>
      <c r="AF70" s="91">
        <v>210.57737700000001</v>
      </c>
      <c r="AG70" s="94">
        <v>6.3769999999999999E-3</v>
      </c>
      <c r="AH70">
        <v>5.37134</v>
      </c>
      <c r="AI70">
        <v>5.3437510000000001</v>
      </c>
      <c r="AJ70" s="33">
        <v>6.0000000000000001E-3</v>
      </c>
    </row>
    <row r="71" spans="1:36" ht="24.75">
      <c r="A71" s="55" t="s">
        <v>3783</v>
      </c>
      <c r="B71" s="89" t="s">
        <v>3784</v>
      </c>
      <c r="C71" s="90">
        <v>75.313231999999999</v>
      </c>
      <c r="D71" s="90">
        <v>82.089530999999994</v>
      </c>
      <c r="E71" s="90">
        <v>86.692977999999997</v>
      </c>
      <c r="F71" s="90">
        <v>90.064269999999993</v>
      </c>
      <c r="G71" s="90">
        <v>92.387680000000003</v>
      </c>
      <c r="H71" s="90">
        <v>94.193466000000001</v>
      </c>
      <c r="I71" s="90">
        <v>95.518471000000005</v>
      </c>
      <c r="J71" s="90">
        <v>96.276381999999998</v>
      </c>
      <c r="K71" s="90">
        <v>96.685287000000002</v>
      </c>
      <c r="L71" s="90">
        <v>97.144073000000006</v>
      </c>
      <c r="M71" s="90">
        <v>97.692047000000002</v>
      </c>
      <c r="N71" s="90">
        <v>97.729561000000004</v>
      </c>
      <c r="O71" s="90">
        <v>97.570175000000006</v>
      </c>
      <c r="P71" s="90">
        <v>97.256912</v>
      </c>
      <c r="Q71" s="90">
        <v>96.751548999999997</v>
      </c>
      <c r="R71" s="90">
        <v>96.316826000000006</v>
      </c>
      <c r="S71" s="90">
        <v>95.774390999999994</v>
      </c>
      <c r="T71" s="90">
        <v>95.265297000000004</v>
      </c>
      <c r="U71" s="90">
        <v>94.576369999999997</v>
      </c>
      <c r="V71" s="90">
        <v>94.018851999999995</v>
      </c>
      <c r="W71" s="90">
        <v>93.417525999999995</v>
      </c>
      <c r="X71" s="90">
        <v>92.731255000000004</v>
      </c>
      <c r="Y71" s="90">
        <v>92.131393000000003</v>
      </c>
      <c r="Z71" s="90">
        <v>91.537315000000007</v>
      </c>
      <c r="AA71" s="90">
        <v>90.839286999999999</v>
      </c>
      <c r="AB71" s="90">
        <v>90.224250999999995</v>
      </c>
      <c r="AC71" s="90">
        <v>89.512221999999994</v>
      </c>
      <c r="AD71" s="90">
        <v>88.689475999999999</v>
      </c>
      <c r="AE71" s="90">
        <v>87.816879</v>
      </c>
      <c r="AF71" s="90">
        <v>86.980957000000004</v>
      </c>
      <c r="AG71" s="93">
        <v>4.9789999999999999E-3</v>
      </c>
      <c r="AH71">
        <v>0</v>
      </c>
      <c r="AI71">
        <v>0</v>
      </c>
      <c r="AJ71" t="s">
        <v>112</v>
      </c>
    </row>
    <row r="72" spans="1:36" ht="24.75">
      <c r="A72" s="55" t="s">
        <v>3785</v>
      </c>
      <c r="B72" s="89" t="s">
        <v>3786</v>
      </c>
      <c r="C72" s="90">
        <v>9.6433230000000005</v>
      </c>
      <c r="D72" s="90">
        <v>10.540934</v>
      </c>
      <c r="E72" s="90">
        <v>11.148802999999999</v>
      </c>
      <c r="F72" s="90">
        <v>11.600770000000001</v>
      </c>
      <c r="G72" s="90">
        <v>11.917157</v>
      </c>
      <c r="H72" s="90">
        <v>12.169338</v>
      </c>
      <c r="I72" s="90">
        <v>12.357654999999999</v>
      </c>
      <c r="J72" s="90">
        <v>12.472455</v>
      </c>
      <c r="K72" s="90">
        <v>12.542721</v>
      </c>
      <c r="L72" s="90">
        <v>12.621245999999999</v>
      </c>
      <c r="M72" s="90">
        <v>12.713088000000001</v>
      </c>
      <c r="N72" s="90">
        <v>12.736143</v>
      </c>
      <c r="O72" s="90">
        <v>12.732991999999999</v>
      </c>
      <c r="P72" s="90">
        <v>12.709225</v>
      </c>
      <c r="Q72" s="90">
        <v>12.659914000000001</v>
      </c>
      <c r="R72" s="90">
        <v>12.620424999999999</v>
      </c>
      <c r="S72" s="90">
        <v>12.566718</v>
      </c>
      <c r="T72" s="90">
        <v>12.517704</v>
      </c>
      <c r="U72" s="90">
        <v>12.443576</v>
      </c>
      <c r="V72" s="90">
        <v>12.387663</v>
      </c>
      <c r="W72" s="90">
        <v>12.324693999999999</v>
      </c>
      <c r="X72" s="90">
        <v>12.250159999999999</v>
      </c>
      <c r="Y72" s="90">
        <v>12.187834000000001</v>
      </c>
      <c r="Z72" s="90">
        <v>12.126117000000001</v>
      </c>
      <c r="AA72" s="90">
        <v>12.050186</v>
      </c>
      <c r="AB72" s="90">
        <v>11.985734000000001</v>
      </c>
      <c r="AC72" s="90">
        <v>11.906828000000001</v>
      </c>
      <c r="AD72" s="90">
        <v>11.812537000000001</v>
      </c>
      <c r="AE72" s="90">
        <v>11.712026</v>
      </c>
      <c r="AF72" s="90">
        <v>11.616365999999999</v>
      </c>
      <c r="AG72" s="93">
        <v>6.4400000000000004E-3</v>
      </c>
      <c r="AH72">
        <v>78.515174999999999</v>
      </c>
      <c r="AI72">
        <v>78.090041999999997</v>
      </c>
      <c r="AJ72" s="33">
        <v>5.0000000000000001E-3</v>
      </c>
    </row>
    <row r="73" spans="1:36">
      <c r="A73" s="55" t="s">
        <v>3787</v>
      </c>
      <c r="B73" s="89" t="s">
        <v>3788</v>
      </c>
      <c r="C73" s="90">
        <v>5.1609999999999998E-3</v>
      </c>
      <c r="D73" s="90">
        <v>5.496E-3</v>
      </c>
      <c r="E73" s="90">
        <v>5.7359999999999998E-3</v>
      </c>
      <c r="F73" s="90">
        <v>5.8849999999999996E-3</v>
      </c>
      <c r="G73" s="90">
        <v>5.9800000000000001E-3</v>
      </c>
      <c r="H73" s="90">
        <v>6.0460000000000002E-3</v>
      </c>
      <c r="I73" s="90">
        <v>6.097E-3</v>
      </c>
      <c r="J73" s="90">
        <v>6.1120000000000002E-3</v>
      </c>
      <c r="K73" s="90">
        <v>6.1019999999999998E-3</v>
      </c>
      <c r="L73" s="90">
        <v>6.0910000000000001E-3</v>
      </c>
      <c r="M73" s="90">
        <v>6.0860000000000003E-3</v>
      </c>
      <c r="N73" s="90">
        <v>6.051E-3</v>
      </c>
      <c r="O73" s="90">
        <v>6.0049999999999999E-3</v>
      </c>
      <c r="P73" s="90">
        <v>5.953E-3</v>
      </c>
      <c r="Q73" s="90">
        <v>5.8919999999999997E-3</v>
      </c>
      <c r="R73" s="90">
        <v>5.8339999999999998E-3</v>
      </c>
      <c r="S73" s="90">
        <v>5.7679999999999997E-3</v>
      </c>
      <c r="T73" s="90">
        <v>5.705E-3</v>
      </c>
      <c r="U73" s="90">
        <v>5.6350000000000003E-3</v>
      </c>
      <c r="V73" s="90">
        <v>5.5669999999999999E-3</v>
      </c>
      <c r="W73" s="90">
        <v>5.4999999999999997E-3</v>
      </c>
      <c r="X73" s="90">
        <v>5.4299999999999999E-3</v>
      </c>
      <c r="Y73" s="90">
        <v>5.3619999999999996E-3</v>
      </c>
      <c r="Z73" s="90">
        <v>5.2940000000000001E-3</v>
      </c>
      <c r="AA73" s="90">
        <v>5.2209999999999999E-3</v>
      </c>
      <c r="AB73" s="90">
        <v>5.1489999999999999E-3</v>
      </c>
      <c r="AC73" s="90">
        <v>5.078E-3</v>
      </c>
      <c r="AD73" s="90">
        <v>5.0010000000000002E-3</v>
      </c>
      <c r="AE73" s="90">
        <v>4.9189999999999998E-3</v>
      </c>
      <c r="AF73" s="90">
        <v>4.8370000000000002E-3</v>
      </c>
      <c r="AG73" s="93">
        <v>-2.2309999999999999E-3</v>
      </c>
      <c r="AH73">
        <v>1.4942040000000001</v>
      </c>
      <c r="AI73">
        <v>1.508394</v>
      </c>
      <c r="AJ73" s="33">
        <v>1.9E-2</v>
      </c>
    </row>
    <row r="74" spans="1:36" ht="48.75">
      <c r="A74" s="55" t="s">
        <v>3789</v>
      </c>
      <c r="B74" s="89" t="s">
        <v>3790</v>
      </c>
      <c r="C74" s="90">
        <v>45.060589</v>
      </c>
      <c r="D74" s="90">
        <v>48.910423000000002</v>
      </c>
      <c r="E74" s="90">
        <v>51.438122</v>
      </c>
      <c r="F74" s="90">
        <v>53.268456</v>
      </c>
      <c r="G74" s="90">
        <v>54.502411000000002</v>
      </c>
      <c r="H74" s="90">
        <v>55.450690999999999</v>
      </c>
      <c r="I74" s="90">
        <v>56.114525</v>
      </c>
      <c r="J74" s="90">
        <v>56.457973000000003</v>
      </c>
      <c r="K74" s="90">
        <v>56.608898000000003</v>
      </c>
      <c r="L74" s="90">
        <v>56.796799</v>
      </c>
      <c r="M74" s="90">
        <v>57.038184999999999</v>
      </c>
      <c r="N74" s="90">
        <v>56.982272999999999</v>
      </c>
      <c r="O74" s="90">
        <v>56.809921000000003</v>
      </c>
      <c r="P74" s="90">
        <v>56.540951</v>
      </c>
      <c r="Q74" s="90">
        <v>56.149715</v>
      </c>
      <c r="R74" s="90">
        <v>55.791142000000001</v>
      </c>
      <c r="S74" s="90">
        <v>55.365161999999998</v>
      </c>
      <c r="T74" s="90">
        <v>54.947074999999998</v>
      </c>
      <c r="U74" s="90">
        <v>54.407032000000001</v>
      </c>
      <c r="V74" s="90">
        <v>53.927959000000001</v>
      </c>
      <c r="W74" s="90">
        <v>53.398918000000002</v>
      </c>
      <c r="X74" s="90">
        <v>52.798279000000001</v>
      </c>
      <c r="Y74" s="90">
        <v>52.219101000000002</v>
      </c>
      <c r="Z74" s="90">
        <v>51.604584000000003</v>
      </c>
      <c r="AA74" s="90">
        <v>50.88467</v>
      </c>
      <c r="AB74" s="90">
        <v>50.147407999999999</v>
      </c>
      <c r="AC74" s="90">
        <v>49.255951000000003</v>
      </c>
      <c r="AD74" s="90">
        <v>48.159224999999999</v>
      </c>
      <c r="AE74" s="90">
        <v>46.7896</v>
      </c>
      <c r="AF74" s="90">
        <v>44.974155000000003</v>
      </c>
      <c r="AG74" s="93">
        <v>-6.6000000000000005E-5</v>
      </c>
      <c r="AH74">
        <v>4.3915660000000001</v>
      </c>
      <c r="AI74">
        <v>4.3690100000000003</v>
      </c>
      <c r="AJ74" s="33">
        <v>6.0000000000000001E-3</v>
      </c>
    </row>
    <row r="75" spans="1:36" ht="72.75">
      <c r="A75" s="55" t="s">
        <v>3791</v>
      </c>
      <c r="B75" s="89" t="s">
        <v>3792</v>
      </c>
      <c r="C75" s="90">
        <v>19.164963</v>
      </c>
      <c r="D75" s="90">
        <v>21.02298</v>
      </c>
      <c r="E75" s="90">
        <v>22.358467000000001</v>
      </c>
      <c r="F75" s="90">
        <v>23.335905</v>
      </c>
      <c r="G75" s="90">
        <v>24.015098999999999</v>
      </c>
      <c r="H75" s="90">
        <v>24.532710999999999</v>
      </c>
      <c r="I75" s="90">
        <v>24.923483000000001</v>
      </c>
      <c r="J75" s="90">
        <v>25.149429000000001</v>
      </c>
      <c r="K75" s="90">
        <v>25.266787999999998</v>
      </c>
      <c r="L75" s="90">
        <v>25.382044</v>
      </c>
      <c r="M75" s="90">
        <v>25.510753999999999</v>
      </c>
      <c r="N75" s="90">
        <v>25.501729999999998</v>
      </c>
      <c r="O75" s="90">
        <v>25.436585999999998</v>
      </c>
      <c r="P75" s="90">
        <v>25.330863999999998</v>
      </c>
      <c r="Q75" s="90">
        <v>25.177016999999999</v>
      </c>
      <c r="R75" s="90">
        <v>25.038975000000001</v>
      </c>
      <c r="S75" s="90">
        <v>24.867069000000001</v>
      </c>
      <c r="T75" s="90">
        <v>24.70186</v>
      </c>
      <c r="U75" s="90">
        <v>24.494648000000002</v>
      </c>
      <c r="V75" s="90">
        <v>24.317627000000002</v>
      </c>
      <c r="W75" s="90">
        <v>24.134003</v>
      </c>
      <c r="X75" s="90">
        <v>23.926787999999998</v>
      </c>
      <c r="Y75" s="90">
        <v>23.738327000000002</v>
      </c>
      <c r="Z75" s="90">
        <v>23.551292</v>
      </c>
      <c r="AA75" s="90">
        <v>23.335457000000002</v>
      </c>
      <c r="AB75" s="90">
        <v>23.138323</v>
      </c>
      <c r="AC75" s="90">
        <v>22.922705000000001</v>
      </c>
      <c r="AD75" s="90">
        <v>22.679783</v>
      </c>
      <c r="AE75" s="90">
        <v>22.419288999999999</v>
      </c>
      <c r="AF75" s="90">
        <v>22.166677</v>
      </c>
      <c r="AG75" s="93">
        <v>5.0299999999999997E-3</v>
      </c>
      <c r="AH75">
        <v>0</v>
      </c>
      <c r="AI75">
        <v>0</v>
      </c>
      <c r="AJ75" t="s">
        <v>112</v>
      </c>
    </row>
    <row r="76" spans="1:36">
      <c r="A76" s="55" t="s">
        <v>3793</v>
      </c>
      <c r="B76" s="89" t="s">
        <v>3794</v>
      </c>
      <c r="C76" s="90">
        <v>1.0136350000000001</v>
      </c>
      <c r="D76" s="90">
        <v>1.1214280000000001</v>
      </c>
      <c r="E76" s="90">
        <v>1.1965779999999999</v>
      </c>
      <c r="F76" s="90">
        <v>1.253755</v>
      </c>
      <c r="G76" s="90">
        <v>1.2953699999999999</v>
      </c>
      <c r="H76" s="90">
        <v>1.3301050000000001</v>
      </c>
      <c r="I76" s="90">
        <v>1.357456</v>
      </c>
      <c r="J76" s="90">
        <v>1.375831</v>
      </c>
      <c r="K76" s="90">
        <v>1.3886940000000001</v>
      </c>
      <c r="L76" s="90">
        <v>1.4023129999999999</v>
      </c>
      <c r="M76" s="90">
        <v>1.4178390000000001</v>
      </c>
      <c r="N76" s="90">
        <v>1.4246030000000001</v>
      </c>
      <c r="O76" s="90">
        <v>1.4278219999999999</v>
      </c>
      <c r="P76" s="90">
        <v>1.4284509999999999</v>
      </c>
      <c r="Q76" s="90">
        <v>1.4261349999999999</v>
      </c>
      <c r="R76" s="90">
        <v>1.4251339999999999</v>
      </c>
      <c r="S76" s="90">
        <v>1.4221159999999999</v>
      </c>
      <c r="T76" s="90">
        <v>1.4197329999999999</v>
      </c>
      <c r="U76" s="90">
        <v>1.4140159999999999</v>
      </c>
      <c r="V76" s="90">
        <v>1.4105300000000001</v>
      </c>
      <c r="W76" s="90">
        <v>1.406185</v>
      </c>
      <c r="X76" s="90">
        <v>1.4003129999999999</v>
      </c>
      <c r="Y76" s="90">
        <v>1.3960170000000001</v>
      </c>
      <c r="Z76" s="90">
        <v>1.391753</v>
      </c>
      <c r="AA76" s="90">
        <v>1.385535</v>
      </c>
      <c r="AB76" s="90">
        <v>1.380744</v>
      </c>
      <c r="AC76" s="90">
        <v>1.374058</v>
      </c>
      <c r="AD76" s="90">
        <v>1.3654170000000001</v>
      </c>
      <c r="AE76" s="90">
        <v>1.3559969999999999</v>
      </c>
      <c r="AF76" s="90">
        <v>1.3470800000000001</v>
      </c>
      <c r="AG76" s="93">
        <v>9.8549999999999992E-3</v>
      </c>
      <c r="AH76">
        <v>0</v>
      </c>
      <c r="AI76">
        <v>0</v>
      </c>
      <c r="AJ76" t="s">
        <v>112</v>
      </c>
    </row>
    <row r="77" spans="1:36" ht="24.75">
      <c r="A77" s="55" t="s">
        <v>3795</v>
      </c>
      <c r="B77" s="89" t="s">
        <v>3796</v>
      </c>
      <c r="C77" s="90">
        <v>0.41080800000000001</v>
      </c>
      <c r="D77" s="90">
        <v>0.47196700000000003</v>
      </c>
      <c r="E77" s="90">
        <v>0.52781999999999996</v>
      </c>
      <c r="F77" s="90">
        <v>0.58121599999999995</v>
      </c>
      <c r="G77" s="90">
        <v>0.63278500000000004</v>
      </c>
      <c r="H77" s="90">
        <v>0.68526399999999998</v>
      </c>
      <c r="I77" s="90">
        <v>0.739618</v>
      </c>
      <c r="J77" s="90">
        <v>0.79476100000000005</v>
      </c>
      <c r="K77" s="90">
        <v>0.85218000000000005</v>
      </c>
      <c r="L77" s="90">
        <v>0.91561099999999995</v>
      </c>
      <c r="M77" s="90">
        <v>0.98605200000000004</v>
      </c>
      <c r="N77" s="90">
        <v>1.0587519999999999</v>
      </c>
      <c r="O77" s="90">
        <v>1.136935</v>
      </c>
      <c r="P77" s="90">
        <v>1.221665</v>
      </c>
      <c r="Q77" s="90">
        <v>1.313231</v>
      </c>
      <c r="R77" s="90">
        <v>1.4158059999999999</v>
      </c>
      <c r="S77" s="90">
        <v>1.5282180000000001</v>
      </c>
      <c r="T77" s="90">
        <v>1.6540509999999999</v>
      </c>
      <c r="U77" s="90">
        <v>1.7924979999999999</v>
      </c>
      <c r="V77" s="90">
        <v>1.9507209999999999</v>
      </c>
      <c r="W77" s="90">
        <v>2.1296390000000001</v>
      </c>
      <c r="X77" s="90">
        <v>2.3318880000000002</v>
      </c>
      <c r="Y77" s="90">
        <v>2.5665460000000002</v>
      </c>
      <c r="Z77" s="90">
        <v>2.840255</v>
      </c>
      <c r="AA77" s="90">
        <v>3.1604169999999998</v>
      </c>
      <c r="AB77" s="90">
        <v>3.5493030000000001</v>
      </c>
      <c r="AC77" s="90">
        <v>4.0302100000000003</v>
      </c>
      <c r="AD77" s="90">
        <v>4.6503500000000004</v>
      </c>
      <c r="AE77" s="90">
        <v>5.518154</v>
      </c>
      <c r="AF77" s="90">
        <v>6.8551640000000003</v>
      </c>
      <c r="AG77" s="93">
        <v>0.101922</v>
      </c>
      <c r="AH77">
        <v>67.135193000000001</v>
      </c>
      <c r="AI77">
        <v>67.960930000000005</v>
      </c>
      <c r="AJ77" s="33">
        <v>2.1999999999999999E-2</v>
      </c>
    </row>
    <row r="78" spans="1:36" ht="24.75">
      <c r="A78" s="55" t="s">
        <v>3797</v>
      </c>
      <c r="B78" s="89" t="s">
        <v>3798</v>
      </c>
      <c r="C78" s="90">
        <v>1.4751999999999999E-2</v>
      </c>
      <c r="D78" s="90">
        <v>1.6302000000000001E-2</v>
      </c>
      <c r="E78" s="90">
        <v>1.7451999999999999E-2</v>
      </c>
      <c r="F78" s="90">
        <v>1.8290000000000001E-2</v>
      </c>
      <c r="G78" s="90">
        <v>1.8873000000000001E-2</v>
      </c>
      <c r="H78" s="90">
        <v>1.9307000000000001E-2</v>
      </c>
      <c r="I78" s="90">
        <v>1.9635E-2</v>
      </c>
      <c r="J78" s="90">
        <v>1.9817999999999999E-2</v>
      </c>
      <c r="K78" s="90">
        <v>1.9900000000000001E-2</v>
      </c>
      <c r="L78" s="90">
        <v>1.9973000000000001E-2</v>
      </c>
      <c r="M78" s="90">
        <v>2.0046000000000001E-2</v>
      </c>
      <c r="N78" s="90">
        <v>2.0005999999999999E-2</v>
      </c>
      <c r="O78" s="90">
        <v>1.9921000000000001E-2</v>
      </c>
      <c r="P78" s="90">
        <v>1.9803000000000001E-2</v>
      </c>
      <c r="Q78" s="90">
        <v>1.9649E-2</v>
      </c>
      <c r="R78" s="90">
        <v>1.9505000000000002E-2</v>
      </c>
      <c r="S78" s="90">
        <v>1.9332999999999999E-2</v>
      </c>
      <c r="T78" s="90">
        <v>1.9162999999999999E-2</v>
      </c>
      <c r="U78" s="90">
        <v>1.8963000000000001E-2</v>
      </c>
      <c r="V78" s="90">
        <v>1.8780999999999999E-2</v>
      </c>
      <c r="W78" s="90">
        <v>1.8596000000000001E-2</v>
      </c>
      <c r="X78" s="90">
        <v>1.8394000000000001E-2</v>
      </c>
      <c r="Y78" s="90">
        <v>1.8201999999999999E-2</v>
      </c>
      <c r="Z78" s="90">
        <v>1.8010999999999999E-2</v>
      </c>
      <c r="AA78" s="90">
        <v>1.7798000000000001E-2</v>
      </c>
      <c r="AB78" s="90">
        <v>1.7596000000000001E-2</v>
      </c>
      <c r="AC78" s="90">
        <v>1.7385000000000001E-2</v>
      </c>
      <c r="AD78" s="90">
        <v>1.7155E-2</v>
      </c>
      <c r="AE78" s="90">
        <v>1.6909E-2</v>
      </c>
      <c r="AF78" s="90">
        <v>1.6667000000000001E-2</v>
      </c>
      <c r="AG78" s="93">
        <v>4.2170000000000003E-3</v>
      </c>
      <c r="AH78">
        <v>13.396444000000001</v>
      </c>
      <c r="AI78">
        <v>13.474932000000001</v>
      </c>
      <c r="AJ78" s="33">
        <v>2.5000000000000001E-2</v>
      </c>
    </row>
    <row r="79" spans="1:36" ht="24.75">
      <c r="A79" s="55" t="s">
        <v>3799</v>
      </c>
      <c r="B79" s="89" t="s">
        <v>3800</v>
      </c>
      <c r="C79" s="90">
        <v>24.198651999999999</v>
      </c>
      <c r="D79" s="90">
        <v>27.012305999999999</v>
      </c>
      <c r="E79" s="90">
        <v>29.212630999999998</v>
      </c>
      <c r="F79" s="90">
        <v>30.957491000000001</v>
      </c>
      <c r="G79" s="90">
        <v>32.341728000000003</v>
      </c>
      <c r="H79" s="90">
        <v>33.455863999999998</v>
      </c>
      <c r="I79" s="90">
        <v>34.358207999999998</v>
      </c>
      <c r="J79" s="90">
        <v>35.101486000000001</v>
      </c>
      <c r="K79" s="90">
        <v>35.729759000000001</v>
      </c>
      <c r="L79" s="90">
        <v>36.272857999999999</v>
      </c>
      <c r="M79" s="90">
        <v>36.745235000000001</v>
      </c>
      <c r="N79" s="90">
        <v>37.157916999999998</v>
      </c>
      <c r="O79" s="90">
        <v>37.519179999999999</v>
      </c>
      <c r="P79" s="90">
        <v>37.836520999999998</v>
      </c>
      <c r="Q79" s="90">
        <v>38.120975000000001</v>
      </c>
      <c r="R79" s="90">
        <v>38.371074999999998</v>
      </c>
      <c r="S79" s="90">
        <v>38.582680000000003</v>
      </c>
      <c r="T79" s="90">
        <v>38.780827000000002</v>
      </c>
      <c r="U79" s="90">
        <v>38.998050999999997</v>
      </c>
      <c r="V79" s="90">
        <v>39.207397</v>
      </c>
      <c r="W79" s="90">
        <v>39.410442000000003</v>
      </c>
      <c r="X79" s="90">
        <v>39.611862000000002</v>
      </c>
      <c r="Y79" s="90">
        <v>39.810284000000003</v>
      </c>
      <c r="Z79" s="90">
        <v>40.004852</v>
      </c>
      <c r="AA79" s="90">
        <v>40.199120000000001</v>
      </c>
      <c r="AB79" s="90">
        <v>40.391823000000002</v>
      </c>
      <c r="AC79" s="90">
        <v>40.581470000000003</v>
      </c>
      <c r="AD79" s="90">
        <v>40.771324</v>
      </c>
      <c r="AE79" s="90">
        <v>40.965553</v>
      </c>
      <c r="AF79" s="90">
        <v>41.161906999999999</v>
      </c>
      <c r="AG79" s="93">
        <v>1.8487E-2</v>
      </c>
      <c r="AH79">
        <v>2.0818129999999999</v>
      </c>
      <c r="AI79">
        <v>2.0940089999999998</v>
      </c>
      <c r="AJ79" s="33">
        <v>2.5000000000000001E-2</v>
      </c>
    </row>
    <row r="80" spans="1:36" ht="24.75">
      <c r="A80" s="55" t="s">
        <v>3801</v>
      </c>
      <c r="B80" s="89" t="s">
        <v>3786</v>
      </c>
      <c r="C80" s="90">
        <v>0</v>
      </c>
      <c r="D80" s="90">
        <v>0</v>
      </c>
      <c r="E80" s="90">
        <v>0</v>
      </c>
      <c r="F80" s="90">
        <v>0</v>
      </c>
      <c r="G80" s="90">
        <v>0</v>
      </c>
      <c r="H80" s="90">
        <v>0</v>
      </c>
      <c r="I80" s="90">
        <v>0</v>
      </c>
      <c r="J80" s="90">
        <v>0</v>
      </c>
      <c r="K80" s="90">
        <v>0</v>
      </c>
      <c r="L80" s="90">
        <v>0</v>
      </c>
      <c r="M80" s="90">
        <v>0</v>
      </c>
      <c r="N80" s="90">
        <v>0</v>
      </c>
      <c r="O80" s="90">
        <v>0</v>
      </c>
      <c r="P80" s="90">
        <v>0</v>
      </c>
      <c r="Q80" s="90">
        <v>0</v>
      </c>
      <c r="R80" s="90">
        <v>0</v>
      </c>
      <c r="S80" s="90">
        <v>0</v>
      </c>
      <c r="T80" s="90">
        <v>0</v>
      </c>
      <c r="U80" s="90">
        <v>0</v>
      </c>
      <c r="V80" s="90">
        <v>0</v>
      </c>
      <c r="W80" s="90">
        <v>0</v>
      </c>
      <c r="X80" s="90">
        <v>0</v>
      </c>
      <c r="Y80" s="90">
        <v>0</v>
      </c>
      <c r="Z80" s="90">
        <v>0</v>
      </c>
      <c r="AA80" s="90">
        <v>0</v>
      </c>
      <c r="AB80" s="90">
        <v>0</v>
      </c>
      <c r="AC80" s="90">
        <v>0</v>
      </c>
      <c r="AD80" s="90">
        <v>0</v>
      </c>
      <c r="AE80" s="90">
        <v>0</v>
      </c>
      <c r="AF80" s="90">
        <v>0</v>
      </c>
      <c r="AG80" s="93" t="s">
        <v>3739</v>
      </c>
      <c r="AH80">
        <v>11.314631</v>
      </c>
      <c r="AI80">
        <v>11.380922</v>
      </c>
      <c r="AJ80" s="33">
        <v>2.5000000000000001E-2</v>
      </c>
    </row>
    <row r="81" spans="1:36">
      <c r="A81" s="55" t="s">
        <v>3802</v>
      </c>
      <c r="B81" s="89" t="s">
        <v>3788</v>
      </c>
      <c r="C81" s="90">
        <v>0</v>
      </c>
      <c r="D81" s="90">
        <v>0</v>
      </c>
      <c r="E81" s="90">
        <v>0</v>
      </c>
      <c r="F81" s="90">
        <v>0</v>
      </c>
      <c r="G81" s="90">
        <v>0</v>
      </c>
      <c r="H81" s="90">
        <v>0</v>
      </c>
      <c r="I81" s="90">
        <v>0</v>
      </c>
      <c r="J81" s="90">
        <v>0</v>
      </c>
      <c r="K81" s="90">
        <v>0</v>
      </c>
      <c r="L81" s="90">
        <v>0</v>
      </c>
      <c r="M81" s="90">
        <v>0</v>
      </c>
      <c r="N81" s="90">
        <v>0</v>
      </c>
      <c r="O81" s="90">
        <v>0</v>
      </c>
      <c r="P81" s="90">
        <v>0</v>
      </c>
      <c r="Q81" s="90">
        <v>0</v>
      </c>
      <c r="R81" s="90">
        <v>0</v>
      </c>
      <c r="S81" s="90">
        <v>0</v>
      </c>
      <c r="T81" s="90">
        <v>0</v>
      </c>
      <c r="U81" s="90">
        <v>0</v>
      </c>
      <c r="V81" s="90">
        <v>0</v>
      </c>
      <c r="W81" s="90">
        <v>0</v>
      </c>
      <c r="X81" s="90">
        <v>0</v>
      </c>
      <c r="Y81" s="90">
        <v>0</v>
      </c>
      <c r="Z81" s="90">
        <v>0</v>
      </c>
      <c r="AA81" s="90">
        <v>0</v>
      </c>
      <c r="AB81" s="90">
        <v>0</v>
      </c>
      <c r="AC81" s="90">
        <v>0</v>
      </c>
      <c r="AD81" s="90">
        <v>0</v>
      </c>
      <c r="AE81" s="90">
        <v>0</v>
      </c>
      <c r="AF81" s="90">
        <v>0</v>
      </c>
      <c r="AG81" s="93" t="s">
        <v>3739</v>
      </c>
      <c r="AH81">
        <v>0</v>
      </c>
      <c r="AI81">
        <v>0</v>
      </c>
      <c r="AJ81" t="s">
        <v>112</v>
      </c>
    </row>
    <row r="82" spans="1:36" ht="48.75">
      <c r="A82" s="55" t="s">
        <v>3803</v>
      </c>
      <c r="B82" s="89" t="s">
        <v>3790</v>
      </c>
      <c r="C82" s="90">
        <v>24.198651999999999</v>
      </c>
      <c r="D82" s="90">
        <v>27.012305999999999</v>
      </c>
      <c r="E82" s="90">
        <v>29.212630999999998</v>
      </c>
      <c r="F82" s="90">
        <v>30.957491000000001</v>
      </c>
      <c r="G82" s="90">
        <v>32.341728000000003</v>
      </c>
      <c r="H82" s="90">
        <v>33.455863999999998</v>
      </c>
      <c r="I82" s="90">
        <v>34.358207999999998</v>
      </c>
      <c r="J82" s="90">
        <v>35.101486000000001</v>
      </c>
      <c r="K82" s="90">
        <v>35.729759000000001</v>
      </c>
      <c r="L82" s="90">
        <v>36.272857999999999</v>
      </c>
      <c r="M82" s="90">
        <v>36.745235000000001</v>
      </c>
      <c r="N82" s="90">
        <v>37.157916999999998</v>
      </c>
      <c r="O82" s="90">
        <v>37.519179999999999</v>
      </c>
      <c r="P82" s="90">
        <v>37.836520999999998</v>
      </c>
      <c r="Q82" s="90">
        <v>38.120975000000001</v>
      </c>
      <c r="R82" s="90">
        <v>38.371074999999998</v>
      </c>
      <c r="S82" s="90">
        <v>38.582680000000003</v>
      </c>
      <c r="T82" s="90">
        <v>38.780827000000002</v>
      </c>
      <c r="U82" s="90">
        <v>38.998050999999997</v>
      </c>
      <c r="V82" s="90">
        <v>39.207397</v>
      </c>
      <c r="W82" s="90">
        <v>39.410442000000003</v>
      </c>
      <c r="X82" s="90">
        <v>39.611862000000002</v>
      </c>
      <c r="Y82" s="90">
        <v>39.810284000000003</v>
      </c>
      <c r="Z82" s="90">
        <v>40.004852</v>
      </c>
      <c r="AA82" s="90">
        <v>40.199120000000001</v>
      </c>
      <c r="AB82" s="90">
        <v>40.391823000000002</v>
      </c>
      <c r="AC82" s="90">
        <v>40.581470000000003</v>
      </c>
      <c r="AD82" s="90">
        <v>40.771324</v>
      </c>
      <c r="AE82" s="90">
        <v>40.965553</v>
      </c>
      <c r="AF82" s="90">
        <v>41.161906999999999</v>
      </c>
      <c r="AG82" s="93">
        <v>1.8487E-2</v>
      </c>
      <c r="AH82">
        <v>0</v>
      </c>
      <c r="AI82">
        <v>0</v>
      </c>
      <c r="AJ82" t="s">
        <v>112</v>
      </c>
    </row>
    <row r="83" spans="1:36" ht="72.75">
      <c r="A83" s="55" t="s">
        <v>3804</v>
      </c>
      <c r="B83" s="89" t="s">
        <v>3792</v>
      </c>
      <c r="C83" s="90">
        <v>0</v>
      </c>
      <c r="D83" s="90">
        <v>0</v>
      </c>
      <c r="E83" s="90">
        <v>0</v>
      </c>
      <c r="F83" s="90">
        <v>0</v>
      </c>
      <c r="G83" s="90">
        <v>0</v>
      </c>
      <c r="H83" s="90">
        <v>0</v>
      </c>
      <c r="I83" s="90">
        <v>0</v>
      </c>
      <c r="J83" s="90">
        <v>0</v>
      </c>
      <c r="K83" s="90">
        <v>0</v>
      </c>
      <c r="L83" s="90">
        <v>0</v>
      </c>
      <c r="M83" s="90">
        <v>0</v>
      </c>
      <c r="N83" s="90">
        <v>0</v>
      </c>
      <c r="O83" s="90">
        <v>0</v>
      </c>
      <c r="P83" s="90">
        <v>0</v>
      </c>
      <c r="Q83" s="90">
        <v>0</v>
      </c>
      <c r="R83" s="90">
        <v>0</v>
      </c>
      <c r="S83" s="90">
        <v>0</v>
      </c>
      <c r="T83" s="90">
        <v>0</v>
      </c>
      <c r="U83" s="90">
        <v>0</v>
      </c>
      <c r="V83" s="90">
        <v>0</v>
      </c>
      <c r="W83" s="90">
        <v>0</v>
      </c>
      <c r="X83" s="90">
        <v>0</v>
      </c>
      <c r="Y83" s="90">
        <v>0</v>
      </c>
      <c r="Z83" s="90">
        <v>0</v>
      </c>
      <c r="AA83" s="90">
        <v>0</v>
      </c>
      <c r="AB83" s="90">
        <v>0</v>
      </c>
      <c r="AC83" s="90">
        <v>0</v>
      </c>
      <c r="AD83" s="90">
        <v>0</v>
      </c>
      <c r="AE83" s="90">
        <v>0</v>
      </c>
      <c r="AF83" s="90">
        <v>0</v>
      </c>
      <c r="AG83" s="93" t="s">
        <v>3739</v>
      </c>
      <c r="AH83">
        <v>23.661840000000002</v>
      </c>
      <c r="AI83">
        <v>23.94849</v>
      </c>
      <c r="AJ83" s="33">
        <v>2.1999999999999999E-2</v>
      </c>
    </row>
    <row r="84" spans="1:36">
      <c r="A84" s="55" t="s">
        <v>3805</v>
      </c>
      <c r="B84" s="89" t="s">
        <v>3794</v>
      </c>
      <c r="C84" s="90">
        <v>0</v>
      </c>
      <c r="D84" s="90">
        <v>0</v>
      </c>
      <c r="E84" s="90">
        <v>0</v>
      </c>
      <c r="F84" s="90">
        <v>0</v>
      </c>
      <c r="G84" s="90">
        <v>0</v>
      </c>
      <c r="H84" s="90">
        <v>0</v>
      </c>
      <c r="I84" s="90">
        <v>0</v>
      </c>
      <c r="J84" s="90">
        <v>0</v>
      </c>
      <c r="K84" s="90">
        <v>0</v>
      </c>
      <c r="L84" s="90">
        <v>0</v>
      </c>
      <c r="M84" s="90">
        <v>0</v>
      </c>
      <c r="N84" s="90">
        <v>0</v>
      </c>
      <c r="O84" s="90">
        <v>0</v>
      </c>
      <c r="P84" s="90">
        <v>0</v>
      </c>
      <c r="Q84" s="90">
        <v>0</v>
      </c>
      <c r="R84" s="90">
        <v>0</v>
      </c>
      <c r="S84" s="90">
        <v>0</v>
      </c>
      <c r="T84" s="90">
        <v>0</v>
      </c>
      <c r="U84" s="90">
        <v>0</v>
      </c>
      <c r="V84" s="90">
        <v>0</v>
      </c>
      <c r="W84" s="90">
        <v>0</v>
      </c>
      <c r="X84" s="90">
        <v>0</v>
      </c>
      <c r="Y84" s="90">
        <v>0</v>
      </c>
      <c r="Z84" s="90">
        <v>0</v>
      </c>
      <c r="AA84" s="90">
        <v>0</v>
      </c>
      <c r="AB84" s="90">
        <v>0</v>
      </c>
      <c r="AC84" s="90">
        <v>0</v>
      </c>
      <c r="AD84" s="90">
        <v>0</v>
      </c>
      <c r="AE84" s="90">
        <v>0</v>
      </c>
      <c r="AF84" s="90">
        <v>0</v>
      </c>
      <c r="AG84" s="93" t="s">
        <v>3739</v>
      </c>
      <c r="AH84">
        <v>23.661840000000002</v>
      </c>
      <c r="AI84">
        <v>23.94849</v>
      </c>
      <c r="AJ84" s="33">
        <v>2.1999999999999999E-2</v>
      </c>
    </row>
    <row r="85" spans="1:36" ht="24.75">
      <c r="A85" s="55" t="s">
        <v>3806</v>
      </c>
      <c r="B85" s="89" t="s">
        <v>3796</v>
      </c>
      <c r="C85" s="90">
        <v>0</v>
      </c>
      <c r="D85" s="90">
        <v>0</v>
      </c>
      <c r="E85" s="90">
        <v>0</v>
      </c>
      <c r="F85" s="90">
        <v>0</v>
      </c>
      <c r="G85" s="90">
        <v>0</v>
      </c>
      <c r="H85" s="90">
        <v>0</v>
      </c>
      <c r="I85" s="90">
        <v>0</v>
      </c>
      <c r="J85" s="90">
        <v>0</v>
      </c>
      <c r="K85" s="90">
        <v>0</v>
      </c>
      <c r="L85" s="90">
        <v>0</v>
      </c>
      <c r="M85" s="90">
        <v>0</v>
      </c>
      <c r="N85" s="90">
        <v>0</v>
      </c>
      <c r="O85" s="90">
        <v>0</v>
      </c>
      <c r="P85" s="90">
        <v>0</v>
      </c>
      <c r="Q85" s="90">
        <v>0</v>
      </c>
      <c r="R85" s="90">
        <v>0</v>
      </c>
      <c r="S85" s="90">
        <v>0</v>
      </c>
      <c r="T85" s="90">
        <v>0</v>
      </c>
      <c r="U85" s="90">
        <v>0</v>
      </c>
      <c r="V85" s="90">
        <v>0</v>
      </c>
      <c r="W85" s="90">
        <v>0</v>
      </c>
      <c r="X85" s="90">
        <v>0</v>
      </c>
      <c r="Y85" s="90">
        <v>0</v>
      </c>
      <c r="Z85" s="90">
        <v>0</v>
      </c>
      <c r="AA85" s="90">
        <v>0</v>
      </c>
      <c r="AB85" s="90">
        <v>0</v>
      </c>
      <c r="AC85" s="90">
        <v>0</v>
      </c>
      <c r="AD85" s="90">
        <v>0</v>
      </c>
      <c r="AE85" s="90">
        <v>0</v>
      </c>
      <c r="AF85" s="90">
        <v>0</v>
      </c>
      <c r="AG85" s="93" t="s">
        <v>3739</v>
      </c>
      <c r="AH85">
        <v>30.076912</v>
      </c>
      <c r="AI85">
        <v>30.537510000000001</v>
      </c>
      <c r="AJ85" s="33">
        <v>2.1000000000000001E-2</v>
      </c>
    </row>
    <row r="86" spans="1:36" ht="24.75">
      <c r="A86" s="55" t="s">
        <v>3807</v>
      </c>
      <c r="B86" s="89" t="s">
        <v>3798</v>
      </c>
      <c r="C86" s="90">
        <v>0</v>
      </c>
      <c r="D86" s="90">
        <v>0</v>
      </c>
      <c r="E86" s="90">
        <v>0</v>
      </c>
      <c r="F86" s="90">
        <v>0</v>
      </c>
      <c r="G86" s="90">
        <v>0</v>
      </c>
      <c r="H86" s="90">
        <v>0</v>
      </c>
      <c r="I86" s="90">
        <v>0</v>
      </c>
      <c r="J86" s="90">
        <v>0</v>
      </c>
      <c r="K86" s="90">
        <v>0</v>
      </c>
      <c r="L86" s="90">
        <v>0</v>
      </c>
      <c r="M86" s="90">
        <v>0</v>
      </c>
      <c r="N86" s="90">
        <v>0</v>
      </c>
      <c r="O86" s="90">
        <v>0</v>
      </c>
      <c r="P86" s="90">
        <v>0</v>
      </c>
      <c r="Q86" s="90">
        <v>0</v>
      </c>
      <c r="R86" s="90">
        <v>0</v>
      </c>
      <c r="S86" s="90">
        <v>0</v>
      </c>
      <c r="T86" s="90">
        <v>0</v>
      </c>
      <c r="U86" s="90">
        <v>0</v>
      </c>
      <c r="V86" s="90">
        <v>0</v>
      </c>
      <c r="W86" s="90">
        <v>0</v>
      </c>
      <c r="X86" s="90">
        <v>0</v>
      </c>
      <c r="Y86" s="90">
        <v>0</v>
      </c>
      <c r="Z86" s="90">
        <v>0</v>
      </c>
      <c r="AA86" s="90">
        <v>0</v>
      </c>
      <c r="AB86" s="90">
        <v>0</v>
      </c>
      <c r="AC86" s="90">
        <v>0</v>
      </c>
      <c r="AD86" s="90">
        <v>0</v>
      </c>
      <c r="AE86" s="90">
        <v>0</v>
      </c>
      <c r="AF86" s="90">
        <v>0</v>
      </c>
      <c r="AG86" s="93" t="s">
        <v>3739</v>
      </c>
      <c r="AH86">
        <v>9.5472020000000004</v>
      </c>
      <c r="AI86">
        <v>9.7163330000000006</v>
      </c>
      <c r="AJ86" s="33">
        <v>2.1999999999999999E-2</v>
      </c>
    </row>
    <row r="87" spans="1:36" ht="24.75">
      <c r="A87" s="55" t="s">
        <v>3808</v>
      </c>
      <c r="B87" s="89" t="s">
        <v>3809</v>
      </c>
      <c r="C87" s="90">
        <v>76.044501999999994</v>
      </c>
      <c r="D87" s="90">
        <v>90.79213</v>
      </c>
      <c r="E87" s="90">
        <v>95.971183999999994</v>
      </c>
      <c r="F87" s="90">
        <v>97.429085000000001</v>
      </c>
      <c r="G87" s="90">
        <v>97.634795999999994</v>
      </c>
      <c r="H87" s="90">
        <v>97.284903999999997</v>
      </c>
      <c r="I87" s="90">
        <v>96.741660999999993</v>
      </c>
      <c r="J87" s="90">
        <v>96.209746999999993</v>
      </c>
      <c r="K87" s="90">
        <v>95.684082000000004</v>
      </c>
      <c r="L87" s="90">
        <v>95.148360999999994</v>
      </c>
      <c r="M87" s="90">
        <v>94.614684999999994</v>
      </c>
      <c r="N87" s="90">
        <v>94.155013999999994</v>
      </c>
      <c r="O87" s="90">
        <v>93.805999999999997</v>
      </c>
      <c r="P87" s="90">
        <v>93.575080999999997</v>
      </c>
      <c r="Q87" s="90">
        <v>93.392753999999996</v>
      </c>
      <c r="R87" s="90">
        <v>93.334914999999995</v>
      </c>
      <c r="S87" s="90">
        <v>93.530533000000005</v>
      </c>
      <c r="T87" s="90">
        <v>93.673462000000001</v>
      </c>
      <c r="U87" s="90">
        <v>93.444473000000002</v>
      </c>
      <c r="V87" s="90">
        <v>93.205589000000003</v>
      </c>
      <c r="W87" s="90">
        <v>92.894690999999995</v>
      </c>
      <c r="X87" s="90">
        <v>92.550583000000003</v>
      </c>
      <c r="Y87" s="90">
        <v>92.190781000000001</v>
      </c>
      <c r="Z87" s="90">
        <v>91.816612000000006</v>
      </c>
      <c r="AA87" s="90">
        <v>91.437714</v>
      </c>
      <c r="AB87" s="90">
        <v>91.057372999999998</v>
      </c>
      <c r="AC87" s="90">
        <v>90.650406000000004</v>
      </c>
      <c r="AD87" s="90">
        <v>90.221801999999997</v>
      </c>
      <c r="AE87" s="90">
        <v>89.772278</v>
      </c>
      <c r="AF87" s="90">
        <v>89.311194999999998</v>
      </c>
      <c r="AG87" s="93">
        <v>5.561E-3</v>
      </c>
      <c r="AH87">
        <v>20.529709</v>
      </c>
      <c r="AI87">
        <v>20.821176999999999</v>
      </c>
      <c r="AJ87" s="33">
        <v>2.1000000000000001E-2</v>
      </c>
    </row>
    <row r="88" spans="1:36" ht="24.75">
      <c r="A88" s="55" t="s">
        <v>3810</v>
      </c>
      <c r="B88" s="89" t="s">
        <v>3786</v>
      </c>
      <c r="C88" s="90">
        <v>4.5499660000000004</v>
      </c>
      <c r="D88" s="90">
        <v>5.4323610000000002</v>
      </c>
      <c r="E88" s="90">
        <v>5.7422389999999996</v>
      </c>
      <c r="F88" s="90">
        <v>5.8294680000000003</v>
      </c>
      <c r="G88" s="90">
        <v>5.8417770000000004</v>
      </c>
      <c r="H88" s="90">
        <v>5.8208419999999998</v>
      </c>
      <c r="I88" s="90">
        <v>5.7883389999999997</v>
      </c>
      <c r="J88" s="90">
        <v>5.7565119999999999</v>
      </c>
      <c r="K88" s="90">
        <v>5.72506</v>
      </c>
      <c r="L88" s="90">
        <v>5.6930069999999997</v>
      </c>
      <c r="M88" s="90">
        <v>5.6610750000000003</v>
      </c>
      <c r="N88" s="90">
        <v>5.6335709999999999</v>
      </c>
      <c r="O88" s="90">
        <v>5.6126889999999996</v>
      </c>
      <c r="P88" s="90">
        <v>5.5988730000000002</v>
      </c>
      <c r="Q88" s="90">
        <v>5.5879630000000002</v>
      </c>
      <c r="R88" s="90">
        <v>5.5845029999999998</v>
      </c>
      <c r="S88" s="90">
        <v>5.5962059999999996</v>
      </c>
      <c r="T88" s="90">
        <v>5.6047589999999996</v>
      </c>
      <c r="U88" s="90">
        <v>5.5910580000000003</v>
      </c>
      <c r="V88" s="90">
        <v>5.576765</v>
      </c>
      <c r="W88" s="90">
        <v>5.5581630000000004</v>
      </c>
      <c r="X88" s="90">
        <v>5.5375730000000001</v>
      </c>
      <c r="Y88" s="90">
        <v>5.5160460000000002</v>
      </c>
      <c r="Z88" s="90">
        <v>5.4936579999999999</v>
      </c>
      <c r="AA88" s="90">
        <v>5.470987</v>
      </c>
      <c r="AB88" s="90">
        <v>5.4482299999999997</v>
      </c>
      <c r="AC88" s="90">
        <v>5.4238799999999996</v>
      </c>
      <c r="AD88" s="90">
        <v>5.3982349999999997</v>
      </c>
      <c r="AE88" s="90">
        <v>5.37134</v>
      </c>
      <c r="AF88" s="90">
        <v>5.3437510000000001</v>
      </c>
      <c r="AG88" s="93">
        <v>5.561E-3</v>
      </c>
      <c r="AH88">
        <v>0</v>
      </c>
      <c r="AI88">
        <v>0</v>
      </c>
      <c r="AJ88" t="s">
        <v>112</v>
      </c>
    </row>
    <row r="89" spans="1:36">
      <c r="A89" s="55" t="s">
        <v>3811</v>
      </c>
      <c r="B89" s="89" t="s">
        <v>3788</v>
      </c>
      <c r="C89" s="90">
        <v>0</v>
      </c>
      <c r="D89" s="90">
        <v>0</v>
      </c>
      <c r="E89" s="90">
        <v>0</v>
      </c>
      <c r="F89" s="90">
        <v>0</v>
      </c>
      <c r="G89" s="90">
        <v>0</v>
      </c>
      <c r="H89" s="90">
        <v>0</v>
      </c>
      <c r="I89" s="90">
        <v>0</v>
      </c>
      <c r="J89" s="90">
        <v>0</v>
      </c>
      <c r="K89" s="90">
        <v>0</v>
      </c>
      <c r="L89" s="90">
        <v>0</v>
      </c>
      <c r="M89" s="90">
        <v>0</v>
      </c>
      <c r="N89" s="90">
        <v>0</v>
      </c>
      <c r="O89" s="90">
        <v>0</v>
      </c>
      <c r="P89" s="90">
        <v>0</v>
      </c>
      <c r="Q89" s="90">
        <v>0</v>
      </c>
      <c r="R89" s="90">
        <v>0</v>
      </c>
      <c r="S89" s="90">
        <v>0</v>
      </c>
      <c r="T89" s="90">
        <v>0</v>
      </c>
      <c r="U89" s="90">
        <v>0</v>
      </c>
      <c r="V89" s="90">
        <v>0</v>
      </c>
      <c r="W89" s="90">
        <v>0</v>
      </c>
      <c r="X89" s="90">
        <v>0</v>
      </c>
      <c r="Y89" s="90">
        <v>0</v>
      </c>
      <c r="Z89" s="90">
        <v>0</v>
      </c>
      <c r="AA89" s="90">
        <v>0</v>
      </c>
      <c r="AB89" s="90">
        <v>0</v>
      </c>
      <c r="AC89" s="90">
        <v>0</v>
      </c>
      <c r="AD89" s="90">
        <v>0</v>
      </c>
      <c r="AE89" s="90">
        <v>0</v>
      </c>
      <c r="AF89" s="90">
        <v>0</v>
      </c>
      <c r="AG89" s="93" t="s">
        <v>3739</v>
      </c>
      <c r="AH89">
        <v>0</v>
      </c>
      <c r="AI89">
        <v>0</v>
      </c>
      <c r="AJ89" t="s">
        <v>112</v>
      </c>
    </row>
    <row r="90" spans="1:36" ht="48.75">
      <c r="A90" s="55" t="s">
        <v>3812</v>
      </c>
      <c r="B90" s="89" t="s">
        <v>3790</v>
      </c>
      <c r="C90" s="90">
        <v>66.903946000000005</v>
      </c>
      <c r="D90" s="90">
        <v>79.866623000000004</v>
      </c>
      <c r="E90" s="90">
        <v>84.410392999999999</v>
      </c>
      <c r="F90" s="90">
        <v>85.676758000000007</v>
      </c>
      <c r="G90" s="90">
        <v>85.841071999999997</v>
      </c>
      <c r="H90" s="90">
        <v>85.516707999999994</v>
      </c>
      <c r="I90" s="90">
        <v>85.022239999999996</v>
      </c>
      <c r="J90" s="90">
        <v>84.537384000000003</v>
      </c>
      <c r="K90" s="90">
        <v>84.058197000000007</v>
      </c>
      <c r="L90" s="90">
        <v>83.57029</v>
      </c>
      <c r="M90" s="90">
        <v>83.087447999999995</v>
      </c>
      <c r="N90" s="90">
        <v>82.669296000000003</v>
      </c>
      <c r="O90" s="90">
        <v>82.348731999999998</v>
      </c>
      <c r="P90" s="90">
        <v>82.131691000000004</v>
      </c>
      <c r="Q90" s="90">
        <v>81.956665000000001</v>
      </c>
      <c r="R90" s="90">
        <v>81.890297000000004</v>
      </c>
      <c r="S90" s="90">
        <v>82.045471000000006</v>
      </c>
      <c r="T90" s="90">
        <v>82.153717</v>
      </c>
      <c r="U90" s="90">
        <v>81.93544</v>
      </c>
      <c r="V90" s="90">
        <v>81.707840000000004</v>
      </c>
      <c r="W90" s="90">
        <v>81.416816999999995</v>
      </c>
      <c r="X90" s="90">
        <v>81.096405000000004</v>
      </c>
      <c r="Y90" s="90">
        <v>80.761443999999997</v>
      </c>
      <c r="Z90" s="90">
        <v>80.413048000000003</v>
      </c>
      <c r="AA90" s="90">
        <v>80.060181</v>
      </c>
      <c r="AB90" s="90">
        <v>79.705521000000005</v>
      </c>
      <c r="AC90" s="90">
        <v>79.327445999999995</v>
      </c>
      <c r="AD90" s="90">
        <v>78.930412000000004</v>
      </c>
      <c r="AE90" s="90">
        <v>78.515174999999999</v>
      </c>
      <c r="AF90" s="90">
        <v>78.090041999999997</v>
      </c>
      <c r="AG90" s="93">
        <v>5.3449999999999999E-3</v>
      </c>
      <c r="AH90">
        <v>192.858002</v>
      </c>
      <c r="AI90">
        <v>192.57214400000001</v>
      </c>
      <c r="AJ90" s="33">
        <v>-2E-3</v>
      </c>
    </row>
    <row r="91" spans="1:36" ht="72.75">
      <c r="A91" s="55" t="s">
        <v>3813</v>
      </c>
      <c r="B91" s="89" t="s">
        <v>3792</v>
      </c>
      <c r="C91" s="90">
        <v>0.87057399999999996</v>
      </c>
      <c r="D91" s="90">
        <v>1.0516920000000001</v>
      </c>
      <c r="E91" s="90">
        <v>1.1237379999999999</v>
      </c>
      <c r="F91" s="90">
        <v>1.1567270000000001</v>
      </c>
      <c r="G91" s="90">
        <v>1.1757610000000001</v>
      </c>
      <c r="H91" s="90">
        <v>1.18828</v>
      </c>
      <c r="I91" s="90">
        <v>1.1985840000000001</v>
      </c>
      <c r="J91" s="90">
        <v>1.2093670000000001</v>
      </c>
      <c r="K91" s="90">
        <v>1.2200660000000001</v>
      </c>
      <c r="L91" s="90">
        <v>1.230507</v>
      </c>
      <c r="M91" s="90">
        <v>1.237716</v>
      </c>
      <c r="N91" s="90">
        <v>1.2461850000000001</v>
      </c>
      <c r="O91" s="90">
        <v>1.2556890000000001</v>
      </c>
      <c r="P91" s="90">
        <v>1.2669239999999999</v>
      </c>
      <c r="Q91" s="90">
        <v>1.279453</v>
      </c>
      <c r="R91" s="90">
        <v>1.2942689999999999</v>
      </c>
      <c r="S91" s="90">
        <v>1.3134410000000001</v>
      </c>
      <c r="T91" s="90">
        <v>1.332581</v>
      </c>
      <c r="U91" s="90">
        <v>1.34677</v>
      </c>
      <c r="V91" s="90">
        <v>1.3614630000000001</v>
      </c>
      <c r="W91" s="90">
        <v>1.375402</v>
      </c>
      <c r="X91" s="90">
        <v>1.389122</v>
      </c>
      <c r="Y91" s="90">
        <v>1.40341</v>
      </c>
      <c r="Z91" s="90">
        <v>1.418331</v>
      </c>
      <c r="AA91" s="90">
        <v>1.4335059999999999</v>
      </c>
      <c r="AB91" s="90">
        <v>1.449198</v>
      </c>
      <c r="AC91" s="90">
        <v>1.4645550000000001</v>
      </c>
      <c r="AD91" s="90">
        <v>1.479595</v>
      </c>
      <c r="AE91" s="90">
        <v>1.4942040000000001</v>
      </c>
      <c r="AF91" s="90">
        <v>1.508394</v>
      </c>
      <c r="AG91" s="93">
        <v>1.9134000000000002E-2</v>
      </c>
      <c r="AH91">
        <v>148.35287500000001</v>
      </c>
      <c r="AI91">
        <v>147.84863300000001</v>
      </c>
      <c r="AJ91" s="33">
        <v>-4.0000000000000001E-3</v>
      </c>
    </row>
    <row r="92" spans="1:36">
      <c r="A92" s="55" t="s">
        <v>3814</v>
      </c>
      <c r="B92" s="89" t="s">
        <v>3794</v>
      </c>
      <c r="C92" s="90">
        <v>3.7200169999999999</v>
      </c>
      <c r="D92" s="90">
        <v>4.4414559999999996</v>
      </c>
      <c r="E92" s="90">
        <v>4.6948090000000002</v>
      </c>
      <c r="F92" s="90">
        <v>4.7661290000000003</v>
      </c>
      <c r="G92" s="90">
        <v>4.776192</v>
      </c>
      <c r="H92" s="90">
        <v>4.7590760000000003</v>
      </c>
      <c r="I92" s="90">
        <v>4.7325010000000001</v>
      </c>
      <c r="J92" s="90">
        <v>4.7064789999999999</v>
      </c>
      <c r="K92" s="90">
        <v>4.6807660000000002</v>
      </c>
      <c r="L92" s="90">
        <v>4.6545579999999998</v>
      </c>
      <c r="M92" s="90">
        <v>4.6284510000000001</v>
      </c>
      <c r="N92" s="90">
        <v>4.6059640000000002</v>
      </c>
      <c r="O92" s="90">
        <v>4.5888910000000003</v>
      </c>
      <c r="P92" s="90">
        <v>4.5775959999999998</v>
      </c>
      <c r="Q92" s="90">
        <v>4.568676</v>
      </c>
      <c r="R92" s="90">
        <v>4.5658450000000004</v>
      </c>
      <c r="S92" s="90">
        <v>4.5754159999999997</v>
      </c>
      <c r="T92" s="90">
        <v>4.5824069999999999</v>
      </c>
      <c r="U92" s="90">
        <v>4.5712060000000001</v>
      </c>
      <c r="V92" s="90">
        <v>4.55952</v>
      </c>
      <c r="W92" s="90">
        <v>4.5443110000000004</v>
      </c>
      <c r="X92" s="90">
        <v>4.5274770000000002</v>
      </c>
      <c r="Y92" s="90">
        <v>4.5098760000000002</v>
      </c>
      <c r="Z92" s="90">
        <v>4.4915719999999997</v>
      </c>
      <c r="AA92" s="90">
        <v>4.4730369999999997</v>
      </c>
      <c r="AB92" s="90">
        <v>4.4544319999999997</v>
      </c>
      <c r="AC92" s="90">
        <v>4.4345220000000003</v>
      </c>
      <c r="AD92" s="90">
        <v>4.4135559999999998</v>
      </c>
      <c r="AE92" s="90">
        <v>4.3915660000000001</v>
      </c>
      <c r="AF92" s="90">
        <v>4.3690100000000003</v>
      </c>
      <c r="AG92" s="93">
        <v>5.561E-3</v>
      </c>
      <c r="AH92">
        <v>44.505119000000001</v>
      </c>
      <c r="AI92">
        <v>44.723514999999999</v>
      </c>
      <c r="AJ92" s="33">
        <v>5.0000000000000001E-3</v>
      </c>
    </row>
    <row r="93" spans="1:36" ht="24.75">
      <c r="A93" s="55" t="s">
        <v>3815</v>
      </c>
      <c r="B93" s="89" t="s">
        <v>3796</v>
      </c>
      <c r="C93" s="90">
        <v>0</v>
      </c>
      <c r="D93" s="90">
        <v>0</v>
      </c>
      <c r="E93" s="90">
        <v>0</v>
      </c>
      <c r="F93" s="90">
        <v>0</v>
      </c>
      <c r="G93" s="90">
        <v>0</v>
      </c>
      <c r="H93" s="90">
        <v>0</v>
      </c>
      <c r="I93" s="90">
        <v>0</v>
      </c>
      <c r="J93" s="90">
        <v>0</v>
      </c>
      <c r="K93" s="90">
        <v>0</v>
      </c>
      <c r="L93" s="90">
        <v>0</v>
      </c>
      <c r="M93" s="90">
        <v>0</v>
      </c>
      <c r="N93" s="90">
        <v>0</v>
      </c>
      <c r="O93" s="90">
        <v>0</v>
      </c>
      <c r="P93" s="90">
        <v>0</v>
      </c>
      <c r="Q93" s="90">
        <v>0</v>
      </c>
      <c r="R93" s="90">
        <v>0</v>
      </c>
      <c r="S93" s="90">
        <v>0</v>
      </c>
      <c r="T93" s="90">
        <v>0</v>
      </c>
      <c r="U93" s="90">
        <v>0</v>
      </c>
      <c r="V93" s="90">
        <v>0</v>
      </c>
      <c r="W93" s="90">
        <v>0</v>
      </c>
      <c r="X93" s="90">
        <v>0</v>
      </c>
      <c r="Y93" s="90">
        <v>0</v>
      </c>
      <c r="Z93" s="90">
        <v>0</v>
      </c>
      <c r="AA93" s="90">
        <v>0</v>
      </c>
      <c r="AB93" s="90">
        <v>0</v>
      </c>
      <c r="AC93" s="90">
        <v>0</v>
      </c>
      <c r="AD93" s="90">
        <v>0</v>
      </c>
      <c r="AE93" s="90">
        <v>0</v>
      </c>
      <c r="AF93" s="90">
        <v>0</v>
      </c>
      <c r="AG93" s="93" t="s">
        <v>3739</v>
      </c>
      <c r="AH93">
        <v>132.70448300000001</v>
      </c>
      <c r="AI93">
        <v>132.83111600000001</v>
      </c>
      <c r="AJ93" s="33">
        <v>2E-3</v>
      </c>
    </row>
    <row r="94" spans="1:36" ht="24.75">
      <c r="A94" s="55" t="s">
        <v>3816</v>
      </c>
      <c r="B94" s="89" t="s">
        <v>3798</v>
      </c>
      <c r="C94" s="90">
        <v>0</v>
      </c>
      <c r="D94" s="90">
        <v>0</v>
      </c>
      <c r="E94" s="90">
        <v>0</v>
      </c>
      <c r="F94" s="90">
        <v>0</v>
      </c>
      <c r="G94" s="90">
        <v>0</v>
      </c>
      <c r="H94" s="90">
        <v>0</v>
      </c>
      <c r="I94" s="90">
        <v>0</v>
      </c>
      <c r="J94" s="90">
        <v>0</v>
      </c>
      <c r="K94" s="90">
        <v>0</v>
      </c>
      <c r="L94" s="90">
        <v>0</v>
      </c>
      <c r="M94" s="90">
        <v>0</v>
      </c>
      <c r="N94" s="90">
        <v>0</v>
      </c>
      <c r="O94" s="90">
        <v>0</v>
      </c>
      <c r="P94" s="90">
        <v>0</v>
      </c>
      <c r="Q94" s="90">
        <v>0</v>
      </c>
      <c r="R94" s="90">
        <v>0</v>
      </c>
      <c r="S94" s="90">
        <v>0</v>
      </c>
      <c r="T94" s="90">
        <v>0</v>
      </c>
      <c r="U94" s="90">
        <v>0</v>
      </c>
      <c r="V94" s="90">
        <v>0</v>
      </c>
      <c r="W94" s="90">
        <v>0</v>
      </c>
      <c r="X94" s="90">
        <v>0</v>
      </c>
      <c r="Y94" s="90">
        <v>0</v>
      </c>
      <c r="Z94" s="90">
        <v>0</v>
      </c>
      <c r="AA94" s="90">
        <v>0</v>
      </c>
      <c r="AB94" s="90">
        <v>0</v>
      </c>
      <c r="AC94" s="90">
        <v>0</v>
      </c>
      <c r="AD94" s="90">
        <v>0</v>
      </c>
      <c r="AE94" s="90">
        <v>0</v>
      </c>
      <c r="AF94" s="90">
        <v>0</v>
      </c>
      <c r="AG94" s="93" t="s">
        <v>3739</v>
      </c>
      <c r="AH94">
        <v>703.19329800000003</v>
      </c>
      <c r="AI94">
        <v>710.15020800000002</v>
      </c>
      <c r="AJ94" s="33">
        <v>-2E-3</v>
      </c>
    </row>
    <row r="95" spans="1:36" ht="36.75">
      <c r="A95" s="55" t="s">
        <v>3817</v>
      </c>
      <c r="B95" s="88" t="s">
        <v>3713</v>
      </c>
      <c r="C95" s="91">
        <v>35.747318</v>
      </c>
      <c r="D95" s="91">
        <v>40.344104999999999</v>
      </c>
      <c r="E95" s="91">
        <v>43.365397999999999</v>
      </c>
      <c r="F95" s="91">
        <v>45.948174000000002</v>
      </c>
      <c r="G95" s="91">
        <v>47.974677999999997</v>
      </c>
      <c r="H95" s="91">
        <v>49.670772999999997</v>
      </c>
      <c r="I95" s="91">
        <v>50.918190000000003</v>
      </c>
      <c r="J95" s="91">
        <v>51.923713999999997</v>
      </c>
      <c r="K95" s="91">
        <v>52.848305000000003</v>
      </c>
      <c r="L95" s="91">
        <v>53.864001999999999</v>
      </c>
      <c r="M95" s="91">
        <v>54.846595999999998</v>
      </c>
      <c r="N95" s="91">
        <v>55.669662000000002</v>
      </c>
      <c r="O95" s="91">
        <v>56.455813999999997</v>
      </c>
      <c r="P95" s="91">
        <v>57.163257999999999</v>
      </c>
      <c r="Q95" s="91">
        <v>57.769817000000003</v>
      </c>
      <c r="R95" s="91">
        <v>58.395102999999999</v>
      </c>
      <c r="S95" s="91">
        <v>59.068030999999998</v>
      </c>
      <c r="T95" s="91">
        <v>59.723274000000004</v>
      </c>
      <c r="U95" s="91">
        <v>60.304985000000002</v>
      </c>
      <c r="V95" s="91">
        <v>60.995941000000002</v>
      </c>
      <c r="W95" s="91">
        <v>61.573295999999999</v>
      </c>
      <c r="X95" s="91">
        <v>62.161354000000003</v>
      </c>
      <c r="Y95" s="91">
        <v>62.81823</v>
      </c>
      <c r="Z95" s="91">
        <v>63.486359</v>
      </c>
      <c r="AA95" s="91">
        <v>64.212356999999997</v>
      </c>
      <c r="AB95" s="91">
        <v>65.027725000000004</v>
      </c>
      <c r="AC95" s="91">
        <v>65.726546999999997</v>
      </c>
      <c r="AD95" s="91">
        <v>66.387557999999999</v>
      </c>
      <c r="AE95" s="91">
        <v>67.135193000000001</v>
      </c>
      <c r="AF95" s="91">
        <v>67.960930000000005</v>
      </c>
      <c r="AG95" s="94">
        <v>2.2401000000000001E-2</v>
      </c>
      <c r="AH95">
        <v>28719.751952999999</v>
      </c>
      <c r="AI95">
        <v>28946.207031000002</v>
      </c>
      <c r="AJ95" s="33">
        <v>3.0000000000000001E-3</v>
      </c>
    </row>
    <row r="96" spans="1:36" ht="24.75">
      <c r="A96" s="55" t="s">
        <v>3818</v>
      </c>
      <c r="B96" s="89" t="s">
        <v>3819</v>
      </c>
      <c r="C96" s="90">
        <v>6.5376079999999996</v>
      </c>
      <c r="D96" s="90">
        <v>7.6941170000000003</v>
      </c>
      <c r="E96" s="90">
        <v>8.600384</v>
      </c>
      <c r="F96" s="90">
        <v>9.3146170000000001</v>
      </c>
      <c r="G96" s="90">
        <v>9.8805449999999997</v>
      </c>
      <c r="H96" s="90">
        <v>10.335025999999999</v>
      </c>
      <c r="I96" s="90">
        <v>10.704774</v>
      </c>
      <c r="J96" s="90">
        <v>11.008782</v>
      </c>
      <c r="K96" s="90">
        <v>11.263825000000001</v>
      </c>
      <c r="L96" s="90">
        <v>11.482137</v>
      </c>
      <c r="M96" s="90">
        <v>11.671988000000001</v>
      </c>
      <c r="N96" s="90">
        <v>11.837391999999999</v>
      </c>
      <c r="O96" s="90">
        <v>11.982087999999999</v>
      </c>
      <c r="P96" s="90">
        <v>12.11</v>
      </c>
      <c r="Q96" s="90">
        <v>12.225593999999999</v>
      </c>
      <c r="R96" s="90">
        <v>12.328609</v>
      </c>
      <c r="S96" s="90">
        <v>12.416886</v>
      </c>
      <c r="T96" s="90">
        <v>12.500261</v>
      </c>
      <c r="U96" s="90">
        <v>12.589261</v>
      </c>
      <c r="V96" s="90">
        <v>12.674621999999999</v>
      </c>
      <c r="W96" s="90">
        <v>12.758965</v>
      </c>
      <c r="X96" s="90">
        <v>12.842041</v>
      </c>
      <c r="Y96" s="90">
        <v>12.923666000000001</v>
      </c>
      <c r="Z96" s="90">
        <v>13.003992</v>
      </c>
      <c r="AA96" s="90">
        <v>13.083086</v>
      </c>
      <c r="AB96" s="90">
        <v>13.161218999999999</v>
      </c>
      <c r="AC96" s="90">
        <v>13.239566</v>
      </c>
      <c r="AD96" s="90">
        <v>13.317968</v>
      </c>
      <c r="AE96" s="90">
        <v>13.396444000000001</v>
      </c>
      <c r="AF96" s="90">
        <v>13.474932000000001</v>
      </c>
      <c r="AG96" s="93">
        <v>2.5253999999999999E-2</v>
      </c>
    </row>
    <row r="97" spans="1:33" ht="24.75">
      <c r="A97" s="55" t="s">
        <v>3820</v>
      </c>
      <c r="B97" s="89" t="s">
        <v>3796</v>
      </c>
      <c r="C97" s="90">
        <v>1.0159469999999999</v>
      </c>
      <c r="D97" s="90">
        <v>1.1956690000000001</v>
      </c>
      <c r="E97" s="90">
        <v>1.336503</v>
      </c>
      <c r="F97" s="90">
        <v>1.447495</v>
      </c>
      <c r="G97" s="90">
        <v>1.5354399999999999</v>
      </c>
      <c r="H97" s="90">
        <v>1.6060669999999999</v>
      </c>
      <c r="I97" s="90">
        <v>1.663527</v>
      </c>
      <c r="J97" s="90">
        <v>1.710769</v>
      </c>
      <c r="K97" s="90">
        <v>1.750402</v>
      </c>
      <c r="L97" s="90">
        <v>1.7843279999999999</v>
      </c>
      <c r="M97" s="90">
        <v>1.813831</v>
      </c>
      <c r="N97" s="90">
        <v>1.8395360000000001</v>
      </c>
      <c r="O97" s="90">
        <v>1.8620209999999999</v>
      </c>
      <c r="P97" s="90">
        <v>1.881899</v>
      </c>
      <c r="Q97" s="90">
        <v>1.8998619999999999</v>
      </c>
      <c r="R97" s="90">
        <v>1.9158710000000001</v>
      </c>
      <c r="S97" s="90">
        <v>1.929589</v>
      </c>
      <c r="T97" s="90">
        <v>1.9425460000000001</v>
      </c>
      <c r="U97" s="90">
        <v>1.9563759999999999</v>
      </c>
      <c r="V97" s="90">
        <v>1.969641</v>
      </c>
      <c r="W97" s="90">
        <v>1.982748</v>
      </c>
      <c r="X97" s="90">
        <v>1.9956579999999999</v>
      </c>
      <c r="Y97" s="90">
        <v>2.008343</v>
      </c>
      <c r="Z97" s="90">
        <v>2.0208249999999999</v>
      </c>
      <c r="AA97" s="90">
        <v>2.0331160000000001</v>
      </c>
      <c r="AB97" s="90">
        <v>2.0452590000000002</v>
      </c>
      <c r="AC97" s="90">
        <v>2.0574340000000002</v>
      </c>
      <c r="AD97" s="90">
        <v>2.069617</v>
      </c>
      <c r="AE97" s="90">
        <v>2.0818129999999999</v>
      </c>
      <c r="AF97" s="90">
        <v>2.0940089999999998</v>
      </c>
      <c r="AG97" s="93">
        <v>2.5253999999999999E-2</v>
      </c>
    </row>
    <row r="98" spans="1:33">
      <c r="A98" s="55" t="s">
        <v>3821</v>
      </c>
      <c r="B98" s="89" t="s">
        <v>3822</v>
      </c>
      <c r="C98" s="90">
        <v>5.5216609999999999</v>
      </c>
      <c r="D98" s="90">
        <v>6.4984479999999998</v>
      </c>
      <c r="E98" s="90">
        <v>7.2638809999999996</v>
      </c>
      <c r="F98" s="90">
        <v>7.8671220000000002</v>
      </c>
      <c r="G98" s="90">
        <v>8.3451039999999992</v>
      </c>
      <c r="H98" s="90">
        <v>8.7289589999999997</v>
      </c>
      <c r="I98" s="90">
        <v>9.0412470000000003</v>
      </c>
      <c r="J98" s="90">
        <v>9.2980140000000002</v>
      </c>
      <c r="K98" s="90">
        <v>9.5134229999999995</v>
      </c>
      <c r="L98" s="90">
        <v>9.6978080000000002</v>
      </c>
      <c r="M98" s="90">
        <v>9.8581559999999993</v>
      </c>
      <c r="N98" s="90">
        <v>9.9978560000000005</v>
      </c>
      <c r="O98" s="90">
        <v>10.120067000000001</v>
      </c>
      <c r="P98" s="90">
        <v>10.228101000000001</v>
      </c>
      <c r="Q98" s="90">
        <v>10.325730999999999</v>
      </c>
      <c r="R98" s="90">
        <v>10.412739</v>
      </c>
      <c r="S98" s="90">
        <v>10.487297</v>
      </c>
      <c r="T98" s="90">
        <v>10.557715</v>
      </c>
      <c r="U98" s="90">
        <v>10.632885</v>
      </c>
      <c r="V98" s="90">
        <v>10.704981</v>
      </c>
      <c r="W98" s="90">
        <v>10.776217000000001</v>
      </c>
      <c r="X98" s="90">
        <v>10.846382999999999</v>
      </c>
      <c r="Y98" s="90">
        <v>10.915323000000001</v>
      </c>
      <c r="Z98" s="90">
        <v>10.983167</v>
      </c>
      <c r="AA98" s="90">
        <v>11.04997</v>
      </c>
      <c r="AB98" s="90">
        <v>11.115959999999999</v>
      </c>
      <c r="AC98" s="90">
        <v>11.182131999999999</v>
      </c>
      <c r="AD98" s="90">
        <v>11.248351</v>
      </c>
      <c r="AE98" s="90">
        <v>11.314631</v>
      </c>
      <c r="AF98" s="90">
        <v>11.380922</v>
      </c>
      <c r="AG98" s="93">
        <v>2.5253999999999999E-2</v>
      </c>
    </row>
    <row r="99" spans="1:33" ht="60.75">
      <c r="A99" s="55" t="s">
        <v>3823</v>
      </c>
      <c r="B99" s="89" t="s">
        <v>3824</v>
      </c>
      <c r="C99" s="90">
        <v>0</v>
      </c>
      <c r="D99" s="90">
        <v>0</v>
      </c>
      <c r="E99" s="90">
        <v>0</v>
      </c>
      <c r="F99" s="90">
        <v>0</v>
      </c>
      <c r="G99" s="90">
        <v>0</v>
      </c>
      <c r="H99" s="90">
        <v>0</v>
      </c>
      <c r="I99" s="90">
        <v>0</v>
      </c>
      <c r="J99" s="90">
        <v>0</v>
      </c>
      <c r="K99" s="90">
        <v>0</v>
      </c>
      <c r="L99" s="90">
        <v>0</v>
      </c>
      <c r="M99" s="90">
        <v>0</v>
      </c>
      <c r="N99" s="90">
        <v>0</v>
      </c>
      <c r="O99" s="90">
        <v>0</v>
      </c>
      <c r="P99" s="90">
        <v>0</v>
      </c>
      <c r="Q99" s="90">
        <v>0</v>
      </c>
      <c r="R99" s="90">
        <v>0</v>
      </c>
      <c r="S99" s="90">
        <v>0</v>
      </c>
      <c r="T99" s="90">
        <v>0</v>
      </c>
      <c r="U99" s="90">
        <v>0</v>
      </c>
      <c r="V99" s="90">
        <v>0</v>
      </c>
      <c r="W99" s="90">
        <v>0</v>
      </c>
      <c r="X99" s="90">
        <v>0</v>
      </c>
      <c r="Y99" s="90">
        <v>0</v>
      </c>
      <c r="Z99" s="90">
        <v>0</v>
      </c>
      <c r="AA99" s="90">
        <v>0</v>
      </c>
      <c r="AB99" s="90">
        <v>0</v>
      </c>
      <c r="AC99" s="90">
        <v>0</v>
      </c>
      <c r="AD99" s="90">
        <v>0</v>
      </c>
      <c r="AE99" s="90">
        <v>0</v>
      </c>
      <c r="AF99" s="90">
        <v>0</v>
      </c>
      <c r="AG99" s="93" t="s">
        <v>3739</v>
      </c>
    </row>
    <row r="100" spans="1:33" ht="48.75">
      <c r="A100" s="55" t="s">
        <v>3825</v>
      </c>
      <c r="B100" s="89" t="s">
        <v>3826</v>
      </c>
      <c r="C100" s="90">
        <v>0</v>
      </c>
      <c r="D100" s="90">
        <v>0</v>
      </c>
      <c r="E100" s="90">
        <v>0</v>
      </c>
      <c r="F100" s="90">
        <v>0</v>
      </c>
      <c r="G100" s="90">
        <v>0</v>
      </c>
      <c r="H100" s="90">
        <v>0</v>
      </c>
      <c r="I100" s="90">
        <v>0</v>
      </c>
      <c r="J100" s="90">
        <v>0</v>
      </c>
      <c r="K100" s="90">
        <v>0</v>
      </c>
      <c r="L100" s="90">
        <v>0</v>
      </c>
      <c r="M100" s="90">
        <v>0</v>
      </c>
      <c r="N100" s="90">
        <v>0</v>
      </c>
      <c r="O100" s="90">
        <v>0</v>
      </c>
      <c r="P100" s="90">
        <v>0</v>
      </c>
      <c r="Q100" s="90">
        <v>0</v>
      </c>
      <c r="R100" s="90">
        <v>0</v>
      </c>
      <c r="S100" s="90">
        <v>0</v>
      </c>
      <c r="T100" s="90">
        <v>0</v>
      </c>
      <c r="U100" s="90">
        <v>0</v>
      </c>
      <c r="V100" s="90">
        <v>0</v>
      </c>
      <c r="W100" s="90">
        <v>0</v>
      </c>
      <c r="X100" s="90">
        <v>0</v>
      </c>
      <c r="Y100" s="90">
        <v>0</v>
      </c>
      <c r="Z100" s="90">
        <v>0</v>
      </c>
      <c r="AA100" s="90">
        <v>0</v>
      </c>
      <c r="AB100" s="90">
        <v>0</v>
      </c>
      <c r="AC100" s="90">
        <v>0</v>
      </c>
      <c r="AD100" s="90">
        <v>0</v>
      </c>
      <c r="AE100" s="90">
        <v>0</v>
      </c>
      <c r="AF100" s="90">
        <v>0</v>
      </c>
      <c r="AG100" s="93" t="s">
        <v>3739</v>
      </c>
    </row>
    <row r="101" spans="1:33" ht="24.75">
      <c r="A101" s="55" t="s">
        <v>3827</v>
      </c>
      <c r="B101" s="89" t="s">
        <v>3828</v>
      </c>
      <c r="C101" s="90">
        <v>12.700588</v>
      </c>
      <c r="D101" s="90">
        <v>14.364753</v>
      </c>
      <c r="E101" s="90">
        <v>15.38791</v>
      </c>
      <c r="F101" s="90">
        <v>16.292556999999999</v>
      </c>
      <c r="G101" s="90">
        <v>16.996079999999999</v>
      </c>
      <c r="H101" s="90">
        <v>17.604413999999998</v>
      </c>
      <c r="I101" s="90">
        <v>18.043613000000001</v>
      </c>
      <c r="J101" s="90">
        <v>18.391649000000001</v>
      </c>
      <c r="K101" s="90">
        <v>18.714884000000001</v>
      </c>
      <c r="L101" s="90">
        <v>19.093592000000001</v>
      </c>
      <c r="M101" s="90">
        <v>19.474936</v>
      </c>
      <c r="N101" s="90">
        <v>19.774450000000002</v>
      </c>
      <c r="O101" s="90">
        <v>20.058819</v>
      </c>
      <c r="P101" s="90">
        <v>20.311828999999999</v>
      </c>
      <c r="Q101" s="90">
        <v>20.512810000000002</v>
      </c>
      <c r="R101" s="90">
        <v>20.728580000000001</v>
      </c>
      <c r="S101" s="90">
        <v>20.966011000000002</v>
      </c>
      <c r="T101" s="90">
        <v>21.199514000000001</v>
      </c>
      <c r="U101" s="90">
        <v>21.387691</v>
      </c>
      <c r="V101" s="90">
        <v>21.628992</v>
      </c>
      <c r="W101" s="90">
        <v>21.819023000000001</v>
      </c>
      <c r="X101" s="90">
        <v>22.007545</v>
      </c>
      <c r="Y101" s="90">
        <v>22.229607000000001</v>
      </c>
      <c r="Z101" s="90">
        <v>22.454782000000002</v>
      </c>
      <c r="AA101" s="90">
        <v>22.696708999999998</v>
      </c>
      <c r="AB101" s="90">
        <v>22.978424</v>
      </c>
      <c r="AC101" s="90">
        <v>23.205546999999999</v>
      </c>
      <c r="AD101" s="90">
        <v>23.414211000000002</v>
      </c>
      <c r="AE101" s="90">
        <v>23.661840000000002</v>
      </c>
      <c r="AF101" s="90">
        <v>23.94849</v>
      </c>
      <c r="AG101" s="93">
        <v>2.2112E-2</v>
      </c>
    </row>
    <row r="102" spans="1:33" ht="24.75">
      <c r="A102" s="55" t="s">
        <v>3829</v>
      </c>
      <c r="B102" s="89" t="s">
        <v>3796</v>
      </c>
      <c r="C102" s="90">
        <v>12.700588</v>
      </c>
      <c r="D102" s="90">
        <v>14.364753</v>
      </c>
      <c r="E102" s="90">
        <v>15.38791</v>
      </c>
      <c r="F102" s="90">
        <v>16.292556999999999</v>
      </c>
      <c r="G102" s="90">
        <v>16.996079999999999</v>
      </c>
      <c r="H102" s="90">
        <v>17.604413999999998</v>
      </c>
      <c r="I102" s="90">
        <v>18.043613000000001</v>
      </c>
      <c r="J102" s="90">
        <v>18.391649000000001</v>
      </c>
      <c r="K102" s="90">
        <v>18.714884000000001</v>
      </c>
      <c r="L102" s="90">
        <v>19.093592000000001</v>
      </c>
      <c r="M102" s="90">
        <v>19.474936</v>
      </c>
      <c r="N102" s="90">
        <v>19.774450000000002</v>
      </c>
      <c r="O102" s="90">
        <v>20.058819</v>
      </c>
      <c r="P102" s="90">
        <v>20.311828999999999</v>
      </c>
      <c r="Q102" s="90">
        <v>20.512810000000002</v>
      </c>
      <c r="R102" s="90">
        <v>20.728580000000001</v>
      </c>
      <c r="S102" s="90">
        <v>20.966011000000002</v>
      </c>
      <c r="T102" s="90">
        <v>21.199514000000001</v>
      </c>
      <c r="U102" s="90">
        <v>21.387691</v>
      </c>
      <c r="V102" s="90">
        <v>21.628992</v>
      </c>
      <c r="W102" s="90">
        <v>21.819023000000001</v>
      </c>
      <c r="X102" s="90">
        <v>22.007545</v>
      </c>
      <c r="Y102" s="90">
        <v>22.229607000000001</v>
      </c>
      <c r="Z102" s="90">
        <v>22.454782000000002</v>
      </c>
      <c r="AA102" s="90">
        <v>22.696708999999998</v>
      </c>
      <c r="AB102" s="90">
        <v>22.978424</v>
      </c>
      <c r="AC102" s="90">
        <v>23.205546999999999</v>
      </c>
      <c r="AD102" s="90">
        <v>23.414211000000002</v>
      </c>
      <c r="AE102" s="90">
        <v>23.661840000000002</v>
      </c>
      <c r="AF102" s="90">
        <v>23.94849</v>
      </c>
      <c r="AG102" s="93">
        <v>2.2112E-2</v>
      </c>
    </row>
    <row r="103" spans="1:33" ht="36.75">
      <c r="A103" s="55" t="s">
        <v>3830</v>
      </c>
      <c r="B103" s="89" t="s">
        <v>3831</v>
      </c>
      <c r="C103" s="90">
        <v>16.509121</v>
      </c>
      <c r="D103" s="90">
        <v>18.285233000000002</v>
      </c>
      <c r="E103" s="90">
        <v>19.377106000000001</v>
      </c>
      <c r="F103" s="90">
        <v>20.340997999999999</v>
      </c>
      <c r="G103" s="90">
        <v>21.098049</v>
      </c>
      <c r="H103" s="90">
        <v>21.731332999999999</v>
      </c>
      <c r="I103" s="90">
        <v>22.169803999999999</v>
      </c>
      <c r="J103" s="90">
        <v>22.523285000000001</v>
      </c>
      <c r="K103" s="90">
        <v>22.869595</v>
      </c>
      <c r="L103" s="90">
        <v>23.288273</v>
      </c>
      <c r="M103" s="90">
        <v>23.699677000000001</v>
      </c>
      <c r="N103" s="90">
        <v>24.057817</v>
      </c>
      <c r="O103" s="90">
        <v>24.414905999999998</v>
      </c>
      <c r="P103" s="90">
        <v>24.741427999999999</v>
      </c>
      <c r="Q103" s="90">
        <v>25.031414000000002</v>
      </c>
      <c r="R103" s="90">
        <v>25.337914999999999</v>
      </c>
      <c r="S103" s="90">
        <v>25.685137000000001</v>
      </c>
      <c r="T103" s="90">
        <v>26.023502000000001</v>
      </c>
      <c r="U103" s="90">
        <v>26.328029999999998</v>
      </c>
      <c r="V103" s="90">
        <v>26.692329000000001</v>
      </c>
      <c r="W103" s="90">
        <v>26.99531</v>
      </c>
      <c r="X103" s="90">
        <v>27.311768000000001</v>
      </c>
      <c r="Y103" s="90">
        <v>27.664957000000001</v>
      </c>
      <c r="Z103" s="90">
        <v>28.027588000000002</v>
      </c>
      <c r="AA103" s="90">
        <v>28.432559999999999</v>
      </c>
      <c r="AB103" s="90">
        <v>28.888083000000002</v>
      </c>
      <c r="AC103" s="90">
        <v>29.281431000000001</v>
      </c>
      <c r="AD103" s="90">
        <v>29.655377999999999</v>
      </c>
      <c r="AE103" s="90">
        <v>30.076912</v>
      </c>
      <c r="AF103" s="90">
        <v>30.537510000000001</v>
      </c>
      <c r="AG103" s="93">
        <v>2.1434999999999999E-2</v>
      </c>
    </row>
    <row r="104" spans="1:33" ht="24.75">
      <c r="A104" s="55" t="s">
        <v>3832</v>
      </c>
      <c r="B104" s="89" t="s">
        <v>3796</v>
      </c>
      <c r="C104" s="90">
        <v>5.2127150000000002</v>
      </c>
      <c r="D104" s="90">
        <v>5.695138</v>
      </c>
      <c r="E104" s="90">
        <v>5.9626049999999999</v>
      </c>
      <c r="F104" s="90">
        <v>6.2147670000000002</v>
      </c>
      <c r="G104" s="90">
        <v>6.4174519999999999</v>
      </c>
      <c r="H104" s="90">
        <v>6.5885199999999999</v>
      </c>
      <c r="I104" s="90">
        <v>6.6994280000000002</v>
      </c>
      <c r="J104" s="90">
        <v>6.7960029999999998</v>
      </c>
      <c r="K104" s="90">
        <v>6.9016250000000001</v>
      </c>
      <c r="L104" s="90">
        <v>7.0355650000000001</v>
      </c>
      <c r="M104" s="90">
        <v>7.165921</v>
      </c>
      <c r="N104" s="90">
        <v>7.2919429999999998</v>
      </c>
      <c r="O104" s="90">
        <v>7.4233589999999996</v>
      </c>
      <c r="P104" s="90">
        <v>7.5462530000000001</v>
      </c>
      <c r="Q104" s="90">
        <v>7.65665</v>
      </c>
      <c r="R104" s="90">
        <v>7.7712139999999996</v>
      </c>
      <c r="S104" s="90">
        <v>7.9042019999999997</v>
      </c>
      <c r="T104" s="90">
        <v>8.032076</v>
      </c>
      <c r="U104" s="90">
        <v>8.1507020000000008</v>
      </c>
      <c r="V104" s="90">
        <v>8.2886360000000003</v>
      </c>
      <c r="W104" s="90">
        <v>8.4046099999999999</v>
      </c>
      <c r="X104" s="90">
        <v>8.5259020000000003</v>
      </c>
      <c r="Y104" s="90">
        <v>8.6576000000000004</v>
      </c>
      <c r="Z104" s="90">
        <v>8.7912809999999997</v>
      </c>
      <c r="AA104" s="90">
        <v>8.9423670000000008</v>
      </c>
      <c r="AB104" s="90">
        <v>9.108644</v>
      </c>
      <c r="AC104" s="90">
        <v>9.2528950000000005</v>
      </c>
      <c r="AD104" s="90">
        <v>9.3912560000000003</v>
      </c>
      <c r="AE104" s="90">
        <v>9.5472020000000004</v>
      </c>
      <c r="AF104" s="90">
        <v>9.7163330000000006</v>
      </c>
      <c r="AG104" s="93">
        <v>2.1704999999999999E-2</v>
      </c>
    </row>
    <row r="105" spans="1:33">
      <c r="A105" s="55" t="s">
        <v>3833</v>
      </c>
      <c r="B105" s="89" t="s">
        <v>3822</v>
      </c>
      <c r="C105" s="90">
        <v>11.296407</v>
      </c>
      <c r="D105" s="90">
        <v>12.590095</v>
      </c>
      <c r="E105" s="90">
        <v>13.414501</v>
      </c>
      <c r="F105" s="90">
        <v>14.126231000000001</v>
      </c>
      <c r="G105" s="90">
        <v>14.680597000000001</v>
      </c>
      <c r="H105" s="90">
        <v>15.142814</v>
      </c>
      <c r="I105" s="90">
        <v>15.470375000000001</v>
      </c>
      <c r="J105" s="90">
        <v>15.727282000000001</v>
      </c>
      <c r="K105" s="90">
        <v>15.967969999999999</v>
      </c>
      <c r="L105" s="90">
        <v>16.252707999999998</v>
      </c>
      <c r="M105" s="90">
        <v>16.533753999999998</v>
      </c>
      <c r="N105" s="90">
        <v>16.765875000000001</v>
      </c>
      <c r="O105" s="90">
        <v>16.991547000000001</v>
      </c>
      <c r="P105" s="90">
        <v>17.195174999999999</v>
      </c>
      <c r="Q105" s="90">
        <v>17.374763000000002</v>
      </c>
      <c r="R105" s="90">
        <v>17.566701999999999</v>
      </c>
      <c r="S105" s="90">
        <v>17.780934999999999</v>
      </c>
      <c r="T105" s="90">
        <v>17.991426000000001</v>
      </c>
      <c r="U105" s="90">
        <v>18.177327999999999</v>
      </c>
      <c r="V105" s="90">
        <v>18.403694000000002</v>
      </c>
      <c r="W105" s="90">
        <v>18.590699999999998</v>
      </c>
      <c r="X105" s="90">
        <v>18.785865999999999</v>
      </c>
      <c r="Y105" s="90">
        <v>19.007356999999999</v>
      </c>
      <c r="Z105" s="90">
        <v>19.236307</v>
      </c>
      <c r="AA105" s="90">
        <v>19.490192</v>
      </c>
      <c r="AB105" s="90">
        <v>19.779437999999999</v>
      </c>
      <c r="AC105" s="90">
        <v>20.028535999999999</v>
      </c>
      <c r="AD105" s="90">
        <v>20.264122</v>
      </c>
      <c r="AE105" s="90">
        <v>20.529709</v>
      </c>
      <c r="AF105" s="90">
        <v>20.821176999999999</v>
      </c>
      <c r="AG105" s="93">
        <v>2.1309999999999999E-2</v>
      </c>
    </row>
    <row r="106" spans="1:33" ht="60.75">
      <c r="A106" s="55" t="s">
        <v>3834</v>
      </c>
      <c r="B106" s="89" t="s">
        <v>3824</v>
      </c>
      <c r="C106" s="90">
        <v>0</v>
      </c>
      <c r="D106" s="90">
        <v>0</v>
      </c>
      <c r="E106" s="90">
        <v>0</v>
      </c>
      <c r="F106" s="90">
        <v>0</v>
      </c>
      <c r="G106" s="90">
        <v>0</v>
      </c>
      <c r="H106" s="90">
        <v>0</v>
      </c>
      <c r="I106" s="90">
        <v>0</v>
      </c>
      <c r="J106" s="90">
        <v>0</v>
      </c>
      <c r="K106" s="90">
        <v>0</v>
      </c>
      <c r="L106" s="90">
        <v>0</v>
      </c>
      <c r="M106" s="90">
        <v>0</v>
      </c>
      <c r="N106" s="90">
        <v>0</v>
      </c>
      <c r="O106" s="90">
        <v>0</v>
      </c>
      <c r="P106" s="90">
        <v>0</v>
      </c>
      <c r="Q106" s="90">
        <v>0</v>
      </c>
      <c r="R106" s="90">
        <v>0</v>
      </c>
      <c r="S106" s="90">
        <v>0</v>
      </c>
      <c r="T106" s="90">
        <v>0</v>
      </c>
      <c r="U106" s="90">
        <v>0</v>
      </c>
      <c r="V106" s="90">
        <v>0</v>
      </c>
      <c r="W106" s="90">
        <v>0</v>
      </c>
      <c r="X106" s="90">
        <v>0</v>
      </c>
      <c r="Y106" s="90">
        <v>0</v>
      </c>
      <c r="Z106" s="90">
        <v>0</v>
      </c>
      <c r="AA106" s="90">
        <v>0</v>
      </c>
      <c r="AB106" s="90">
        <v>0</v>
      </c>
      <c r="AC106" s="90">
        <v>0</v>
      </c>
      <c r="AD106" s="90">
        <v>0</v>
      </c>
      <c r="AE106" s="90">
        <v>0</v>
      </c>
      <c r="AF106" s="90">
        <v>0</v>
      </c>
      <c r="AG106" s="93" t="s">
        <v>3739</v>
      </c>
    </row>
    <row r="107" spans="1:33" ht="48.75">
      <c r="A107" s="55" t="s">
        <v>3835</v>
      </c>
      <c r="B107" s="89" t="s">
        <v>3826</v>
      </c>
      <c r="C107" s="90">
        <v>0</v>
      </c>
      <c r="D107" s="90">
        <v>0</v>
      </c>
      <c r="E107" s="90">
        <v>0</v>
      </c>
      <c r="F107" s="90">
        <v>0</v>
      </c>
      <c r="G107" s="90">
        <v>0</v>
      </c>
      <c r="H107" s="90">
        <v>0</v>
      </c>
      <c r="I107" s="90">
        <v>0</v>
      </c>
      <c r="J107" s="90">
        <v>0</v>
      </c>
      <c r="K107" s="90">
        <v>0</v>
      </c>
      <c r="L107" s="90">
        <v>0</v>
      </c>
      <c r="M107" s="90">
        <v>0</v>
      </c>
      <c r="N107" s="90">
        <v>0</v>
      </c>
      <c r="O107" s="90">
        <v>0</v>
      </c>
      <c r="P107" s="90">
        <v>0</v>
      </c>
      <c r="Q107" s="90">
        <v>0</v>
      </c>
      <c r="R107" s="90">
        <v>0</v>
      </c>
      <c r="S107" s="90">
        <v>0</v>
      </c>
      <c r="T107" s="90">
        <v>0</v>
      </c>
      <c r="U107" s="90">
        <v>0</v>
      </c>
      <c r="V107" s="90">
        <v>0</v>
      </c>
      <c r="W107" s="90">
        <v>0</v>
      </c>
      <c r="X107" s="90">
        <v>0</v>
      </c>
      <c r="Y107" s="90">
        <v>0</v>
      </c>
      <c r="Z107" s="90">
        <v>0</v>
      </c>
      <c r="AA107" s="90">
        <v>0</v>
      </c>
      <c r="AB107" s="90">
        <v>0</v>
      </c>
      <c r="AC107" s="90">
        <v>0</v>
      </c>
      <c r="AD107" s="90">
        <v>0</v>
      </c>
      <c r="AE107" s="90">
        <v>0</v>
      </c>
      <c r="AF107" s="90">
        <v>0</v>
      </c>
      <c r="AG107" s="93"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5" t="s">
        <v>3836</v>
      </c>
      <c r="B109" s="88" t="s">
        <v>217</v>
      </c>
      <c r="C109" s="91">
        <v>204.09703099999999</v>
      </c>
      <c r="D109" s="91">
        <v>207.81658899999999</v>
      </c>
      <c r="E109" s="91">
        <v>208.00427199999999</v>
      </c>
      <c r="F109" s="91">
        <v>208.62669399999999</v>
      </c>
      <c r="G109" s="91">
        <v>208.70083600000001</v>
      </c>
      <c r="H109" s="91">
        <v>208.389374</v>
      </c>
      <c r="I109" s="91">
        <v>207.106934</v>
      </c>
      <c r="J109" s="91">
        <v>205.85676599999999</v>
      </c>
      <c r="K109" s="91">
        <v>204.91546600000001</v>
      </c>
      <c r="L109" s="91">
        <v>204.26499899999999</v>
      </c>
      <c r="M109" s="91">
        <v>203.40438800000001</v>
      </c>
      <c r="N109" s="91">
        <v>202.68185399999999</v>
      </c>
      <c r="O109" s="91">
        <v>202.113373</v>
      </c>
      <c r="P109" s="91">
        <v>201.50842299999999</v>
      </c>
      <c r="Q109" s="91">
        <v>200.80012500000001</v>
      </c>
      <c r="R109" s="91">
        <v>200.07522599999999</v>
      </c>
      <c r="S109" s="91">
        <v>199.64593500000001</v>
      </c>
      <c r="T109" s="91">
        <v>199.11071799999999</v>
      </c>
      <c r="U109" s="91">
        <v>198.525757</v>
      </c>
      <c r="V109" s="91">
        <v>198.07746900000001</v>
      </c>
      <c r="W109" s="91">
        <v>197.287598</v>
      </c>
      <c r="X109" s="91">
        <v>196.60789500000001</v>
      </c>
      <c r="Y109" s="91">
        <v>195.98907500000001</v>
      </c>
      <c r="Z109" s="91">
        <v>195.342804</v>
      </c>
      <c r="AA109" s="91">
        <v>194.913635</v>
      </c>
      <c r="AB109" s="91">
        <v>194.54913300000001</v>
      </c>
      <c r="AC109" s="91">
        <v>193.90734900000001</v>
      </c>
      <c r="AD109" s="91">
        <v>193.25498999999999</v>
      </c>
      <c r="AE109" s="91">
        <v>192.858002</v>
      </c>
      <c r="AF109" s="91">
        <v>192.57214400000001</v>
      </c>
      <c r="AG109" s="94">
        <v>-2.0019999999999999E-3</v>
      </c>
    </row>
    <row r="110" spans="1:33">
      <c r="A110" s="55" t="s">
        <v>3837</v>
      </c>
      <c r="B110" s="89" t="s">
        <v>3838</v>
      </c>
      <c r="C110" s="90">
        <v>164.88896199999999</v>
      </c>
      <c r="D110" s="90">
        <v>167.62558000000001</v>
      </c>
      <c r="E110" s="90">
        <v>167.50697299999999</v>
      </c>
      <c r="F110" s="90">
        <v>167.73602299999999</v>
      </c>
      <c r="G110" s="90">
        <v>167.521973</v>
      </c>
      <c r="H110" s="90">
        <v>166.997345</v>
      </c>
      <c r="I110" s="90">
        <v>165.69532799999999</v>
      </c>
      <c r="J110" s="90">
        <v>164.42112700000001</v>
      </c>
      <c r="K110" s="90">
        <v>163.39518699999999</v>
      </c>
      <c r="L110" s="90">
        <v>162.601913</v>
      </c>
      <c r="M110" s="90">
        <v>161.64205899999999</v>
      </c>
      <c r="N110" s="90">
        <v>160.79272499999999</v>
      </c>
      <c r="O110" s="90">
        <v>160.06601000000001</v>
      </c>
      <c r="P110" s="90">
        <v>159.31068400000001</v>
      </c>
      <c r="Q110" s="90">
        <v>158.474121</v>
      </c>
      <c r="R110" s="90">
        <v>157.62510700000001</v>
      </c>
      <c r="S110" s="90">
        <v>157.00924699999999</v>
      </c>
      <c r="T110" s="90">
        <v>156.310104</v>
      </c>
      <c r="U110" s="90">
        <v>155.57217399999999</v>
      </c>
      <c r="V110" s="90">
        <v>154.94146699999999</v>
      </c>
      <c r="W110" s="90">
        <v>154.044006</v>
      </c>
      <c r="X110" s="90">
        <v>153.23336800000001</v>
      </c>
      <c r="Y110" s="90">
        <v>152.47070299999999</v>
      </c>
      <c r="Z110" s="90">
        <v>151.68722500000001</v>
      </c>
      <c r="AA110" s="90">
        <v>151.07257100000001</v>
      </c>
      <c r="AB110" s="90">
        <v>150.507904</v>
      </c>
      <c r="AC110" s="90">
        <v>149.72891200000001</v>
      </c>
      <c r="AD110" s="90">
        <v>148.942352</v>
      </c>
      <c r="AE110" s="90">
        <v>148.35287500000001</v>
      </c>
      <c r="AF110" s="90">
        <v>147.84863300000001</v>
      </c>
      <c r="AG110" s="93">
        <v>-3.754E-3</v>
      </c>
    </row>
    <row r="111" spans="1:33" ht="48.75">
      <c r="A111" s="55" t="s">
        <v>3839</v>
      </c>
      <c r="B111" s="89" t="s">
        <v>3722</v>
      </c>
      <c r="C111" s="90">
        <v>39.208072999999999</v>
      </c>
      <c r="D111" s="90">
        <v>40.191006000000002</v>
      </c>
      <c r="E111" s="90">
        <v>40.497298999999998</v>
      </c>
      <c r="F111" s="90">
        <v>40.890670999999998</v>
      </c>
      <c r="G111" s="90">
        <v>41.17886</v>
      </c>
      <c r="H111" s="90">
        <v>41.392029000000001</v>
      </c>
      <c r="I111" s="90">
        <v>41.411610000000003</v>
      </c>
      <c r="J111" s="90">
        <v>41.435642000000001</v>
      </c>
      <c r="K111" s="90">
        <v>41.520287000000003</v>
      </c>
      <c r="L111" s="90">
        <v>41.663086</v>
      </c>
      <c r="M111" s="90">
        <v>41.762337000000002</v>
      </c>
      <c r="N111" s="90">
        <v>41.889136999999998</v>
      </c>
      <c r="O111" s="90">
        <v>42.047367000000001</v>
      </c>
      <c r="P111" s="90">
        <v>42.197741999999998</v>
      </c>
      <c r="Q111" s="90">
        <v>42.326008000000002</v>
      </c>
      <c r="R111" s="90">
        <v>42.450127000000002</v>
      </c>
      <c r="S111" s="90">
        <v>42.636696000000001</v>
      </c>
      <c r="T111" s="90">
        <v>42.800617000000003</v>
      </c>
      <c r="U111" s="90">
        <v>42.953589999999998</v>
      </c>
      <c r="V111" s="90">
        <v>43.136001999999998</v>
      </c>
      <c r="W111" s="90">
        <v>43.243583999999998</v>
      </c>
      <c r="X111" s="90">
        <v>43.374530999999998</v>
      </c>
      <c r="Y111" s="90">
        <v>43.518363999999998</v>
      </c>
      <c r="Z111" s="90">
        <v>43.655586</v>
      </c>
      <c r="AA111" s="90">
        <v>43.841064000000003</v>
      </c>
      <c r="AB111" s="90">
        <v>44.041221999999998</v>
      </c>
      <c r="AC111" s="90">
        <v>44.178435999999998</v>
      </c>
      <c r="AD111" s="90">
        <v>44.312634000000003</v>
      </c>
      <c r="AE111" s="90">
        <v>44.505119000000001</v>
      </c>
      <c r="AF111" s="90">
        <v>44.723514999999999</v>
      </c>
      <c r="AG111" s="93">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5" t="s">
        <v>3840</v>
      </c>
      <c r="B113" s="89" t="s">
        <v>228</v>
      </c>
      <c r="C113" s="90">
        <v>125.031578</v>
      </c>
      <c r="D113" s="90">
        <v>126.896736</v>
      </c>
      <c r="E113" s="90">
        <v>127.926041</v>
      </c>
      <c r="F113" s="90">
        <v>128.600266</v>
      </c>
      <c r="G113" s="90">
        <v>129.10189800000001</v>
      </c>
      <c r="H113" s="90">
        <v>129.64999399999999</v>
      </c>
      <c r="I113" s="90">
        <v>129.96121199999999</v>
      </c>
      <c r="J113" s="90">
        <v>130.19676200000001</v>
      </c>
      <c r="K113" s="90">
        <v>130.40360999999999</v>
      </c>
      <c r="L113" s="90">
        <v>130.57878099999999</v>
      </c>
      <c r="M113" s="90">
        <v>130.71516399999999</v>
      </c>
      <c r="N113" s="90">
        <v>130.83389299999999</v>
      </c>
      <c r="O113" s="90">
        <v>130.94082599999999</v>
      </c>
      <c r="P113" s="90">
        <v>131.026443</v>
      </c>
      <c r="Q113" s="90">
        <v>131.09085099999999</v>
      </c>
      <c r="R113" s="90">
        <v>131.16413900000001</v>
      </c>
      <c r="S113" s="90">
        <v>131.26132200000001</v>
      </c>
      <c r="T113" s="90">
        <v>131.36518899999999</v>
      </c>
      <c r="U113" s="90">
        <v>131.48391699999999</v>
      </c>
      <c r="V113" s="90">
        <v>131.63140899999999</v>
      </c>
      <c r="W113" s="90">
        <v>131.76234400000001</v>
      </c>
      <c r="X113" s="90">
        <v>131.87556499999999</v>
      </c>
      <c r="Y113" s="90">
        <v>131.992706</v>
      </c>
      <c r="Z113" s="90">
        <v>132.10150100000001</v>
      </c>
      <c r="AA113" s="90">
        <v>132.230469</v>
      </c>
      <c r="AB113" s="90">
        <v>132.369202</v>
      </c>
      <c r="AC113" s="90">
        <v>132.482193</v>
      </c>
      <c r="AD113" s="90">
        <v>132.585846</v>
      </c>
      <c r="AE113" s="90">
        <v>132.70448300000001</v>
      </c>
      <c r="AF113" s="90">
        <v>132.83111600000001</v>
      </c>
      <c r="AG113" s="93">
        <v>2.0890000000000001E-3</v>
      </c>
    </row>
    <row r="114" spans="1:33" ht="48.75">
      <c r="A114" s="55" t="s">
        <v>3841</v>
      </c>
      <c r="B114" s="89" t="s">
        <v>230</v>
      </c>
      <c r="C114" s="90">
        <v>748.06146200000001</v>
      </c>
      <c r="D114" s="90">
        <v>701.06182899999999</v>
      </c>
      <c r="E114" s="90">
        <v>682.70349099999999</v>
      </c>
      <c r="F114" s="90">
        <v>669.31573500000002</v>
      </c>
      <c r="G114" s="90">
        <v>657.777649</v>
      </c>
      <c r="H114" s="90">
        <v>646.21258499999999</v>
      </c>
      <c r="I114" s="90">
        <v>628.37182600000006</v>
      </c>
      <c r="J114" s="90">
        <v>632.31945800000005</v>
      </c>
      <c r="K114" s="90">
        <v>627.75476100000003</v>
      </c>
      <c r="L114" s="90">
        <v>619.43811000000005</v>
      </c>
      <c r="M114" s="90">
        <v>616.01281700000004</v>
      </c>
      <c r="N114" s="90">
        <v>619.79211399999997</v>
      </c>
      <c r="O114" s="90">
        <v>619.58685300000002</v>
      </c>
      <c r="P114" s="90">
        <v>616.83026099999995</v>
      </c>
      <c r="Q114" s="90">
        <v>618.30474900000002</v>
      </c>
      <c r="R114" s="90">
        <v>621.54339600000003</v>
      </c>
      <c r="S114" s="90">
        <v>629.67156999999997</v>
      </c>
      <c r="T114" s="90">
        <v>636.62567100000001</v>
      </c>
      <c r="U114" s="90">
        <v>641.26690699999995</v>
      </c>
      <c r="V114" s="90">
        <v>649.24737500000003</v>
      </c>
      <c r="W114" s="90">
        <v>656.71551499999998</v>
      </c>
      <c r="X114" s="90">
        <v>659.97137499999997</v>
      </c>
      <c r="Y114" s="90">
        <v>668.71801800000003</v>
      </c>
      <c r="Z114" s="90">
        <v>671.82458499999996</v>
      </c>
      <c r="AA114" s="90">
        <v>675.87640399999998</v>
      </c>
      <c r="AB114" s="90">
        <v>683.62017800000001</v>
      </c>
      <c r="AC114" s="90">
        <v>691.62048300000004</v>
      </c>
      <c r="AD114" s="90">
        <v>699.38653599999998</v>
      </c>
      <c r="AE114" s="90">
        <v>703.19329800000003</v>
      </c>
      <c r="AF114" s="90">
        <v>710.15020800000002</v>
      </c>
      <c r="AG114" s="93">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5" t="s">
        <v>3842</v>
      </c>
      <c r="B116" s="88" t="s">
        <v>146</v>
      </c>
      <c r="C116" s="91">
        <v>26324.886718999998</v>
      </c>
      <c r="D116" s="91">
        <v>27263.316406000002</v>
      </c>
      <c r="E116" s="91">
        <v>27692.980468999998</v>
      </c>
      <c r="F116" s="91">
        <v>27715.5</v>
      </c>
      <c r="G116" s="91">
        <v>27753.820312</v>
      </c>
      <c r="H116" s="91">
        <v>27727.53125</v>
      </c>
      <c r="I116" s="91">
        <v>27607.042968999998</v>
      </c>
      <c r="J116" s="91">
        <v>27503.935547000001</v>
      </c>
      <c r="K116" s="91">
        <v>27408.986327999999</v>
      </c>
      <c r="L116" s="91">
        <v>27340.705077999999</v>
      </c>
      <c r="M116" s="91">
        <v>27288.166015999999</v>
      </c>
      <c r="N116" s="91">
        <v>27213.582031000002</v>
      </c>
      <c r="O116" s="91">
        <v>27191.142577999999</v>
      </c>
      <c r="P116" s="91">
        <v>27165.730468999998</v>
      </c>
      <c r="Q116" s="91">
        <v>27154.113281000002</v>
      </c>
      <c r="R116" s="91">
        <v>27158.546875</v>
      </c>
      <c r="S116" s="91">
        <v>27206.796875</v>
      </c>
      <c r="T116" s="91">
        <v>27259.251952999999</v>
      </c>
      <c r="U116" s="91">
        <v>27333.582031000002</v>
      </c>
      <c r="V116" s="91">
        <v>27424.380859000001</v>
      </c>
      <c r="W116" s="91">
        <v>27521.037109000001</v>
      </c>
      <c r="X116" s="91">
        <v>27633.677734000001</v>
      </c>
      <c r="Y116" s="91">
        <v>27756.361327999999</v>
      </c>
      <c r="Z116" s="91">
        <v>27883.910156000002</v>
      </c>
      <c r="AA116" s="91">
        <v>28036.740234000001</v>
      </c>
      <c r="AB116" s="91">
        <v>28214.255859000001</v>
      </c>
      <c r="AC116" s="91">
        <v>28376.744140999999</v>
      </c>
      <c r="AD116" s="91">
        <v>28533.669922000001</v>
      </c>
      <c r="AE116" s="91">
        <v>28719.751952999999</v>
      </c>
      <c r="AF116" s="91">
        <v>28946.207031000002</v>
      </c>
      <c r="AG116" s="94">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row>
    <row r="119" spans="1:33">
      <c r="A119" s="13"/>
      <c r="B119" s="32"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2"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2"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2"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2"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2"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2"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2"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5"/>
      <c r="B127" s="89"/>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3"/>
    </row>
    <row r="128" spans="1:33">
      <c r="A128" s="55"/>
      <c r="B128" s="89"/>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3"/>
    </row>
    <row r="129" spans="1:33">
      <c r="A129" s="55"/>
      <c r="B129" s="89"/>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3"/>
    </row>
    <row r="130" spans="1:33">
      <c r="A130" s="55"/>
      <c r="B130" s="89"/>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3"/>
    </row>
    <row r="131" spans="1:33">
      <c r="A131" s="55"/>
      <c r="B131" s="89"/>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3"/>
    </row>
    <row r="132" spans="1:33">
      <c r="A132" s="55"/>
      <c r="B132" s="89"/>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3"/>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5"/>
      <c r="B134" s="88"/>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4"/>
    </row>
    <row r="135" spans="1:33">
      <c r="A135" s="55"/>
      <c r="B135" s="89"/>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3"/>
    </row>
    <row r="136" spans="1:33">
      <c r="A136" s="55"/>
      <c r="B136" s="89"/>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3"/>
    </row>
    <row r="137" spans="1:33">
      <c r="A137" s="55"/>
      <c r="B137" s="89"/>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3"/>
    </row>
    <row r="138" spans="1:33">
      <c r="A138" s="55"/>
      <c r="B138" s="89"/>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3"/>
    </row>
    <row r="139" spans="1:33">
      <c r="A139" s="55"/>
      <c r="B139" s="89"/>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3"/>
    </row>
    <row r="140" spans="1:33">
      <c r="A140" s="55"/>
      <c r="B140" s="89"/>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3"/>
    </row>
    <row r="141" spans="1:33">
      <c r="A141" s="55"/>
      <c r="B141" s="89"/>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3"/>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5"/>
      <c r="B143" s="88"/>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4"/>
    </row>
    <row r="144" spans="1:33">
      <c r="A144" s="55"/>
      <c r="B144" s="89"/>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3"/>
    </row>
    <row r="145" spans="1:33">
      <c r="A145" s="55"/>
      <c r="B145" s="89"/>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3"/>
    </row>
    <row r="146" spans="1:33">
      <c r="A146" s="55"/>
      <c r="B146" s="89"/>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3"/>
    </row>
    <row r="147" spans="1:33">
      <c r="A147" s="55"/>
      <c r="B147" s="89"/>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3"/>
    </row>
    <row r="148" spans="1:33">
      <c r="A148" s="55"/>
      <c r="B148" s="89"/>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3"/>
    </row>
    <row r="149" spans="1:33">
      <c r="A149" s="55"/>
      <c r="B149" s="89"/>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3"/>
    </row>
    <row r="150" spans="1:33">
      <c r="A150" s="55"/>
      <c r="B150" s="89"/>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3"/>
    </row>
    <row r="153" spans="1:33">
      <c r="A153" s="55"/>
      <c r="B153" s="88"/>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c r="AF153" s="91"/>
      <c r="AG153" s="94"/>
    </row>
    <row r="154" spans="1:33">
      <c r="A154" s="55"/>
      <c r="B154" s="89"/>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3"/>
    </row>
    <row r="155" spans="1:33">
      <c r="A155" s="55"/>
      <c r="B155" s="89"/>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3"/>
    </row>
    <row r="156" spans="1:33">
      <c r="A156" s="55"/>
      <c r="B156" s="89"/>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3"/>
    </row>
    <row r="157" spans="1:33">
      <c r="A157" s="55"/>
      <c r="B157" s="89"/>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3"/>
    </row>
    <row r="159" spans="1:33">
      <c r="A159" s="55"/>
      <c r="B159" s="88"/>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4"/>
    </row>
    <row r="160" spans="1:33">
      <c r="A160" s="55"/>
      <c r="B160" s="89"/>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3"/>
    </row>
    <row r="161" spans="1:33">
      <c r="A161" s="55"/>
      <c r="B161" s="89"/>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3"/>
    </row>
    <row r="162" spans="1:33">
      <c r="A162" s="55"/>
      <c r="B162" s="89"/>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3"/>
    </row>
    <row r="163" spans="1:33">
      <c r="A163" s="55"/>
      <c r="B163" s="89"/>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3"/>
    </row>
    <row r="165" spans="1:33">
      <c r="A165" s="55"/>
      <c r="B165" s="88"/>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4"/>
    </row>
    <row r="166" spans="1:33">
      <c r="A166" s="55"/>
      <c r="B166" s="89"/>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3"/>
    </row>
    <row r="167" spans="1:33">
      <c r="A167" s="55"/>
      <c r="B167" s="89"/>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3"/>
    </row>
    <row r="168" spans="1:33">
      <c r="A168" s="55"/>
      <c r="B168" s="89"/>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3"/>
    </row>
    <row r="169" spans="1:33">
      <c r="A169" s="55"/>
      <c r="B169" s="89"/>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3"/>
    </row>
    <row r="171" spans="1:33">
      <c r="A171" s="55"/>
      <c r="B171" s="88"/>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4"/>
    </row>
    <row r="172" spans="1:33">
      <c r="A172" s="55"/>
      <c r="B172" s="89"/>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3"/>
    </row>
    <row r="173" spans="1:33">
      <c r="A173" s="55"/>
      <c r="B173" s="89"/>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3"/>
    </row>
    <row r="175" spans="1:33">
      <c r="A175" s="55"/>
      <c r="B175" s="88"/>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4"/>
    </row>
    <row r="176" spans="1:33">
      <c r="A176" s="55"/>
      <c r="B176" s="89"/>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3"/>
    </row>
    <row r="177" spans="1:33">
      <c r="A177" s="55"/>
      <c r="B177" s="89"/>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3"/>
    </row>
    <row r="178" spans="1:33">
      <c r="A178" s="55"/>
      <c r="B178" s="89"/>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3"/>
    </row>
    <row r="180" spans="1:33">
      <c r="A180" s="55"/>
      <c r="B180" s="88"/>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4"/>
    </row>
    <row r="181" spans="1:33">
      <c r="A181" s="55"/>
      <c r="B181" s="89"/>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3"/>
    </row>
    <row r="182" spans="1:33">
      <c r="A182" s="55"/>
      <c r="B182" s="89"/>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3"/>
    </row>
    <row r="183" spans="1:33">
      <c r="A183" s="55"/>
      <c r="B183" s="89"/>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3"/>
    </row>
    <row r="184" spans="1:33">
      <c r="A184" s="55"/>
      <c r="B184" s="89"/>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3"/>
    </row>
    <row r="185" spans="1:33">
      <c r="A185" s="55"/>
      <c r="B185" s="89"/>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3"/>
    </row>
    <row r="186" spans="1:33">
      <c r="A186" s="55"/>
      <c r="B186" s="89"/>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3"/>
    </row>
    <row r="187" spans="1:33">
      <c r="A187" s="55"/>
      <c r="B187" s="89"/>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3"/>
    </row>
    <row r="188" spans="1:33">
      <c r="A188" s="55"/>
      <c r="B188" s="89"/>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3"/>
    </row>
    <row r="189" spans="1:33">
      <c r="A189" s="55"/>
      <c r="B189" s="89"/>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3"/>
    </row>
    <row r="190" spans="1:33">
      <c r="A190" s="55"/>
      <c r="B190" s="89"/>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3"/>
    </row>
    <row r="191" spans="1:33">
      <c r="A191" s="55"/>
      <c r="B191" s="89"/>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3"/>
    </row>
    <row r="192" spans="1:33">
      <c r="A192" s="55"/>
      <c r="B192" s="89"/>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3"/>
    </row>
    <row r="193" spans="1:33">
      <c r="A193" s="55"/>
      <c r="B193" s="89"/>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3"/>
    </row>
    <row r="194" spans="1:33">
      <c r="A194" s="55"/>
      <c r="B194" s="89"/>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3"/>
    </row>
    <row r="195" spans="1:33">
      <c r="A195" s="55"/>
      <c r="B195" s="89"/>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3"/>
    </row>
    <row r="196" spans="1:33">
      <c r="A196" s="55"/>
      <c r="B196" s="89"/>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3"/>
    </row>
    <row r="197" spans="1:33">
      <c r="A197" s="55"/>
      <c r="B197" s="89"/>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3"/>
    </row>
    <row r="198" spans="1:33">
      <c r="A198" s="55"/>
      <c r="B198" s="89"/>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3"/>
    </row>
    <row r="199" spans="1:33">
      <c r="A199" s="55"/>
      <c r="B199" s="89"/>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3"/>
    </row>
    <row r="200" spans="1:33">
      <c r="A200" s="55"/>
      <c r="B200" s="89"/>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3"/>
    </row>
    <row r="201" spans="1:33">
      <c r="A201" s="55"/>
      <c r="B201" s="89"/>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3"/>
    </row>
    <row r="202" spans="1:33">
      <c r="A202" s="55"/>
      <c r="B202" s="89"/>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3"/>
    </row>
    <row r="203" spans="1:33">
      <c r="A203" s="55"/>
      <c r="B203" s="89"/>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3"/>
    </row>
    <row r="204" spans="1:33">
      <c r="A204" s="55"/>
      <c r="B204" s="89"/>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3"/>
    </row>
    <row r="205" spans="1:33">
      <c r="A205" s="55"/>
      <c r="B205" s="88"/>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4"/>
    </row>
    <row r="206" spans="1:33">
      <c r="A206" s="55"/>
      <c r="B206" s="89"/>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3"/>
    </row>
    <row r="207" spans="1:33">
      <c r="A207" s="55"/>
      <c r="B207" s="89"/>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3"/>
    </row>
    <row r="208" spans="1:33">
      <c r="A208" s="55"/>
      <c r="B208" s="89"/>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3"/>
    </row>
    <row r="209" spans="1:33">
      <c r="A209" s="55"/>
      <c r="B209" s="89"/>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3"/>
    </row>
    <row r="210" spans="1:33">
      <c r="A210" s="55"/>
      <c r="B210" s="89"/>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3"/>
    </row>
    <row r="211" spans="1:33">
      <c r="A211" s="55"/>
      <c r="B211" s="89"/>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3"/>
    </row>
    <row r="212" spans="1:33">
      <c r="A212" s="55"/>
      <c r="B212" s="89"/>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3"/>
    </row>
    <row r="213" spans="1:33">
      <c r="A213" s="55"/>
      <c r="B213" s="89"/>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3"/>
    </row>
    <row r="214" spans="1:33">
      <c r="A214" s="55"/>
      <c r="B214" s="89"/>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3"/>
    </row>
    <row r="215" spans="1:33">
      <c r="A215" s="55"/>
      <c r="B215" s="89"/>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3"/>
    </row>
    <row r="216" spans="1:33">
      <c r="A216" s="55"/>
      <c r="B216" s="89"/>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3"/>
    </row>
    <row r="217" spans="1:33">
      <c r="A217" s="55"/>
      <c r="B217" s="89"/>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3"/>
    </row>
    <row r="219" spans="1:33">
      <c r="A219" s="55"/>
      <c r="B219" s="88"/>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4"/>
    </row>
    <row r="220" spans="1:33">
      <c r="A220" s="55"/>
      <c r="B220" s="89"/>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3"/>
    </row>
    <row r="221" spans="1:33">
      <c r="A221" s="55"/>
      <c r="B221" s="89"/>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3"/>
    </row>
    <row r="223" spans="1:33">
      <c r="A223" s="55"/>
      <c r="B223" s="89"/>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3"/>
    </row>
    <row r="224" spans="1:33">
      <c r="A224" s="55"/>
      <c r="B224" s="89"/>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3"/>
    </row>
    <row r="226" spans="1:33">
      <c r="A226" s="55"/>
      <c r="B226" s="97"/>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9"/>
    </row>
    <row r="228" spans="1:33">
      <c r="A228" s="13"/>
      <c r="B228" s="100"/>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2"/>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2"/>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2"/>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2"/>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2"/>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2"/>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2"/>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2"/>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169" spans="2:33">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713" spans="2:33">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D7" sqref="D7:AF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f>INDEX('AEO 2022 Table 7'!18:18,MATCH(C$1,'AEO 2022 Table 7'!1:1,0))/INDEX('AEO 2021 Table 7'!18:18,MATCH($B$1,'AEO 2021 Table 7'!1:1,0))</f>
        <v>1.0451900749195433</v>
      </c>
      <c r="D2">
        <f>INDEX('AEO 2023 Table 7'!18:18,MATCH(D$1,'AEO 2023 Table 7'!1:1,0))/INDEX('AEO 2021 Table 7'!18:18,MATCH($B$1,'AEO 2021 Table 7'!1:1,0))</f>
        <v>1.0815866821748035</v>
      </c>
      <c r="E2">
        <f>INDEX('AEO 2023 Table 7'!18:18,MATCH(E$1,'AEO 2023 Table 7'!1:1,0))/INDEX('AEO 2021 Table 7'!18:18,MATCH($B$1,'AEO 2021 Table 7'!1:1,0))</f>
        <v>1.1036729271557568</v>
      </c>
      <c r="F2">
        <f>INDEX('AEO 2023 Table 7'!18:18,MATCH(F$1,'AEO 2023 Table 7'!1:1,0))/INDEX('AEO 2021 Table 7'!18:18,MATCH($B$1,'AEO 2021 Table 7'!1:1,0))</f>
        <v>1.1117174850298468</v>
      </c>
      <c r="G2">
        <f>INDEX('AEO 2023 Table 7'!18:18,MATCH(G$1,'AEO 2023 Table 7'!1:1,0))/INDEX('AEO 2021 Table 7'!18:18,MATCH($B$1,'AEO 2021 Table 7'!1:1,0))</f>
        <v>1.1158461471969614</v>
      </c>
      <c r="H2">
        <f>INDEX('AEO 2023 Table 7'!18:18,MATCH(H$1,'AEO 2023 Table 7'!1:1,0))/INDEX('AEO 2021 Table 7'!18:18,MATCH($B$1,'AEO 2021 Table 7'!1:1,0))</f>
        <v>1.1237880830323723</v>
      </c>
      <c r="I2">
        <f>INDEX('AEO 2023 Table 7'!18:18,MATCH(I$1,'AEO 2023 Table 7'!1:1,0))/INDEX('AEO 2021 Table 7'!18:18,MATCH($B$1,'AEO 2021 Table 7'!1:1,0))</f>
        <v>1.1343237132465265</v>
      </c>
      <c r="J2">
        <f>INDEX('AEO 2023 Table 7'!18:18,MATCH(J$1,'AEO 2023 Table 7'!1:1,0))/INDEX('AEO 2021 Table 7'!18:18,MATCH($B$1,'AEO 2021 Table 7'!1:1,0))</f>
        <v>1.1440709635093038</v>
      </c>
      <c r="K2">
        <f>INDEX('AEO 2023 Table 7'!18:18,MATCH(K$1,'AEO 2023 Table 7'!1:1,0))/INDEX('AEO 2021 Table 7'!18:18,MATCH($B$1,'AEO 2021 Table 7'!1:1,0))</f>
        <v>1.1516846012578073</v>
      </c>
      <c r="L2">
        <f>INDEX('AEO 2023 Table 7'!18:18,MATCH(L$1,'AEO 2023 Table 7'!1:1,0))/INDEX('AEO 2021 Table 7'!18:18,MATCH($B$1,'AEO 2021 Table 7'!1:1,0))</f>
        <v>1.157493388665265</v>
      </c>
      <c r="M2">
        <f>INDEX('AEO 2023 Table 7'!18:18,MATCH(M$1,'AEO 2023 Table 7'!1:1,0))/INDEX('AEO 2021 Table 7'!18:18,MATCH($B$1,'AEO 2021 Table 7'!1:1,0))</f>
        <v>1.1624124739047637</v>
      </c>
      <c r="N2">
        <f>INDEX('AEO 2023 Table 7'!18:18,MATCH(N$1,'AEO 2023 Table 7'!1:1,0))/INDEX('AEO 2021 Table 7'!18:18,MATCH($B$1,'AEO 2021 Table 7'!1:1,0))</f>
        <v>1.1665500518548182</v>
      </c>
      <c r="O2">
        <f>INDEX('AEO 2023 Table 7'!18:18,MATCH(O$1,'AEO 2023 Table 7'!1:1,0))/INDEX('AEO 2021 Table 7'!18:18,MATCH($B$1,'AEO 2021 Table 7'!1:1,0))</f>
        <v>1.1725252636600967</v>
      </c>
      <c r="P2">
        <f>INDEX('AEO 2023 Table 7'!18:18,MATCH(P$1,'AEO 2023 Table 7'!1:1,0))/INDEX('AEO 2021 Table 7'!18:18,MATCH($B$1,'AEO 2021 Table 7'!1:1,0))</f>
        <v>1.1801556180261137</v>
      </c>
      <c r="Q2">
        <f>INDEX('AEO 2023 Table 7'!18:18,MATCH(Q$1,'AEO 2023 Table 7'!1:1,0))/INDEX('AEO 2021 Table 7'!18:18,MATCH($B$1,'AEO 2021 Table 7'!1:1,0))</f>
        <v>1.1871242682255987</v>
      </c>
      <c r="R2">
        <f>INDEX('AEO 2023 Table 7'!18:18,MATCH(R$1,'AEO 2023 Table 7'!1:1,0))/INDEX('AEO 2021 Table 7'!18:18,MATCH($B$1,'AEO 2021 Table 7'!1:1,0))</f>
        <v>1.192785855440476</v>
      </c>
      <c r="S2">
        <f>INDEX('AEO 2023 Table 7'!18:18,MATCH(S$1,'AEO 2023 Table 7'!1:1,0))/INDEX('AEO 2021 Table 7'!18:18,MATCH($B$1,'AEO 2021 Table 7'!1:1,0))</f>
        <v>1.1993655628828863</v>
      </c>
      <c r="T2">
        <f>INDEX('AEO 2023 Table 7'!18:18,MATCH(T$1,'AEO 2023 Table 7'!1:1,0))/INDEX('AEO 2021 Table 7'!18:18,MATCH($B$1,'AEO 2021 Table 7'!1:1,0))</f>
        <v>1.2067901155071634</v>
      </c>
      <c r="U2">
        <f>INDEX('AEO 2023 Table 7'!18:18,MATCH(U$1,'AEO 2023 Table 7'!1:1,0))/INDEX('AEO 2021 Table 7'!18:18,MATCH($B$1,'AEO 2021 Table 7'!1:1,0))</f>
        <v>1.2142706692756093</v>
      </c>
      <c r="V2">
        <f>INDEX('AEO 2023 Table 7'!18:18,MATCH(V$1,'AEO 2023 Table 7'!1:1,0))/INDEX('AEO 2021 Table 7'!18:18,MATCH($B$1,'AEO 2021 Table 7'!1:1,0))</f>
        <v>1.2228153360789373</v>
      </c>
      <c r="W2">
        <f>INDEX('AEO 2023 Table 7'!18:18,MATCH(W$1,'AEO 2023 Table 7'!1:1,0))/INDEX('AEO 2021 Table 7'!18:18,MATCH($B$1,'AEO 2021 Table 7'!1:1,0))</f>
        <v>1.2315711910685154</v>
      </c>
      <c r="X2">
        <f>INDEX('AEO 2023 Table 7'!18:18,MATCH(X$1,'AEO 2023 Table 7'!1:1,0))/INDEX('AEO 2021 Table 7'!18:18,MATCH($B$1,'AEO 2021 Table 7'!1:1,0))</f>
        <v>1.2407023370693648</v>
      </c>
      <c r="Y2">
        <f>INDEX('AEO 2023 Table 7'!18:18,MATCH(Y$1,'AEO 2023 Table 7'!1:1,0))/INDEX('AEO 2021 Table 7'!18:18,MATCH($B$1,'AEO 2021 Table 7'!1:1,0))</f>
        <v>1.2495704727990735</v>
      </c>
      <c r="Z2">
        <f>INDEX('AEO 2023 Table 7'!18:18,MATCH(Z$1,'AEO 2023 Table 7'!1:1,0))/INDEX('AEO 2021 Table 7'!18:18,MATCH($B$1,'AEO 2021 Table 7'!1:1,0))</f>
        <v>1.2587539045907352</v>
      </c>
      <c r="AA2">
        <f>INDEX('AEO 2023 Table 7'!18:18,MATCH(AA$1,'AEO 2023 Table 7'!1:1,0))/INDEX('AEO 2021 Table 7'!18:18,MATCH($B$1,'AEO 2021 Table 7'!1:1,0))</f>
        <v>1.2685165716489295</v>
      </c>
      <c r="AB2">
        <f>INDEX('AEO 2023 Table 7'!18:18,MATCH(AB$1,'AEO 2023 Table 7'!1:1,0))/INDEX('AEO 2021 Table 7'!18:18,MATCH($B$1,'AEO 2021 Table 7'!1:1,0))</f>
        <v>1.2798597132024367</v>
      </c>
      <c r="AC2">
        <f>INDEX('AEO 2023 Table 7'!18:18,MATCH(AC$1,'AEO 2023 Table 7'!1:1,0))/INDEX('AEO 2021 Table 7'!18:18,MATCH($B$1,'AEO 2021 Table 7'!1:1,0))</f>
        <v>1.292037298317847</v>
      </c>
      <c r="AD2">
        <f>INDEX('AEO 2023 Table 7'!18:18,MATCH(AD$1,'AEO 2023 Table 7'!1:1,0))/INDEX('AEO 2021 Table 7'!18:18,MATCH($B$1,'AEO 2021 Table 7'!1:1,0))</f>
        <v>1.3046009473335485</v>
      </c>
      <c r="AE2">
        <f>INDEX('AEO 2023 Table 7'!18:18,MATCH(AE$1,'AEO 2023 Table 7'!1:1,0))/INDEX('AEO 2021 Table 7'!18:18,MATCH($B$1,'AEO 2021 Table 7'!1:1,0))</f>
        <v>1.3173299061791035</v>
      </c>
      <c r="AF2">
        <f>INDEX('AEO 2023 Table 7'!18:18,MATCH(AF$1,'AEO 2023 Table 7'!1:1,0))/INDEX('AEO 2021 Table 7'!18:18,MATCH($B$1,'AEO 2021 Table 7'!1:1,0))</f>
        <v>1.3312213286020753</v>
      </c>
    </row>
    <row r="3" spans="1:32">
      <c r="A3" t="s">
        <v>124</v>
      </c>
      <c r="B3">
        <f>INDEX('AEO 2021 Table 7'!22:22,MATCH(B$1,'AEO 2021 Table 7'!1:1,0))/INDEX('AEO 2021 Table 7'!22:22,MATCH(B$1,'AEO 2021 Table 7'!1:1,0))</f>
        <v>1</v>
      </c>
      <c r="C3">
        <f>'AEO 2022 Table 7'!E22/'AEO 2021 Table 7'!D22</f>
        <v>1.3645735665050851</v>
      </c>
      <c r="D3">
        <f>INDEX('AEO 2023 Table 7'!22:22,MATCH(D$1,'AEO 2023 Table 7'!1:1,0))/INDEX('AEO 2021 Table 7'!22:22,MATCH($B$1,'AEO 2021 Table 7'!1:1,0))</f>
        <v>1.6199185930975935</v>
      </c>
      <c r="E3">
        <f>INDEX('AEO 2023 Table 7'!22:22,MATCH(E$1,'AEO 2023 Table 7'!1:1,0))/INDEX('AEO 2021 Table 7'!22:22,MATCH($B$1,'AEO 2021 Table 7'!1:1,0))</f>
        <v>1.7252488517852846</v>
      </c>
      <c r="F3">
        <f>INDEX('AEO 2023 Table 7'!22:22,MATCH(F$1,'AEO 2023 Table 7'!1:1,0))/INDEX('AEO 2021 Table 7'!22:22,MATCH($B$1,'AEO 2021 Table 7'!1:1,0))</f>
        <v>1.7851248277020171</v>
      </c>
      <c r="G3">
        <f>INDEX('AEO 2023 Table 7'!22:22,MATCH(G$1,'AEO 2023 Table 7'!1:1,0))/INDEX('AEO 2021 Table 7'!22:22,MATCH($B$1,'AEO 2021 Table 7'!1:1,0))</f>
        <v>1.8222647167241603</v>
      </c>
      <c r="H3">
        <f>INDEX('AEO 2023 Table 7'!22:22,MATCH(H$1,'AEO 2023 Table 7'!1:1,0))/INDEX('AEO 2021 Table 7'!22:22,MATCH($B$1,'AEO 2021 Table 7'!1:1,0))</f>
        <v>1.8493618270108403</v>
      </c>
      <c r="I3">
        <f>INDEX('AEO 2023 Table 7'!22:22,MATCH(I$1,'AEO 2023 Table 7'!1:1,0))/INDEX('AEO 2021 Table 7'!22:22,MATCH($B$1,'AEO 2021 Table 7'!1:1,0))</f>
        <v>1.8696915165647472</v>
      </c>
      <c r="J3">
        <f>INDEX('AEO 2023 Table 7'!22:22,MATCH(J$1,'AEO 2023 Table 7'!1:1,0))/INDEX('AEO 2021 Table 7'!22:22,MATCH($B$1,'AEO 2021 Table 7'!1:1,0))</f>
        <v>1.8852167568864497</v>
      </c>
      <c r="K3">
        <f>INDEX('AEO 2023 Table 7'!22:22,MATCH(K$1,'AEO 2023 Table 7'!1:1,0))/INDEX('AEO 2021 Table 7'!22:22,MATCH($B$1,'AEO 2021 Table 7'!1:1,0))</f>
        <v>1.896820743906322</v>
      </c>
      <c r="L3">
        <f>INDEX('AEO 2023 Table 7'!22:22,MATCH(L$1,'AEO 2023 Table 7'!1:1,0))/INDEX('AEO 2021 Table 7'!22:22,MATCH($B$1,'AEO 2021 Table 7'!1:1,0))</f>
        <v>1.9053617756826353</v>
      </c>
      <c r="M3">
        <f>INDEX('AEO 2023 Table 7'!22:22,MATCH(M$1,'AEO 2023 Table 7'!1:1,0))/INDEX('AEO 2021 Table 7'!22:22,MATCH($B$1,'AEO 2021 Table 7'!1:1,0))</f>
        <v>1.9112315990462188</v>
      </c>
      <c r="N3">
        <f>INDEX('AEO 2023 Table 7'!22:22,MATCH(N$1,'AEO 2023 Table 7'!1:1,0))/INDEX('AEO 2021 Table 7'!22:22,MATCH($B$1,'AEO 2021 Table 7'!1:1,0))</f>
        <v>1.9159530922981753</v>
      </c>
      <c r="O3">
        <f>INDEX('AEO 2023 Table 7'!22:22,MATCH(O$1,'AEO 2023 Table 7'!1:1,0))/INDEX('AEO 2021 Table 7'!22:22,MATCH($B$1,'AEO 2021 Table 7'!1:1,0))</f>
        <v>1.9201516933091749</v>
      </c>
      <c r="P3">
        <f>INDEX('AEO 2023 Table 7'!22:22,MATCH(P$1,'AEO 2023 Table 7'!1:1,0))/INDEX('AEO 2021 Table 7'!22:22,MATCH($B$1,'AEO 2021 Table 7'!1:1,0))</f>
        <v>1.9242515521473793</v>
      </c>
      <c r="Q3">
        <f>INDEX('AEO 2023 Table 7'!22:22,MATCH(Q$1,'AEO 2023 Table 7'!1:1,0))/INDEX('AEO 2021 Table 7'!22:22,MATCH($B$1,'AEO 2021 Table 7'!1:1,0))</f>
        <v>1.9275480599554053</v>
      </c>
      <c r="R3">
        <f>INDEX('AEO 2023 Table 7'!22:22,MATCH(R$1,'AEO 2023 Table 7'!1:1,0))/INDEX('AEO 2021 Table 7'!22:22,MATCH($B$1,'AEO 2021 Table 7'!1:1,0))</f>
        <v>1.9303780349993738</v>
      </c>
      <c r="S3">
        <f>INDEX('AEO 2023 Table 7'!22:22,MATCH(S$1,'AEO 2023 Table 7'!1:1,0))/INDEX('AEO 2021 Table 7'!22:22,MATCH($B$1,'AEO 2021 Table 7'!1:1,0))</f>
        <v>1.9328404779394424</v>
      </c>
      <c r="T3">
        <f>INDEX('AEO 2023 Table 7'!22:22,MATCH(T$1,'AEO 2023 Table 7'!1:1,0))/INDEX('AEO 2021 Table 7'!22:22,MATCH($B$1,'AEO 2021 Table 7'!1:1,0))</f>
        <v>1.933982050452856</v>
      </c>
      <c r="U3">
        <f>INDEX('AEO 2023 Table 7'!22:22,MATCH(U$1,'AEO 2023 Table 7'!1:1,0))/INDEX('AEO 2021 Table 7'!22:22,MATCH($B$1,'AEO 2021 Table 7'!1:1,0))</f>
        <v>1.9344470415244257</v>
      </c>
      <c r="V3">
        <f>INDEX('AEO 2023 Table 7'!22:22,MATCH(V$1,'AEO 2023 Table 7'!1:1,0))/INDEX('AEO 2021 Table 7'!22:22,MATCH($B$1,'AEO 2021 Table 7'!1:1,0))</f>
        <v>1.9344416871433279</v>
      </c>
      <c r="W3">
        <f>INDEX('AEO 2023 Table 7'!22:22,MATCH(W$1,'AEO 2023 Table 7'!1:1,0))/INDEX('AEO 2021 Table 7'!22:22,MATCH($B$1,'AEO 2021 Table 7'!1:1,0))</f>
        <v>1.9339579557379165</v>
      </c>
      <c r="X3">
        <f>INDEX('AEO 2023 Table 7'!22:22,MATCH(X$1,'AEO 2023 Table 7'!1:1,0))/INDEX('AEO 2021 Table 7'!22:22,MATCH($B$1,'AEO 2021 Table 7'!1:1,0))</f>
        <v>1.933225605647432</v>
      </c>
      <c r="Y3">
        <f>INDEX('AEO 2023 Table 7'!22:22,MATCH(Y$1,'AEO 2023 Table 7'!1:1,0))/INDEX('AEO 2021 Table 7'!22:22,MATCH($B$1,'AEO 2021 Table 7'!1:1,0))</f>
        <v>1.931809353383706</v>
      </c>
      <c r="Z3">
        <f>INDEX('AEO 2023 Table 7'!22:22,MATCH(Z$1,'AEO 2023 Table 7'!1:1,0))/INDEX('AEO 2021 Table 7'!22:22,MATCH($B$1,'AEO 2021 Table 7'!1:1,0))</f>
        <v>1.9304309972137832</v>
      </c>
      <c r="AA3">
        <f>INDEX('AEO 2023 Table 7'!22:22,MATCH(AA$1,'AEO 2023 Table 7'!1:1,0))/INDEX('AEO 2021 Table 7'!22:22,MATCH($B$1,'AEO 2021 Table 7'!1:1,0))</f>
        <v>1.928786685242061</v>
      </c>
      <c r="AB3">
        <f>INDEX('AEO 2023 Table 7'!22:22,MATCH(AB$1,'AEO 2023 Table 7'!1:1,0))/INDEX('AEO 2021 Table 7'!22:22,MATCH($B$1,'AEO 2021 Table 7'!1:1,0))</f>
        <v>1.9276869599864332</v>
      </c>
      <c r="AC3">
        <f>INDEX('AEO 2023 Table 7'!22:22,MATCH(AC$1,'AEO 2023 Table 7'!1:1,0))/INDEX('AEO 2021 Table 7'!22:22,MATCH($B$1,'AEO 2021 Table 7'!1:1,0))</f>
        <v>1.9257874009751066</v>
      </c>
      <c r="AD3">
        <f>INDEX('AEO 2023 Table 7'!22:22,MATCH(AD$1,'AEO 2023 Table 7'!1:1,0))/INDEX('AEO 2021 Table 7'!22:22,MATCH($B$1,'AEO 2021 Table 7'!1:1,0))</f>
        <v>1.9240478641050693</v>
      </c>
      <c r="AE3">
        <f>INDEX('AEO 2023 Table 7'!22:22,MATCH(AE$1,'AEO 2023 Table 7'!1:1,0))/INDEX('AEO 2021 Table 7'!22:22,MATCH($B$1,'AEO 2021 Table 7'!1:1,0))</f>
        <v>1.9219675762683122</v>
      </c>
      <c r="AF3">
        <f>INDEX('AEO 2023 Table 7'!22:22,MATCH(AF$1,'AEO 2023 Table 7'!1:1,0))/INDEX('AEO 2021 Table 7'!22:22,MATCH($B$1,'AEO 2021 Table 7'!1:1,0))</f>
        <v>1.9201542320243503</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s="45">
        <f>(SUM(INDEX('AEO 2022 Table 47'!45:45,MATCH(C1,'AEO 2022 Table 47'!13:13,0)),INDEX('AEO 2022 Table 47'!59:59,MATCH(C1,'AEO 2022 Table 47'!13:13,0)))/SUM(INDEX('AEO 2021 Table 47'!41:41,MATCH($B$1,'AEO 2021 Table 47'!1:1,0)),INDEX('AEO 2021 Table 47'!55:55,MATCH($B$1,'AEO 2021 Table 47'!1:1,0))))*'calibration multiplier'!$D$3</f>
        <v>1.3893952626430246</v>
      </c>
      <c r="D4" s="45">
        <f>$C$4*'AEO 2023 Table 7'!F65/'AEO 2022 Table 7'!$C$65*'calibration multiplier'!$E$3</f>
        <v>1.5814070899690946</v>
      </c>
      <c r="E4" s="45">
        <f>$D$4*'AEO 2023 Table 7'!G65/'AEO 2023 Table 7'!$F$65</f>
        <v>1.6972758044854128</v>
      </c>
      <c r="F4" s="45">
        <f>$D$4*'AEO 2023 Table 7'!H65/'AEO 2023 Table 7'!$F$65</f>
        <v>1.7215571159833178</v>
      </c>
      <c r="G4" s="45">
        <f>$D$4*'AEO 2023 Table 7'!I65/'AEO 2023 Table 7'!$F$65</f>
        <v>1.7248905419930685</v>
      </c>
      <c r="H4" s="45">
        <f>$D$4*'AEO 2023 Table 7'!J65/'AEO 2023 Table 7'!$F$65</f>
        <v>1.7467750366850459</v>
      </c>
      <c r="I4" s="45">
        <f>$D$4*'AEO 2023 Table 7'!K65/'AEO 2023 Table 7'!$F$65</f>
        <v>1.7684011175123537</v>
      </c>
      <c r="J4" s="45">
        <f>$D$4*'AEO 2023 Table 7'!L65/'AEO 2023 Table 7'!$F$65</f>
        <v>1.7855111621544817</v>
      </c>
      <c r="K4" s="45">
        <f>$D$4*'AEO 2023 Table 7'!M65/'AEO 2023 Table 7'!$F$65</f>
        <v>1.7982377628782351</v>
      </c>
      <c r="L4" s="45">
        <f>$D$4*'AEO 2023 Table 7'!N65/'AEO 2023 Table 7'!$F$65</f>
        <v>1.80716940365927</v>
      </c>
      <c r="M4" s="45">
        <f>$D$4*'AEO 2023 Table 7'!O65/'AEO 2023 Table 7'!$F$65</f>
        <v>1.8161095077764842</v>
      </c>
      <c r="N4" s="45">
        <f>$D$4*'AEO 2023 Table 7'!P65/'AEO 2023 Table 7'!$F$65</f>
        <v>1.8303019583264619</v>
      </c>
      <c r="O4" s="45">
        <f>$D$4*'AEO 2023 Table 7'!Q65/'AEO 2023 Table 7'!$F$65</f>
        <v>1.8452600586894448</v>
      </c>
      <c r="P4" s="45">
        <f>$D$4*'AEO 2023 Table 7'!R65/'AEO 2023 Table 7'!$F$65</f>
        <v>1.8587760065675045</v>
      </c>
      <c r="Q4" s="45">
        <f>$D$4*'AEO 2023 Table 7'!S65/'AEO 2023 Table 7'!$F$65</f>
        <v>1.8748681939784901</v>
      </c>
      <c r="R4" s="45">
        <f>$D$4*'AEO 2023 Table 7'!T65/'AEO 2023 Table 7'!$F$65</f>
        <v>1.8956885652015452</v>
      </c>
      <c r="S4" s="45">
        <f>$D$4*'AEO 2023 Table 7'!U65/'AEO 2023 Table 7'!$F$65</f>
        <v>1.9205538468958097</v>
      </c>
      <c r="T4" s="45">
        <f>$D$4*'AEO 2023 Table 7'!V65/'AEO 2023 Table 7'!$F$65</f>
        <v>1.9466643674532291</v>
      </c>
      <c r="U4" s="45">
        <f>$D$4*'AEO 2023 Table 7'!W65/'AEO 2023 Table 7'!$F$65</f>
        <v>1.9739253375085977</v>
      </c>
      <c r="V4" s="45">
        <f>$D$4*'AEO 2023 Table 7'!X65/'AEO 2023 Table 7'!$F$65</f>
        <v>2.0056098112735876</v>
      </c>
      <c r="W4" s="45">
        <f>$D$4*'AEO 2023 Table 7'!Y65/'AEO 2023 Table 7'!$F$65</f>
        <v>2.0359418439171542</v>
      </c>
      <c r="X4" s="45">
        <f>$D$4*'AEO 2023 Table 7'!Z65/'AEO 2023 Table 7'!$F$65</f>
        <v>2.0668019887382973</v>
      </c>
      <c r="Y4" s="45">
        <f>$D$4*'AEO 2023 Table 7'!AA65/'AEO 2023 Table 7'!$F$65</f>
        <v>2.0981315666061762</v>
      </c>
      <c r="Z4" s="45">
        <f>$D$4*'AEO 2023 Table 7'!AB65/'AEO 2023 Table 7'!$F$65</f>
        <v>2.1293810248915594</v>
      </c>
      <c r="AA4" s="45">
        <f>$D$4*'AEO 2023 Table 7'!AC65/'AEO 2023 Table 7'!$F$65</f>
        <v>2.1597976908969172</v>
      </c>
      <c r="AB4" s="45">
        <f>$D$4*'AEO 2023 Table 7'!AD65/'AEO 2023 Table 7'!$F$65</f>
        <v>2.1894278308600281</v>
      </c>
      <c r="AC4" s="45">
        <f>$D$4*'AEO 2023 Table 7'!AE65/'AEO 2023 Table 7'!$F$65</f>
        <v>2.2211958095419853</v>
      </c>
      <c r="AD4" s="45">
        <f>$D$4*'AEO 2023 Table 7'!AF65/'AEO 2023 Table 7'!$F$65</f>
        <v>2.253280881219454</v>
      </c>
      <c r="AE4" s="45">
        <f>$D$4*'AEO 2023 Table 7'!AG65/'AEO 2023 Table 7'!$F$65</f>
        <v>2.2849038547415428</v>
      </c>
      <c r="AF4" s="45">
        <f>$D$4*'AEO 2023 Table 7'!AH65/'AEO 2023 Table 7'!$F$65</f>
        <v>2.3201717050447734</v>
      </c>
    </row>
    <row r="5" spans="1:32">
      <c r="A5" t="s">
        <v>127</v>
      </c>
      <c r="B5">
        <f>INDEX('AEO 2021 Table 7'!23:23,MATCH(B$1,'AEO 2021 Table 7'!1:1,0))/INDEX('AEO 2021 Table 7'!23:23,MATCH($B$1,'AEO 2021 Table 7'!1:1,0))</f>
        <v>1</v>
      </c>
      <c r="C5">
        <f>INDEX('AEO 2022 Table 7'!23:23,MATCH(C$1,'AEO 2022 Table 7'!1:1,0))/INDEX('AEO 2021 Table 7'!23:23,MATCH($B$1,'AEO 2021 Table 7'!1:1,0))</f>
        <v>1.1734847796769108</v>
      </c>
      <c r="D5">
        <f>INDEX('AEO 2023 Table 7'!23:23,MATCH(D$1,'AEO 2023 Table 7'!1:1,0))/INDEX('AEO 2021 Table 7'!23:23,MATCH($B$1,'AEO 2021 Table 7'!1:1,0))</f>
        <v>1.2072131200849379</v>
      </c>
      <c r="E5">
        <f>INDEX('AEO 2023 Table 7'!23:23,MATCH(E$1,'AEO 2023 Table 7'!1:1,0))/INDEX('AEO 2021 Table 7'!23:23,MATCH($B$1,'AEO 2021 Table 7'!1:1,0))</f>
        <v>1.2827129900925454</v>
      </c>
      <c r="F5">
        <f>INDEX('AEO 2023 Table 7'!23:23,MATCH(F$1,'AEO 2023 Table 7'!1:1,0))/INDEX('AEO 2021 Table 7'!23:23,MATCH($B$1,'AEO 2021 Table 7'!1:1,0))</f>
        <v>1.3241166884762345</v>
      </c>
      <c r="G5">
        <f>INDEX('AEO 2023 Table 7'!23:23,MATCH(G$1,'AEO 2023 Table 7'!1:1,0))/INDEX('AEO 2021 Table 7'!23:23,MATCH($B$1,'AEO 2021 Table 7'!1:1,0))</f>
        <v>1.3498302730256735</v>
      </c>
      <c r="H5">
        <f>INDEX('AEO 2023 Table 7'!23:23,MATCH(H$1,'AEO 2023 Table 7'!1:1,0))/INDEX('AEO 2021 Table 7'!23:23,MATCH($B$1,'AEO 2021 Table 7'!1:1,0))</f>
        <v>1.3864384294996712</v>
      </c>
      <c r="I5">
        <f>INDEX('AEO 2023 Table 7'!23:23,MATCH(I$1,'AEO 2023 Table 7'!1:1,0))/INDEX('AEO 2021 Table 7'!23:23,MATCH($B$1,'AEO 2021 Table 7'!1:1,0))</f>
        <v>1.4194206552225306</v>
      </c>
      <c r="J5">
        <f>INDEX('AEO 2023 Table 7'!23:23,MATCH(J$1,'AEO 2023 Table 7'!1:1,0))/INDEX('AEO 2021 Table 7'!23:23,MATCH($B$1,'AEO 2021 Table 7'!1:1,0))</f>
        <v>1.4471955362710813</v>
      </c>
      <c r="K5">
        <f>INDEX('AEO 2023 Table 7'!23:23,MATCH(K$1,'AEO 2023 Table 7'!1:1,0))/INDEX('AEO 2021 Table 7'!23:23,MATCH($B$1,'AEO 2021 Table 7'!1:1,0))</f>
        <v>1.4677335333758472</v>
      </c>
      <c r="L5">
        <f>INDEX('AEO 2023 Table 7'!23:23,MATCH(L$1,'AEO 2023 Table 7'!1:1,0))/INDEX('AEO 2021 Table 7'!23:23,MATCH($B$1,'AEO 2021 Table 7'!1:1,0))</f>
        <v>1.482059848401478</v>
      </c>
      <c r="M5">
        <f>INDEX('AEO 2023 Table 7'!23:23,MATCH(M$1,'AEO 2023 Table 7'!1:1,0))/INDEX('AEO 2021 Table 7'!23:23,MATCH($B$1,'AEO 2021 Table 7'!1:1,0))</f>
        <v>1.4923316101932618</v>
      </c>
      <c r="N5">
        <f>INDEX('AEO 2023 Table 7'!23:23,MATCH(N$1,'AEO 2023 Table 7'!1:1,0))/INDEX('AEO 2021 Table 7'!23:23,MATCH($B$1,'AEO 2021 Table 7'!1:1,0))</f>
        <v>1.5071075323022687</v>
      </c>
      <c r="O5">
        <f>INDEX('AEO 2023 Table 7'!23:23,MATCH(O$1,'AEO 2023 Table 7'!1:1,0))/INDEX('AEO 2021 Table 7'!23:23,MATCH($B$1,'AEO 2021 Table 7'!1:1,0))</f>
        <v>1.5245028051285081</v>
      </c>
      <c r="P5">
        <f>INDEX('AEO 2023 Table 7'!23:23,MATCH(P$1,'AEO 2023 Table 7'!1:1,0))/INDEX('AEO 2021 Table 7'!23:23,MATCH($B$1,'AEO 2021 Table 7'!1:1,0))</f>
        <v>1.5443782655282441</v>
      </c>
      <c r="Q5">
        <f>INDEX('AEO 2023 Table 7'!23:23,MATCH(Q$1,'AEO 2023 Table 7'!1:1,0))/INDEX('AEO 2021 Table 7'!23:23,MATCH($B$1,'AEO 2021 Table 7'!1:1,0))</f>
        <v>1.5612564121170531</v>
      </c>
      <c r="R5">
        <f>INDEX('AEO 2023 Table 7'!23:23,MATCH(R$1,'AEO 2023 Table 7'!1:1,0))/INDEX('AEO 2021 Table 7'!23:23,MATCH($B$1,'AEO 2021 Table 7'!1:1,0))</f>
        <v>1.57780749528287</v>
      </c>
      <c r="S5">
        <f>INDEX('AEO 2023 Table 7'!23:23,MATCH(S$1,'AEO 2023 Table 7'!1:1,0))/INDEX('AEO 2021 Table 7'!23:23,MATCH($B$1,'AEO 2021 Table 7'!1:1,0))</f>
        <v>1.5942365153516773</v>
      </c>
      <c r="T5">
        <f>INDEX('AEO 2023 Table 7'!23:23,MATCH(T$1,'AEO 2023 Table 7'!1:1,0))/INDEX('AEO 2021 Table 7'!23:23,MATCH($B$1,'AEO 2021 Table 7'!1:1,0))</f>
        <v>1.6113708422658051</v>
      </c>
      <c r="U5">
        <f>INDEX('AEO 2023 Table 7'!23:23,MATCH(U$1,'AEO 2023 Table 7'!1:1,0))/INDEX('AEO 2021 Table 7'!23:23,MATCH($B$1,'AEO 2021 Table 7'!1:1,0))</f>
        <v>1.6279976942569312</v>
      </c>
      <c r="V5">
        <f>INDEX('AEO 2023 Table 7'!23:23,MATCH(V$1,'AEO 2023 Table 7'!1:1,0))/INDEX('AEO 2021 Table 7'!23:23,MATCH($B$1,'AEO 2021 Table 7'!1:1,0))</f>
        <v>1.6470498695030158</v>
      </c>
      <c r="W5">
        <f>INDEX('AEO 2023 Table 7'!23:23,MATCH(W$1,'AEO 2023 Table 7'!1:1,0))/INDEX('AEO 2021 Table 7'!23:23,MATCH($B$1,'AEO 2021 Table 7'!1:1,0))</f>
        <v>1.6646567504016307</v>
      </c>
      <c r="X5">
        <f>INDEX('AEO 2023 Table 7'!23:23,MATCH(X$1,'AEO 2023 Table 7'!1:1,0))/INDEX('AEO 2021 Table 7'!23:23,MATCH($B$1,'AEO 2021 Table 7'!1:1,0))</f>
        <v>1.6827556481013823</v>
      </c>
      <c r="Y5">
        <f>INDEX('AEO 2023 Table 7'!23:23,MATCH(Y$1,'AEO 2023 Table 7'!1:1,0))/INDEX('AEO 2021 Table 7'!23:23,MATCH($B$1,'AEO 2021 Table 7'!1:1,0))</f>
        <v>1.6982833315152019</v>
      </c>
      <c r="Z5">
        <f>INDEX('AEO 2023 Table 7'!23:23,MATCH(Z$1,'AEO 2023 Table 7'!1:1,0))/INDEX('AEO 2021 Table 7'!23:23,MATCH($B$1,'AEO 2021 Table 7'!1:1,0))</f>
        <v>1.7157050353270147</v>
      </c>
      <c r="AA5">
        <f>INDEX('AEO 2023 Table 7'!23:23,MATCH(AA$1,'AEO 2023 Table 7'!1:1,0))/INDEX('AEO 2021 Table 7'!23:23,MATCH($B$1,'AEO 2021 Table 7'!1:1,0))</f>
        <v>1.7326846608816446</v>
      </c>
      <c r="AB5">
        <f>INDEX('AEO 2023 Table 7'!23:23,MATCH(AB$1,'AEO 2023 Table 7'!1:1,0))/INDEX('AEO 2021 Table 7'!23:23,MATCH($B$1,'AEO 2021 Table 7'!1:1,0))</f>
        <v>1.7567740213206746</v>
      </c>
      <c r="AC5">
        <f>INDEX('AEO 2023 Table 7'!23:23,MATCH(AC$1,'AEO 2023 Table 7'!1:1,0))/INDEX('AEO 2021 Table 7'!23:23,MATCH($B$1,'AEO 2021 Table 7'!1:1,0))</f>
        <v>1.776543117026953</v>
      </c>
      <c r="AD5">
        <f>INDEX('AEO 2023 Table 7'!23:23,MATCH(AD$1,'AEO 2023 Table 7'!1:1,0))/INDEX('AEO 2021 Table 7'!23:23,MATCH($B$1,'AEO 2021 Table 7'!1:1,0))</f>
        <v>1.7983111961815075</v>
      </c>
      <c r="AE5">
        <f>INDEX('AEO 2023 Table 7'!23:23,MATCH(AE$1,'AEO 2023 Table 7'!1:1,0))/INDEX('AEO 2021 Table 7'!23:23,MATCH($B$1,'AEO 2021 Table 7'!1:1,0))</f>
        <v>1.817950619870687</v>
      </c>
      <c r="AF5">
        <f>INDEX('AEO 2023 Table 7'!23:23,MATCH(AF$1,'AEO 2023 Table 7'!1:1,0))/INDEX('AEO 2021 Table 7'!23:23,MATCH($B$1,'AEO 2021 Table 7'!1:1,0))</f>
        <v>1.8422634823256001</v>
      </c>
    </row>
    <row r="6" spans="1:32">
      <c r="A6" t="s">
        <v>128</v>
      </c>
      <c r="B6">
        <f>INDEX('AEO 2021 Table 7'!64:64,MATCH(B$1,'AEO 2021 Table 7'!1:1,0))/INDEX('AEO 2021 Table 7'!64:64,MATCH($B$1,'AEO 2021 Table 7'!1:1,0))</f>
        <v>1</v>
      </c>
      <c r="C6">
        <f>INDEX('AEO 2022 Table 7'!64:64,MATCH(C$1,'AEO 2022 Table 7'!1:1,0))/INDEX('AEO 2021 Table 7'!64:64,MATCH($B$1,'AEO 2021 Table 7'!1:1,0))</f>
        <v>1.0343581208711545</v>
      </c>
      <c r="D6">
        <f>INDEX('AEO 2023 Table 7'!64:64,MATCH(D$1,'AEO 2023 Table 7'!1:1,0))/INDEX('AEO 2021 Table 7'!64:64,MATCH($B$1,'AEO 2021 Table 7'!1:1,0))</f>
        <v>1.0355272159201134</v>
      </c>
      <c r="E6">
        <f>INDEX('AEO 2023 Table 7'!64:64,MATCH(E$1,'AEO 2023 Table 7'!1:1,0))/INDEX('AEO 2021 Table 7'!64:64,MATCH($B$1,'AEO 2021 Table 7'!1:1,0))</f>
        <v>1.0167706429512249</v>
      </c>
      <c r="F6">
        <f>INDEX('AEO 2023 Table 7'!64:64,MATCH(F$1,'AEO 2023 Table 7'!1:1,0))/INDEX('AEO 2021 Table 7'!64:64,MATCH($B$1,'AEO 2021 Table 7'!1:1,0))</f>
        <v>0.99962731904552837</v>
      </c>
      <c r="G6">
        <f>INDEX('AEO 2023 Table 7'!64:64,MATCH(G$1,'AEO 2023 Table 7'!1:1,0))/INDEX('AEO 2021 Table 7'!64:64,MATCH($B$1,'AEO 2021 Table 7'!1:1,0))</f>
        <v>0.98906972707501606</v>
      </c>
      <c r="H6">
        <f>INDEX('AEO 2023 Table 7'!64:64,MATCH(H$1,'AEO 2023 Table 7'!1:1,0))/INDEX('AEO 2021 Table 7'!64:64,MATCH($B$1,'AEO 2021 Table 7'!1:1,0))</f>
        <v>0.98435250513074468</v>
      </c>
      <c r="I6">
        <f>INDEX('AEO 2023 Table 7'!64:64,MATCH(I$1,'AEO 2023 Table 7'!1:1,0))/INDEX('AEO 2021 Table 7'!64:64,MATCH($B$1,'AEO 2021 Table 7'!1:1,0))</f>
        <v>0.97967612493490852</v>
      </c>
      <c r="J6">
        <f>INDEX('AEO 2023 Table 7'!64:64,MATCH(J$1,'AEO 2023 Table 7'!1:1,0))/INDEX('AEO 2021 Table 7'!64:64,MATCH($B$1,'AEO 2021 Table 7'!1:1,0))</f>
        <v>0.97373875575613389</v>
      </c>
      <c r="K6">
        <f>INDEX('AEO 2023 Table 7'!64:64,MATCH(K$1,'AEO 2023 Table 7'!1:1,0))/INDEX('AEO 2021 Table 7'!64:64,MATCH($B$1,'AEO 2021 Table 7'!1:1,0))</f>
        <v>0.96595840267921862</v>
      </c>
      <c r="L6">
        <f>INDEX('AEO 2023 Table 7'!64:64,MATCH(L$1,'AEO 2023 Table 7'!1:1,0))/INDEX('AEO 2021 Table 7'!64:64,MATCH($B$1,'AEO 2021 Table 7'!1:1,0))</f>
        <v>0.95673837796996086</v>
      </c>
      <c r="M6">
        <f>INDEX('AEO 2023 Table 7'!64:64,MATCH(M$1,'AEO 2023 Table 7'!1:1,0))/INDEX('AEO 2021 Table 7'!64:64,MATCH($B$1,'AEO 2021 Table 7'!1:1,0))</f>
        <v>0.94792166552650126</v>
      </c>
      <c r="N6">
        <f>INDEX('AEO 2023 Table 7'!64:64,MATCH(N$1,'AEO 2023 Table 7'!1:1,0))/INDEX('AEO 2021 Table 7'!64:64,MATCH($B$1,'AEO 2021 Table 7'!1:1,0))</f>
        <v>0.94174435107566956</v>
      </c>
      <c r="O6">
        <f>INDEX('AEO 2023 Table 7'!64:64,MATCH(O$1,'AEO 2023 Table 7'!1:1,0))/INDEX('AEO 2021 Table 7'!64:64,MATCH($B$1,'AEO 2021 Table 7'!1:1,0))</f>
        <v>0.93736917877454329</v>
      </c>
      <c r="P6">
        <f>INDEX('AEO 2023 Table 7'!64:64,MATCH(P$1,'AEO 2023 Table 7'!1:1,0))/INDEX('AEO 2021 Table 7'!64:64,MATCH($B$1,'AEO 2021 Table 7'!1:1,0))</f>
        <v>0.93312163693727723</v>
      </c>
      <c r="Q6">
        <f>INDEX('AEO 2023 Table 7'!64:64,MATCH(Q$1,'AEO 2023 Table 7'!1:1,0))/INDEX('AEO 2021 Table 7'!64:64,MATCH($B$1,'AEO 2021 Table 7'!1:1,0))</f>
        <v>0.92913956646484031</v>
      </c>
      <c r="R6">
        <f>INDEX('AEO 2023 Table 7'!64:64,MATCH(R$1,'AEO 2023 Table 7'!1:1,0))/INDEX('AEO 2021 Table 7'!64:64,MATCH($B$1,'AEO 2021 Table 7'!1:1,0))</f>
        <v>0.92634190669702576</v>
      </c>
      <c r="S6">
        <f>INDEX('AEO 2023 Table 7'!64:64,MATCH(S$1,'AEO 2023 Table 7'!1:1,0))/INDEX('AEO 2021 Table 7'!64:64,MATCH($B$1,'AEO 2021 Table 7'!1:1,0))</f>
        <v>0.9245857115143099</v>
      </c>
      <c r="T6">
        <f>INDEX('AEO 2023 Table 7'!64:64,MATCH(T$1,'AEO 2023 Table 7'!1:1,0))/INDEX('AEO 2021 Table 7'!64:64,MATCH($B$1,'AEO 2021 Table 7'!1:1,0))</f>
        <v>0.92274783283472361</v>
      </c>
      <c r="U6">
        <f>INDEX('AEO 2023 Table 7'!64:64,MATCH(U$1,'AEO 2023 Table 7'!1:1,0))/INDEX('AEO 2021 Table 7'!64:64,MATCH($B$1,'AEO 2021 Table 7'!1:1,0))</f>
        <v>0.92089463849947406</v>
      </c>
      <c r="V6">
        <f>INDEX('AEO 2023 Table 7'!64:64,MATCH(V$1,'AEO 2023 Table 7'!1:1,0))/INDEX('AEO 2021 Table 7'!64:64,MATCH($B$1,'AEO 2021 Table 7'!1:1,0))</f>
        <v>0.92044537926668646</v>
      </c>
      <c r="W6">
        <f>INDEX('AEO 2023 Table 7'!64:64,MATCH(W$1,'AEO 2023 Table 7'!1:1,0))/INDEX('AEO 2021 Table 7'!64:64,MATCH($B$1,'AEO 2021 Table 7'!1:1,0))</f>
        <v>0.91976127998039592</v>
      </c>
      <c r="X6">
        <f>INDEX('AEO 2023 Table 7'!64:64,MATCH(X$1,'AEO 2023 Table 7'!1:1,0))/INDEX('AEO 2021 Table 7'!64:64,MATCH($B$1,'AEO 2021 Table 7'!1:1,0))</f>
        <v>0.91887807717048375</v>
      </c>
      <c r="Y6">
        <f>INDEX('AEO 2023 Table 7'!64:64,MATCH(Y$1,'AEO 2023 Table 7'!1:1,0))/INDEX('AEO 2021 Table 7'!64:64,MATCH($B$1,'AEO 2021 Table 7'!1:1,0))</f>
        <v>0.91798976914201702</v>
      </c>
      <c r="Z6">
        <f>INDEX('AEO 2023 Table 7'!64:64,MATCH(Z$1,'AEO 2023 Table 7'!1:1,0))/INDEX('AEO 2021 Table 7'!64:64,MATCH($B$1,'AEO 2021 Table 7'!1:1,0))</f>
        <v>0.91667772797353453</v>
      </c>
      <c r="AA6">
        <f>INDEX('AEO 2023 Table 7'!64:64,MATCH(AA$1,'AEO 2023 Table 7'!1:1,0))/INDEX('AEO 2021 Table 7'!64:64,MATCH($B$1,'AEO 2021 Table 7'!1:1,0))</f>
        <v>0.9150797945660053</v>
      </c>
      <c r="AB6">
        <f>INDEX('AEO 2023 Table 7'!64:64,MATCH(AB$1,'AEO 2023 Table 7'!1:1,0))/INDEX('AEO 2021 Table 7'!64:64,MATCH($B$1,'AEO 2021 Table 7'!1:1,0))</f>
        <v>0.91357886031100988</v>
      </c>
      <c r="AC6">
        <f>INDEX('AEO 2023 Table 7'!64:64,MATCH(AC$1,'AEO 2023 Table 7'!1:1,0))/INDEX('AEO 2021 Table 7'!64:64,MATCH($B$1,'AEO 2021 Table 7'!1:1,0))</f>
        <v>0.91244550179193173</v>
      </c>
      <c r="AD6">
        <f>INDEX('AEO 2023 Table 7'!64:64,MATCH(AD$1,'AEO 2023 Table 7'!1:1,0))/INDEX('AEO 2021 Table 7'!64:64,MATCH($B$1,'AEO 2021 Table 7'!1:1,0))</f>
        <v>0.91123556499453751</v>
      </c>
      <c r="AE6">
        <f>INDEX('AEO 2023 Table 7'!64:64,MATCH(AE$1,'AEO 2023 Table 7'!1:1,0))/INDEX('AEO 2021 Table 7'!64:64,MATCH($B$1,'AEO 2021 Table 7'!1:1,0))</f>
        <v>0.9098928925147286</v>
      </c>
      <c r="AF6">
        <f>INDEX('AEO 2023 Table 7'!64:64,MATCH(AF$1,'AEO 2023 Table 7'!1:1,0))/INDEX('AEO 2021 Table 7'!64:64,MATCH($B$1,'AEO 2021 Table 7'!1:1,0))</f>
        <v>0.90952531677881132</v>
      </c>
    </row>
    <row r="7" spans="1:32">
      <c r="A7" t="s">
        <v>129</v>
      </c>
      <c r="B7">
        <f>INDEX('AEO 2021 Table 35'!20:20,MATCH(B$1,'AEO 2021 Table 35'!1:1,0))/INDEX('AEO 2021 Table 35'!20:20,MATCH($B$1,'AEO 2021 Table 35'!1:1,0))</f>
        <v>1</v>
      </c>
      <c r="C7">
        <f>INDEX('AEO 2022 Table 35'!20:20,MATCH(C1,'AEO 2022 Table 35'!13:13,0))/INDEX('AEO 2021 Table 35'!20:20,MATCH($B$1,'AEO 2021 Table 35'!1:1,0))</f>
        <v>0.9937178928789473</v>
      </c>
      <c r="D7">
        <f>INDEX('AEO 2023 Table 35'!20:20,MATCH(D1,'AEO 2023 Table 35'!13:13,0))/INDEX('AEO 2021 Table 35'!20:20,MATCH($B$1,'AEO 2021 Table 35'!1:1,0))</f>
        <v>0.99125647602828837</v>
      </c>
      <c r="E7">
        <f>INDEX('AEO 2023 Table 35'!20:20,MATCH(E1,'AEO 2023 Table 35'!13:13,0))/INDEX('AEO 2021 Table 35'!20:20,MATCH($B$1,'AEO 2021 Table 35'!1:1,0))</f>
        <v>0.95800872794033609</v>
      </c>
      <c r="F7">
        <f>INDEX('AEO 2023 Table 35'!20:20,MATCH(F1,'AEO 2023 Table 35'!13:13,0))/INDEX('AEO 2021 Table 35'!20:20,MATCH($B$1,'AEO 2021 Table 35'!1:1,0))</f>
        <v>0.91614089790822817</v>
      </c>
      <c r="G7">
        <f>INDEX('AEO 2023 Table 35'!20:20,MATCH(G1,'AEO 2023 Table 35'!13:13,0))/INDEX('AEO 2021 Table 35'!20:20,MATCH($B$1,'AEO 2021 Table 35'!1:1,0))</f>
        <v>0.87112020388303713</v>
      </c>
      <c r="H7">
        <f>INDEX('AEO 2023 Table 35'!20:20,MATCH(H1,'AEO 2023 Table 35'!13:13,0))/INDEX('AEO 2021 Table 35'!20:20,MATCH($B$1,'AEO 2021 Table 35'!1:1,0))</f>
        <v>0.83037789273538143</v>
      </c>
      <c r="I7">
        <f>INDEX('AEO 2023 Table 35'!20:20,MATCH(I1,'AEO 2023 Table 35'!13:13,0))/INDEX('AEO 2021 Table 35'!20:20,MATCH($B$1,'AEO 2021 Table 35'!1:1,0))</f>
        <v>0.7925464084045124</v>
      </c>
      <c r="J7">
        <f>INDEX('AEO 2023 Table 35'!20:20,MATCH(J1,'AEO 2023 Table 35'!13:13,0))/INDEX('AEO 2021 Table 35'!20:20,MATCH($B$1,'AEO 2021 Table 35'!1:1,0))</f>
        <v>0.75494849455023694</v>
      </c>
      <c r="K7">
        <f>INDEX('AEO 2023 Table 35'!20:20,MATCH(K1,'AEO 2023 Table 35'!13:13,0))/INDEX('AEO 2021 Table 35'!20:20,MATCH($B$1,'AEO 2021 Table 35'!1:1,0))</f>
        <v>0.71637059088176935</v>
      </c>
      <c r="L7">
        <f>INDEX('AEO 2023 Table 35'!20:20,MATCH(L1,'AEO 2023 Table 35'!13:13,0))/INDEX('AEO 2021 Table 35'!20:20,MATCH($B$1,'AEO 2021 Table 35'!1:1,0))</f>
        <v>0.67838241125349552</v>
      </c>
      <c r="M7">
        <f>INDEX('AEO 2023 Table 35'!20:20,MATCH(M1,'AEO 2023 Table 35'!13:13,0))/INDEX('AEO 2021 Table 35'!20:20,MATCH($B$1,'AEO 2021 Table 35'!1:1,0))</f>
        <v>0.64232893386028922</v>
      </c>
      <c r="N7">
        <f>INDEX('AEO 2023 Table 35'!20:20,MATCH(N1,'AEO 2023 Table 35'!13:13,0))/INDEX('AEO 2021 Table 35'!20:20,MATCH($B$1,'AEO 2021 Table 35'!1:1,0))</f>
        <v>0.60804113147256955</v>
      </c>
      <c r="O7">
        <f>INDEX('AEO 2023 Table 35'!20:20,MATCH(O1,'AEO 2023 Table 35'!13:13,0))/INDEX('AEO 2021 Table 35'!20:20,MATCH($B$1,'AEO 2021 Table 35'!1:1,0))</f>
        <v>0.57718510334496609</v>
      </c>
      <c r="P7">
        <f>INDEX('AEO 2023 Table 35'!20:20,MATCH(P1,'AEO 2023 Table 35'!13:13,0))/INDEX('AEO 2021 Table 35'!20:20,MATCH($B$1,'AEO 2021 Table 35'!1:1,0))</f>
        <v>0.54900645426334838</v>
      </c>
      <c r="Q7">
        <f>INDEX('AEO 2023 Table 35'!20:20,MATCH(Q1,'AEO 2023 Table 35'!13:13,0))/INDEX('AEO 2021 Table 35'!20:20,MATCH($B$1,'AEO 2021 Table 35'!1:1,0))</f>
        <v>0.52168091720616827</v>
      </c>
      <c r="R7">
        <f>INDEX('AEO 2023 Table 35'!20:20,MATCH(R1,'AEO 2023 Table 35'!13:13,0))/INDEX('AEO 2021 Table 35'!20:20,MATCH($B$1,'AEO 2021 Table 35'!1:1,0))</f>
        <v>0.49630143266988969</v>
      </c>
      <c r="S7">
        <f>INDEX('AEO 2023 Table 35'!20:20,MATCH(S1,'AEO 2023 Table 35'!13:13,0))/INDEX('AEO 2021 Table 35'!20:20,MATCH($B$1,'AEO 2021 Table 35'!1:1,0))</f>
        <v>0.47456735317899112</v>
      </c>
      <c r="T7">
        <f>INDEX('AEO 2023 Table 35'!20:20,MATCH(T1,'AEO 2023 Table 35'!13:13,0))/INDEX('AEO 2021 Table 35'!20:20,MATCH($B$1,'AEO 2021 Table 35'!1:1,0))</f>
        <v>0.45679624132523727</v>
      </c>
      <c r="U7">
        <f>INDEX('AEO 2023 Table 35'!20:20,MATCH(U1,'AEO 2023 Table 35'!13:13,0))/INDEX('AEO 2021 Table 35'!20:20,MATCH($B$1,'AEO 2021 Table 35'!1:1,0))</f>
        <v>0.44137261399352812</v>
      </c>
      <c r="V7">
        <f>INDEX('AEO 2023 Table 35'!20:20,MATCH(V1,'AEO 2023 Table 35'!13:13,0))/INDEX('AEO 2021 Table 35'!20:20,MATCH($B$1,'AEO 2021 Table 35'!1:1,0))</f>
        <v>0.42858746797148733</v>
      </c>
      <c r="W7">
        <f>INDEX('AEO 2023 Table 35'!20:20,MATCH(W1,'AEO 2023 Table 35'!13:13,0))/INDEX('AEO 2021 Table 35'!20:20,MATCH($B$1,'AEO 2021 Table 35'!1:1,0))</f>
        <v>0.41768788051449801</v>
      </c>
      <c r="X7">
        <f>INDEX('AEO 2023 Table 35'!20:20,MATCH(X1,'AEO 2023 Table 35'!13:13,0))/INDEX('AEO 2021 Table 35'!20:20,MATCH($B$1,'AEO 2021 Table 35'!1:1,0))</f>
        <v>0.40913338481659378</v>
      </c>
      <c r="Y7">
        <f>INDEX('AEO 2023 Table 35'!20:20,MATCH(Y1,'AEO 2023 Table 35'!13:13,0))/INDEX('AEO 2021 Table 35'!20:20,MATCH($B$1,'AEO 2021 Table 35'!1:1,0))</f>
        <v>0.40220087564080803</v>
      </c>
      <c r="Z7">
        <f>INDEX('AEO 2023 Table 35'!20:20,MATCH(Z1,'AEO 2023 Table 35'!13:13,0))/INDEX('AEO 2021 Table 35'!20:20,MATCH($B$1,'AEO 2021 Table 35'!1:1,0))</f>
        <v>0.39651156020476896</v>
      </c>
      <c r="AA7">
        <f>INDEX('AEO 2023 Table 35'!20:20,MATCH(AA1,'AEO 2023 Table 35'!13:13,0))/INDEX('AEO 2021 Table 35'!20:20,MATCH($B$1,'AEO 2021 Table 35'!1:1,0))</f>
        <v>0.39217470801696458</v>
      </c>
      <c r="AB7">
        <f>INDEX('AEO 2023 Table 35'!20:20,MATCH(AB1,'AEO 2023 Table 35'!13:13,0))/INDEX('AEO 2021 Table 35'!20:20,MATCH($B$1,'AEO 2021 Table 35'!1:1,0))</f>
        <v>0.38889926093687471</v>
      </c>
      <c r="AC7">
        <f>INDEX('AEO 2023 Table 35'!20:20,MATCH(AC1,'AEO 2023 Table 35'!13:13,0))/INDEX('AEO 2021 Table 35'!20:20,MATCH($B$1,'AEO 2021 Table 35'!1:1,0))</f>
        <v>0.38677068354918409</v>
      </c>
      <c r="AD7">
        <f>INDEX('AEO 2023 Table 35'!20:20,MATCH(AD1,'AEO 2023 Table 35'!13:13,0))/INDEX('AEO 2021 Table 35'!20:20,MATCH($B$1,'AEO 2021 Table 35'!1:1,0))</f>
        <v>0.38519127593716707</v>
      </c>
      <c r="AE7">
        <f>INDEX('AEO 2023 Table 35'!20:20,MATCH(AE1,'AEO 2023 Table 35'!13:13,0))/INDEX('AEO 2021 Table 35'!20:20,MATCH($B$1,'AEO 2021 Table 35'!1:1,0))</f>
        <v>0.3840296815496318</v>
      </c>
      <c r="AF7">
        <f>INDEX('AEO 2023 Table 35'!20:20,MATCH(AF1,'AEO 2023 Table 35'!13:13,0))/INDEX('AEO 2021 Table 35'!20:20,MATCH($B$1,'AEO 2021 Table 35'!1:1,0))</f>
        <v>0.38354548449124548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7"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2" t="s">
        <v>168</v>
      </c>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row>
    <row r="308" spans="2:34" ht="15" customHeight="1">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row>
    <row r="511" spans="2:34" ht="15" customHeight="1">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row>
    <row r="712" spans="2:34" ht="15" customHeight="1">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row>
    <row r="887" spans="2:34" ht="15" customHeight="1">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row>
    <row r="1100" spans="2:34" ht="15" customHeight="1">
      <c r="B1100" s="104"/>
      <c r="C1100" s="104"/>
      <c r="D1100" s="104"/>
      <c r="E1100" s="104"/>
      <c r="F1100" s="104"/>
      <c r="G1100" s="104"/>
      <c r="H1100" s="104"/>
      <c r="I1100" s="104"/>
      <c r="J1100" s="104"/>
      <c r="K1100" s="104"/>
      <c r="L1100" s="104"/>
      <c r="M1100" s="104"/>
      <c r="N1100" s="104"/>
      <c r="O1100" s="104"/>
      <c r="P1100" s="104"/>
      <c r="Q1100" s="104"/>
      <c r="R1100" s="104"/>
      <c r="S1100" s="104"/>
      <c r="T1100" s="104"/>
      <c r="U1100" s="104"/>
      <c r="V1100" s="104"/>
      <c r="W1100" s="104"/>
      <c r="X1100" s="104"/>
      <c r="Y1100" s="104"/>
      <c r="Z1100" s="104"/>
      <c r="AA1100" s="104"/>
      <c r="AB1100" s="104"/>
      <c r="AC1100" s="104"/>
      <c r="AD1100" s="104"/>
      <c r="AE1100" s="104"/>
      <c r="AF1100" s="104"/>
      <c r="AG1100" s="104"/>
      <c r="AH1100" s="104"/>
    </row>
    <row r="1227" spans="2:34" ht="15" customHeight="1">
      <c r="B1227" s="104"/>
      <c r="C1227" s="104"/>
      <c r="D1227" s="104"/>
      <c r="E1227" s="104"/>
      <c r="F1227" s="104"/>
      <c r="G1227" s="104"/>
      <c r="H1227" s="104"/>
      <c r="I1227" s="104"/>
      <c r="J1227" s="104"/>
      <c r="K1227" s="104"/>
      <c r="L1227" s="104"/>
      <c r="M1227" s="104"/>
      <c r="N1227" s="104"/>
      <c r="O1227" s="104"/>
      <c r="P1227" s="104"/>
      <c r="Q1227" s="104"/>
      <c r="R1227" s="104"/>
      <c r="S1227" s="104"/>
      <c r="T1227" s="104"/>
      <c r="U1227" s="104"/>
      <c r="V1227" s="104"/>
      <c r="W1227" s="104"/>
      <c r="X1227" s="104"/>
      <c r="Y1227" s="104"/>
      <c r="Z1227" s="104"/>
      <c r="AA1227" s="104"/>
      <c r="AB1227" s="104"/>
      <c r="AC1227" s="104"/>
      <c r="AD1227" s="104"/>
      <c r="AE1227" s="104"/>
      <c r="AF1227" s="104"/>
      <c r="AG1227" s="104"/>
      <c r="AH1227" s="104"/>
    </row>
    <row r="1390" spans="2:34" ht="15" customHeight="1">
      <c r="B1390" s="104"/>
      <c r="C1390" s="104"/>
      <c r="D1390" s="104"/>
      <c r="E1390" s="104"/>
      <c r="F1390" s="104"/>
      <c r="G1390" s="104"/>
      <c r="H1390" s="104"/>
      <c r="I1390" s="104"/>
      <c r="J1390" s="104"/>
      <c r="K1390" s="104"/>
      <c r="L1390" s="104"/>
      <c r="M1390" s="104"/>
      <c r="N1390" s="104"/>
      <c r="O1390" s="104"/>
      <c r="P1390" s="104"/>
      <c r="Q1390" s="104"/>
      <c r="R1390" s="104"/>
      <c r="S1390" s="104"/>
      <c r="T1390" s="104"/>
      <c r="U1390" s="104"/>
      <c r="V1390" s="104"/>
      <c r="W1390" s="104"/>
      <c r="X1390" s="104"/>
      <c r="Y1390" s="104"/>
      <c r="Z1390" s="104"/>
      <c r="AA1390" s="104"/>
      <c r="AB1390" s="104"/>
      <c r="AC1390" s="104"/>
      <c r="AD1390" s="104"/>
      <c r="AE1390" s="104"/>
      <c r="AF1390" s="104"/>
      <c r="AG1390" s="104"/>
      <c r="AH1390" s="104"/>
    </row>
    <row r="1502" spans="2:34" ht="15" customHeight="1">
      <c r="B1502" s="104"/>
      <c r="C1502" s="104"/>
      <c r="D1502" s="104"/>
      <c r="E1502" s="104"/>
      <c r="F1502" s="104"/>
      <c r="G1502" s="104"/>
      <c r="H1502" s="104"/>
      <c r="I1502" s="104"/>
      <c r="J1502" s="104"/>
      <c r="K1502" s="104"/>
      <c r="L1502" s="104"/>
      <c r="M1502" s="104"/>
      <c r="N1502" s="104"/>
      <c r="O1502" s="104"/>
      <c r="P1502" s="104"/>
      <c r="Q1502" s="104"/>
      <c r="R1502" s="104"/>
      <c r="S1502" s="104"/>
      <c r="T1502" s="104"/>
      <c r="U1502" s="104"/>
      <c r="V1502" s="104"/>
      <c r="W1502" s="104"/>
      <c r="X1502" s="104"/>
      <c r="Y1502" s="104"/>
      <c r="Z1502" s="104"/>
      <c r="AA1502" s="104"/>
      <c r="AB1502" s="104"/>
      <c r="AC1502" s="104"/>
      <c r="AD1502" s="104"/>
      <c r="AE1502" s="104"/>
      <c r="AF1502" s="104"/>
      <c r="AG1502" s="104"/>
      <c r="AH1502" s="104"/>
    </row>
    <row r="1604" spans="2:34" ht="15" customHeight="1">
      <c r="B1604" s="104"/>
      <c r="C1604" s="104"/>
      <c r="D1604" s="104"/>
      <c r="E1604" s="104"/>
      <c r="F1604" s="104"/>
      <c r="G1604" s="104"/>
      <c r="H1604" s="104"/>
      <c r="I1604" s="104"/>
      <c r="J1604" s="104"/>
      <c r="K1604" s="104"/>
      <c r="L1604" s="104"/>
      <c r="M1604" s="104"/>
      <c r="N1604" s="104"/>
      <c r="O1604" s="104"/>
      <c r="P1604" s="104"/>
      <c r="Q1604" s="104"/>
      <c r="R1604" s="104"/>
      <c r="S1604" s="104"/>
      <c r="T1604" s="104"/>
      <c r="U1604" s="104"/>
      <c r="V1604" s="104"/>
      <c r="W1604" s="104"/>
      <c r="X1604" s="104"/>
      <c r="Y1604" s="104"/>
      <c r="Z1604" s="104"/>
      <c r="AA1604" s="104"/>
      <c r="AB1604" s="104"/>
      <c r="AC1604" s="104"/>
      <c r="AD1604" s="104"/>
      <c r="AE1604" s="104"/>
      <c r="AF1604" s="104"/>
      <c r="AG1604" s="104"/>
      <c r="AH1604" s="104"/>
    </row>
    <row r="1698" spans="2:34" ht="15" customHeight="1">
      <c r="B1698" s="104"/>
      <c r="C1698" s="104"/>
      <c r="D1698" s="104"/>
      <c r="E1698" s="104"/>
      <c r="F1698" s="104"/>
      <c r="G1698" s="104"/>
      <c r="H1698" s="104"/>
      <c r="I1698" s="104"/>
      <c r="J1698" s="104"/>
      <c r="K1698" s="104"/>
      <c r="L1698" s="104"/>
      <c r="M1698" s="104"/>
      <c r="N1698" s="104"/>
      <c r="O1698" s="104"/>
      <c r="P1698" s="104"/>
      <c r="Q1698" s="104"/>
      <c r="R1698" s="104"/>
      <c r="S1698" s="104"/>
      <c r="T1698" s="104"/>
      <c r="U1698" s="104"/>
      <c r="V1698" s="104"/>
      <c r="W1698" s="104"/>
      <c r="X1698" s="104"/>
      <c r="Y1698" s="104"/>
      <c r="Z1698" s="104"/>
      <c r="AA1698" s="104"/>
      <c r="AB1698" s="104"/>
      <c r="AC1698" s="104"/>
      <c r="AD1698" s="104"/>
      <c r="AE1698" s="104"/>
      <c r="AF1698" s="104"/>
      <c r="AG1698" s="104"/>
      <c r="AH1698" s="104"/>
    </row>
    <row r="1945" spans="2:34" ht="15" customHeight="1">
      <c r="B1945" s="104"/>
      <c r="C1945" s="104"/>
      <c r="D1945" s="104"/>
      <c r="E1945" s="104"/>
      <c r="F1945" s="104"/>
      <c r="G1945" s="104"/>
      <c r="H1945" s="104"/>
      <c r="I1945" s="104"/>
      <c r="J1945" s="104"/>
      <c r="K1945" s="104"/>
      <c r="L1945" s="104"/>
      <c r="M1945" s="104"/>
      <c r="N1945" s="104"/>
      <c r="O1945" s="104"/>
      <c r="P1945" s="104"/>
      <c r="Q1945" s="104"/>
      <c r="R1945" s="104"/>
      <c r="S1945" s="104"/>
      <c r="T1945" s="104"/>
      <c r="U1945" s="104"/>
      <c r="V1945" s="104"/>
      <c r="W1945" s="104"/>
      <c r="X1945" s="104"/>
      <c r="Y1945" s="104"/>
      <c r="Z1945" s="104"/>
      <c r="AA1945" s="104"/>
      <c r="AB1945" s="104"/>
      <c r="AC1945" s="104"/>
      <c r="AD1945" s="104"/>
      <c r="AE1945" s="104"/>
      <c r="AF1945" s="104"/>
      <c r="AG1945" s="104"/>
      <c r="AH1945" s="104"/>
    </row>
    <row r="2031" spans="2:34" ht="15" customHeight="1">
      <c r="B2031" s="104"/>
      <c r="C2031" s="104"/>
      <c r="D2031" s="104"/>
      <c r="E2031" s="104"/>
      <c r="F2031" s="104"/>
      <c r="G2031" s="104"/>
      <c r="H2031" s="104"/>
      <c r="I2031" s="104"/>
      <c r="J2031" s="104"/>
      <c r="K2031" s="104"/>
      <c r="L2031" s="104"/>
      <c r="M2031" s="104"/>
      <c r="N2031" s="104"/>
      <c r="O2031" s="104"/>
      <c r="P2031" s="104"/>
      <c r="Q2031" s="104"/>
      <c r="R2031" s="104"/>
      <c r="S2031" s="104"/>
      <c r="T2031" s="104"/>
      <c r="U2031" s="104"/>
      <c r="V2031" s="104"/>
      <c r="W2031" s="104"/>
      <c r="X2031" s="104"/>
      <c r="Y2031" s="104"/>
      <c r="Z2031" s="104"/>
      <c r="AA2031" s="104"/>
      <c r="AB2031" s="104"/>
      <c r="AC2031" s="104"/>
      <c r="AD2031" s="104"/>
      <c r="AE2031" s="104"/>
      <c r="AF2031" s="104"/>
      <c r="AG2031" s="104"/>
      <c r="AH2031" s="104"/>
    </row>
    <row r="2153" spans="2:34" ht="15" customHeight="1">
      <c r="B2153" s="104"/>
      <c r="C2153" s="104"/>
      <c r="D2153" s="104"/>
      <c r="E2153" s="104"/>
      <c r="F2153" s="104"/>
      <c r="G2153" s="104"/>
      <c r="H2153" s="104"/>
      <c r="I2153" s="104"/>
      <c r="J2153" s="104"/>
      <c r="K2153" s="104"/>
      <c r="L2153" s="104"/>
      <c r="M2153" s="104"/>
      <c r="N2153" s="104"/>
      <c r="O2153" s="104"/>
      <c r="P2153" s="104"/>
      <c r="Q2153" s="104"/>
      <c r="R2153" s="104"/>
      <c r="S2153" s="104"/>
      <c r="T2153" s="104"/>
      <c r="U2153" s="104"/>
      <c r="V2153" s="104"/>
      <c r="W2153" s="104"/>
      <c r="X2153" s="104"/>
      <c r="Y2153" s="104"/>
      <c r="Z2153" s="104"/>
      <c r="AA2153" s="104"/>
      <c r="AB2153" s="104"/>
      <c r="AC2153" s="104"/>
      <c r="AD2153" s="104"/>
      <c r="AE2153" s="104"/>
      <c r="AF2153" s="104"/>
      <c r="AG2153" s="104"/>
      <c r="AH2153" s="104"/>
    </row>
    <row r="2317" spans="2:34" ht="15" customHeight="1">
      <c r="B2317" s="104"/>
      <c r="C2317" s="104"/>
      <c r="D2317" s="104"/>
      <c r="E2317" s="104"/>
      <c r="F2317" s="104"/>
      <c r="G2317" s="104"/>
      <c r="H2317" s="104"/>
      <c r="I2317" s="104"/>
      <c r="J2317" s="104"/>
      <c r="K2317" s="104"/>
      <c r="L2317" s="104"/>
      <c r="M2317" s="104"/>
      <c r="N2317" s="104"/>
      <c r="O2317" s="104"/>
      <c r="P2317" s="104"/>
      <c r="Q2317" s="104"/>
      <c r="R2317" s="104"/>
      <c r="S2317" s="104"/>
      <c r="T2317" s="104"/>
      <c r="U2317" s="104"/>
      <c r="V2317" s="104"/>
      <c r="W2317" s="104"/>
      <c r="X2317" s="104"/>
      <c r="Y2317" s="104"/>
      <c r="Z2317" s="104"/>
      <c r="AA2317" s="104"/>
      <c r="AB2317" s="104"/>
      <c r="AC2317" s="104"/>
      <c r="AD2317" s="104"/>
      <c r="AE2317" s="104"/>
      <c r="AF2317" s="104"/>
      <c r="AG2317" s="104"/>
      <c r="AH2317" s="104"/>
    </row>
    <row r="2419" spans="2:34" ht="15" customHeight="1">
      <c r="B2419" s="104"/>
      <c r="C2419" s="104"/>
      <c r="D2419" s="104"/>
      <c r="E2419" s="104"/>
      <c r="F2419" s="104"/>
      <c r="G2419" s="104"/>
      <c r="H2419" s="104"/>
      <c r="I2419" s="104"/>
      <c r="J2419" s="104"/>
      <c r="K2419" s="104"/>
      <c r="L2419" s="104"/>
      <c r="M2419" s="104"/>
      <c r="N2419" s="104"/>
      <c r="O2419" s="104"/>
      <c r="P2419" s="104"/>
      <c r="Q2419" s="104"/>
      <c r="R2419" s="104"/>
      <c r="S2419" s="104"/>
      <c r="T2419" s="104"/>
      <c r="U2419" s="104"/>
      <c r="V2419" s="104"/>
      <c r="W2419" s="104"/>
      <c r="X2419" s="104"/>
      <c r="Y2419" s="104"/>
      <c r="Z2419" s="104"/>
      <c r="AA2419" s="104"/>
      <c r="AB2419" s="104"/>
      <c r="AC2419" s="104"/>
      <c r="AD2419" s="104"/>
      <c r="AE2419" s="104"/>
      <c r="AF2419" s="104"/>
      <c r="AG2419" s="104"/>
      <c r="AH2419" s="104"/>
    </row>
    <row r="2509" spans="2:34" ht="15" customHeight="1">
      <c r="B2509" s="104"/>
      <c r="C2509" s="104"/>
      <c r="D2509" s="104"/>
      <c r="E2509" s="104"/>
      <c r="F2509" s="104"/>
      <c r="G2509" s="104"/>
      <c r="H2509" s="104"/>
      <c r="I2509" s="104"/>
      <c r="J2509" s="104"/>
      <c r="K2509" s="104"/>
      <c r="L2509" s="104"/>
      <c r="M2509" s="104"/>
      <c r="N2509" s="104"/>
      <c r="O2509" s="104"/>
      <c r="P2509" s="104"/>
      <c r="Q2509" s="104"/>
      <c r="R2509" s="104"/>
      <c r="S2509" s="104"/>
      <c r="T2509" s="104"/>
      <c r="U2509" s="104"/>
      <c r="V2509" s="104"/>
      <c r="W2509" s="104"/>
      <c r="X2509" s="104"/>
      <c r="Y2509" s="104"/>
      <c r="Z2509" s="104"/>
      <c r="AA2509" s="104"/>
      <c r="AB2509" s="104"/>
      <c r="AC2509" s="104"/>
      <c r="AD2509" s="104"/>
      <c r="AE2509" s="104"/>
      <c r="AF2509" s="104"/>
      <c r="AG2509" s="104"/>
      <c r="AH2509" s="104"/>
    </row>
    <row r="2598" spans="2:34" ht="15" customHeight="1">
      <c r="B2598" s="104"/>
      <c r="C2598" s="104"/>
      <c r="D2598" s="104"/>
      <c r="E2598" s="104"/>
      <c r="F2598" s="104"/>
      <c r="G2598" s="104"/>
      <c r="H2598" s="104"/>
      <c r="I2598" s="104"/>
      <c r="J2598" s="104"/>
      <c r="K2598" s="104"/>
      <c r="L2598" s="104"/>
      <c r="M2598" s="104"/>
      <c r="N2598" s="104"/>
      <c r="O2598" s="104"/>
      <c r="P2598" s="104"/>
      <c r="Q2598" s="104"/>
      <c r="R2598" s="104"/>
      <c r="S2598" s="104"/>
      <c r="T2598" s="104"/>
      <c r="U2598" s="104"/>
      <c r="V2598" s="104"/>
      <c r="W2598" s="104"/>
      <c r="X2598" s="104"/>
      <c r="Y2598" s="104"/>
      <c r="Z2598" s="104"/>
      <c r="AA2598" s="104"/>
      <c r="AB2598" s="104"/>
      <c r="AC2598" s="104"/>
      <c r="AD2598" s="104"/>
      <c r="AE2598" s="104"/>
      <c r="AF2598" s="104"/>
      <c r="AG2598" s="104"/>
      <c r="AH2598" s="104"/>
    </row>
    <row r="2719" spans="2:34" ht="15" customHeight="1">
      <c r="B2719" s="104"/>
      <c r="C2719" s="104"/>
      <c r="D2719" s="104"/>
      <c r="E2719" s="104"/>
      <c r="F2719" s="104"/>
      <c r="G2719" s="104"/>
      <c r="H2719" s="104"/>
      <c r="I2719" s="104"/>
      <c r="J2719" s="104"/>
      <c r="K2719" s="104"/>
      <c r="L2719" s="104"/>
      <c r="M2719" s="104"/>
      <c r="N2719" s="104"/>
      <c r="O2719" s="104"/>
      <c r="P2719" s="104"/>
      <c r="Q2719" s="104"/>
      <c r="R2719" s="104"/>
      <c r="S2719" s="104"/>
      <c r="T2719" s="104"/>
      <c r="U2719" s="104"/>
      <c r="V2719" s="104"/>
      <c r="W2719" s="104"/>
      <c r="X2719" s="104"/>
      <c r="Y2719" s="104"/>
      <c r="Z2719" s="104"/>
      <c r="AA2719" s="104"/>
      <c r="AB2719" s="104"/>
      <c r="AC2719" s="104"/>
      <c r="AD2719" s="104"/>
      <c r="AE2719" s="104"/>
      <c r="AF2719" s="104"/>
      <c r="AG2719" s="104"/>
      <c r="AH2719" s="104"/>
    </row>
    <row r="2837" spans="2:34" ht="15" customHeight="1">
      <c r="B2837" s="104"/>
      <c r="C2837" s="104"/>
      <c r="D2837" s="104"/>
      <c r="E2837" s="104"/>
      <c r="F2837" s="104"/>
      <c r="G2837" s="104"/>
      <c r="H2837" s="104"/>
      <c r="I2837" s="104"/>
      <c r="J2837" s="104"/>
      <c r="K2837" s="104"/>
      <c r="L2837" s="104"/>
      <c r="M2837" s="104"/>
      <c r="N2837" s="104"/>
      <c r="O2837" s="104"/>
      <c r="P2837" s="104"/>
      <c r="Q2837" s="104"/>
      <c r="R2837" s="104"/>
      <c r="S2837" s="104"/>
      <c r="T2837" s="104"/>
      <c r="U2837" s="104"/>
      <c r="V2837" s="104"/>
      <c r="W2837" s="104"/>
      <c r="X2837" s="104"/>
      <c r="Y2837" s="104"/>
      <c r="Z2837" s="104"/>
      <c r="AA2837" s="104"/>
      <c r="AB2837" s="104"/>
      <c r="AC2837" s="104"/>
      <c r="AD2837" s="104"/>
      <c r="AE2837" s="104"/>
      <c r="AF2837" s="104"/>
      <c r="AG2837" s="104"/>
      <c r="AH2837" s="104"/>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workbookViewId="0">
      <selection activeCell="C4" sqref="C4"/>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f>(INDEX('AEO 2022 Table 7'!19:19,MATCH(C$1,'AEO 2022 Table 7'!1:1,0))+INDEX('AEO 2022 Table 49'!28:28,MATCH(C1,'AEO 2022 Table 49'!13:13,0))+INDEX('AEO 2022 Table 49'!39:39,MATCH(C1,'AEO 2022 Table 49'!13:13,0)))/(INDEX('AEO 2021 Table 7'!19:19,MATCH($B$1,'AEO 2021 Table 7'!1:1,0))+INDEX('AEO 2021 Table 49'!$15:$15,MATCH('BCDTRtSY-frgt'!$B$1,'AEO 2021 Table 49'!$5:$5,0))+INDEX('AEO 2021 Table 49'!$25:$25,MATCH('BCDTRtSY-frgt'!$B$1,'AEO 2021 Table 49'!$5:$5,0)))*'calibration multiplier'!B10</f>
        <v>1.1770482462884784</v>
      </c>
      <c r="D2">
        <f>(INDEX('AEO 2023 Table 7'!19:19,MATCH(D$1,'AEO 2023 Table 7'!1:1,0))+INDEX('AEO 2023 Table 49'!28:28,MATCH(D1,'AEO 2023 Table 49'!13:13,0))+INDEX('AEO 2023 Table 49'!39:39,MATCH(D1,'AEO 2023 Table 49'!13:13,0)))/(INDEX('AEO 2021 Table 7'!19:19,MATCH($B$1,'AEO 2021 Table 7'!1:1,0))+INDEX('AEO 2021 Table 49'!$15:$15,MATCH('BCDTRtSY-frgt'!$B$1,'AEO 2021 Table 49'!$5:$5,0))+INDEX('AEO 2021 Table 49'!$25:$25,MATCH('BCDTRtSY-frgt'!$B$1,'AEO 2021 Table 49'!$5:$5,0)))</f>
        <v>1.176978373947293</v>
      </c>
      <c r="E2">
        <f>(INDEX('AEO 2023 Table 7'!19:19,MATCH(E$1,'AEO 2023 Table 7'!1:1,0))+INDEX('AEO 2023 Table 49'!28:28,MATCH(E1,'AEO 2023 Table 49'!13:13,0))+INDEX('AEO 2023 Table 49'!39:39,MATCH(E1,'AEO 2023 Table 49'!13:13,0)))/(INDEX('AEO 2021 Table 7'!19:19,MATCH($B$1,'AEO 2021 Table 7'!1:1,0))+INDEX('AEO 2021 Table 49'!$15:$15,MATCH('BCDTRtSY-frgt'!$B$1,'AEO 2021 Table 49'!$5:$5,0))+INDEX('AEO 2021 Table 49'!$25:$25,MATCH('BCDTRtSY-frgt'!$B$1,'AEO 2021 Table 49'!$5:$5,0)))</f>
        <v>1.17446390957897</v>
      </c>
      <c r="F2">
        <f>(INDEX('AEO 2023 Table 7'!19:19,MATCH(F$1,'AEO 2023 Table 7'!1:1,0))+INDEX('AEO 2023 Table 49'!28:28,MATCH(F1,'AEO 2023 Table 49'!13:13,0))+INDEX('AEO 2023 Table 49'!39:39,MATCH(F1,'AEO 2023 Table 49'!13:13,0)))/(INDEX('AEO 2021 Table 7'!19:19,MATCH($B$1,'AEO 2021 Table 7'!1:1,0))+INDEX('AEO 2021 Table 49'!$15:$15,MATCH('BCDTRtSY-frgt'!$B$1,'AEO 2021 Table 49'!$5:$5,0))+INDEX('AEO 2021 Table 49'!$25:$25,MATCH('BCDTRtSY-frgt'!$B$1,'AEO 2021 Table 49'!$5:$5,0)))</f>
        <v>1.1724873358028214</v>
      </c>
      <c r="G2">
        <f>(INDEX('AEO 2023 Table 7'!19:19,MATCH(G$1,'AEO 2023 Table 7'!1:1,0))+INDEX('AEO 2023 Table 49'!28:28,MATCH(G1,'AEO 2023 Table 49'!13:13,0))+INDEX('AEO 2023 Table 49'!39:39,MATCH(G1,'AEO 2023 Table 49'!13:13,0)))/(INDEX('AEO 2021 Table 7'!19:19,MATCH($B$1,'AEO 2021 Table 7'!1:1,0))+INDEX('AEO 2021 Table 49'!$15:$15,MATCH('BCDTRtSY-frgt'!$B$1,'AEO 2021 Table 49'!$5:$5,0))+INDEX('AEO 2021 Table 49'!$25:$25,MATCH('BCDTRtSY-frgt'!$B$1,'AEO 2021 Table 49'!$5:$5,0)))</f>
        <v>1.1797258570927023</v>
      </c>
      <c r="H2">
        <f>(INDEX('AEO 2023 Table 7'!19:19,MATCH(H$1,'AEO 2023 Table 7'!1:1,0))+INDEX('AEO 2023 Table 49'!28:28,MATCH(H1,'AEO 2023 Table 49'!13:13,0))+INDEX('AEO 2023 Table 49'!39:39,MATCH(H1,'AEO 2023 Table 49'!13:13,0)))/(INDEX('AEO 2021 Table 7'!19:19,MATCH($B$1,'AEO 2021 Table 7'!1:1,0))+INDEX('AEO 2021 Table 49'!$15:$15,MATCH('BCDTRtSY-frgt'!$B$1,'AEO 2021 Table 49'!$5:$5,0))+INDEX('AEO 2021 Table 49'!$25:$25,MATCH('BCDTRtSY-frgt'!$B$1,'AEO 2021 Table 49'!$5:$5,0)))</f>
        <v>1.1919258500066292</v>
      </c>
      <c r="I2">
        <f>(INDEX('AEO 2023 Table 7'!19:19,MATCH(I$1,'AEO 2023 Table 7'!1:1,0))+INDEX('AEO 2023 Table 49'!28:28,MATCH(I1,'AEO 2023 Table 49'!13:13,0))+INDEX('AEO 2023 Table 49'!39:39,MATCH(I1,'AEO 2023 Table 49'!13:13,0)))/(INDEX('AEO 2021 Table 7'!19:19,MATCH($B$1,'AEO 2021 Table 7'!1:1,0))+INDEX('AEO 2021 Table 49'!$15:$15,MATCH('BCDTRtSY-frgt'!$B$1,'AEO 2021 Table 49'!$5:$5,0))+INDEX('AEO 2021 Table 49'!$25:$25,MATCH('BCDTRtSY-frgt'!$B$1,'AEO 2021 Table 49'!$5:$5,0)))</f>
        <v>1.2022026503649479</v>
      </c>
      <c r="J2">
        <f>(INDEX('AEO 2023 Table 7'!19:19,MATCH(J$1,'AEO 2023 Table 7'!1:1,0))+INDEX('AEO 2023 Table 49'!28:28,MATCH(J1,'AEO 2023 Table 49'!13:13,0))+INDEX('AEO 2023 Table 49'!39:39,MATCH(J1,'AEO 2023 Table 49'!13:13,0)))/(INDEX('AEO 2021 Table 7'!19:19,MATCH($B$1,'AEO 2021 Table 7'!1:1,0))+INDEX('AEO 2021 Table 49'!$15:$15,MATCH('BCDTRtSY-frgt'!$B$1,'AEO 2021 Table 49'!$5:$5,0))+INDEX('AEO 2021 Table 49'!$25:$25,MATCH('BCDTRtSY-frgt'!$B$1,'AEO 2021 Table 49'!$5:$5,0)))</f>
        <v>1.2113357708491608</v>
      </c>
      <c r="K2">
        <f>(INDEX('AEO 2023 Table 7'!19:19,MATCH(K$1,'AEO 2023 Table 7'!1:1,0))+INDEX('AEO 2023 Table 49'!28:28,MATCH(K1,'AEO 2023 Table 49'!13:13,0))+INDEX('AEO 2023 Table 49'!39:39,MATCH(K1,'AEO 2023 Table 49'!13:13,0)))/(INDEX('AEO 2021 Table 7'!19:19,MATCH($B$1,'AEO 2021 Table 7'!1:1,0))+INDEX('AEO 2021 Table 49'!$15:$15,MATCH('BCDTRtSY-frgt'!$B$1,'AEO 2021 Table 49'!$5:$5,0))+INDEX('AEO 2021 Table 49'!$25:$25,MATCH('BCDTRtSY-frgt'!$B$1,'AEO 2021 Table 49'!$5:$5,0)))</f>
        <v>1.2197900036666285</v>
      </c>
      <c r="L2">
        <f>(INDEX('AEO 2023 Table 7'!19:19,MATCH(L$1,'AEO 2023 Table 7'!1:1,0))+INDEX('AEO 2023 Table 49'!28:28,MATCH(L1,'AEO 2023 Table 49'!13:13,0))+INDEX('AEO 2023 Table 49'!39:39,MATCH(L1,'AEO 2023 Table 49'!13:13,0)))/(INDEX('AEO 2021 Table 7'!19:19,MATCH($B$1,'AEO 2021 Table 7'!1:1,0))+INDEX('AEO 2021 Table 49'!$15:$15,MATCH('BCDTRtSY-frgt'!$B$1,'AEO 2021 Table 49'!$5:$5,0))+INDEX('AEO 2021 Table 49'!$25:$25,MATCH('BCDTRtSY-frgt'!$B$1,'AEO 2021 Table 49'!$5:$5,0)))</f>
        <v>1.2288349972580788</v>
      </c>
      <c r="M2">
        <f>(INDEX('AEO 2023 Table 7'!19:19,MATCH(M$1,'AEO 2023 Table 7'!1:1,0))+INDEX('AEO 2023 Table 49'!28:28,MATCH(M1,'AEO 2023 Table 49'!13:13,0))+INDEX('AEO 2023 Table 49'!39:39,MATCH(M1,'AEO 2023 Table 49'!13:13,0)))/(INDEX('AEO 2021 Table 7'!19:19,MATCH($B$1,'AEO 2021 Table 7'!1:1,0))+INDEX('AEO 2021 Table 49'!$15:$15,MATCH('BCDTRtSY-frgt'!$B$1,'AEO 2021 Table 49'!$5:$5,0))+INDEX('AEO 2021 Table 49'!$25:$25,MATCH('BCDTRtSY-frgt'!$B$1,'AEO 2021 Table 49'!$5:$5,0)))</f>
        <v>1.2394226877808223</v>
      </c>
      <c r="N2">
        <f>(INDEX('AEO 2023 Table 7'!19:19,MATCH(N$1,'AEO 2023 Table 7'!1:1,0))+INDEX('AEO 2023 Table 49'!28:28,MATCH(N1,'AEO 2023 Table 49'!13:13,0))+INDEX('AEO 2023 Table 49'!39:39,MATCH(N1,'AEO 2023 Table 49'!13:13,0)))/(INDEX('AEO 2021 Table 7'!19:19,MATCH($B$1,'AEO 2021 Table 7'!1:1,0))+INDEX('AEO 2021 Table 49'!$15:$15,MATCH('BCDTRtSY-frgt'!$B$1,'AEO 2021 Table 49'!$5:$5,0))+INDEX('AEO 2021 Table 49'!$25:$25,MATCH('BCDTRtSY-frgt'!$B$1,'AEO 2021 Table 49'!$5:$5,0)))</f>
        <v>1.254363703913665</v>
      </c>
      <c r="O2">
        <f>(INDEX('AEO 2023 Table 7'!19:19,MATCH(O$1,'AEO 2023 Table 7'!1:1,0))+INDEX('AEO 2023 Table 49'!28:28,MATCH(O1,'AEO 2023 Table 49'!13:13,0))+INDEX('AEO 2023 Table 49'!39:39,MATCH(O1,'AEO 2023 Table 49'!13:13,0)))/(INDEX('AEO 2021 Table 7'!19:19,MATCH($B$1,'AEO 2021 Table 7'!1:1,0))+INDEX('AEO 2021 Table 49'!$15:$15,MATCH('BCDTRtSY-frgt'!$B$1,'AEO 2021 Table 49'!$5:$5,0))+INDEX('AEO 2021 Table 49'!$25:$25,MATCH('BCDTRtSY-frgt'!$B$1,'AEO 2021 Table 49'!$5:$5,0)))</f>
        <v>1.2685906550534654</v>
      </c>
      <c r="P2">
        <f>(INDEX('AEO 2023 Table 7'!19:19,MATCH(P$1,'AEO 2023 Table 7'!1:1,0))+INDEX('AEO 2023 Table 49'!28:28,MATCH(P1,'AEO 2023 Table 49'!13:13,0))+INDEX('AEO 2023 Table 49'!39:39,MATCH(P1,'AEO 2023 Table 49'!13:13,0)))/(INDEX('AEO 2021 Table 7'!19:19,MATCH($B$1,'AEO 2021 Table 7'!1:1,0))+INDEX('AEO 2021 Table 49'!$15:$15,MATCH('BCDTRtSY-frgt'!$B$1,'AEO 2021 Table 49'!$5:$5,0))+INDEX('AEO 2021 Table 49'!$25:$25,MATCH('BCDTRtSY-frgt'!$B$1,'AEO 2021 Table 49'!$5:$5,0)))</f>
        <v>1.2818631495730832</v>
      </c>
      <c r="Q2">
        <f>(INDEX('AEO 2023 Table 7'!19:19,MATCH(Q$1,'AEO 2023 Table 7'!1:1,0))+INDEX('AEO 2023 Table 49'!28:28,MATCH(Q1,'AEO 2023 Table 49'!13:13,0))+INDEX('AEO 2023 Table 49'!39:39,MATCH(Q1,'AEO 2023 Table 49'!13:13,0)))/(INDEX('AEO 2021 Table 7'!19:19,MATCH($B$1,'AEO 2021 Table 7'!1:1,0))+INDEX('AEO 2021 Table 49'!$15:$15,MATCH('BCDTRtSY-frgt'!$B$1,'AEO 2021 Table 49'!$5:$5,0))+INDEX('AEO 2021 Table 49'!$25:$25,MATCH('BCDTRtSY-frgt'!$B$1,'AEO 2021 Table 49'!$5:$5,0)))</f>
        <v>1.2963705270150427</v>
      </c>
      <c r="R2">
        <f>(INDEX('AEO 2023 Table 7'!19:19,MATCH(R$1,'AEO 2023 Table 7'!1:1,0))+INDEX('AEO 2023 Table 49'!28:28,MATCH(R1,'AEO 2023 Table 49'!13:13,0))+INDEX('AEO 2023 Table 49'!39:39,MATCH(R1,'AEO 2023 Table 49'!13:13,0)))/(INDEX('AEO 2021 Table 7'!19:19,MATCH($B$1,'AEO 2021 Table 7'!1:1,0))+INDEX('AEO 2021 Table 49'!$15:$15,MATCH('BCDTRtSY-frgt'!$B$1,'AEO 2021 Table 49'!$5:$5,0))+INDEX('AEO 2021 Table 49'!$25:$25,MATCH('BCDTRtSY-frgt'!$B$1,'AEO 2021 Table 49'!$5:$5,0)))</f>
        <v>1.3095430514433268</v>
      </c>
      <c r="S2">
        <f>(INDEX('AEO 2023 Table 7'!19:19,MATCH(S$1,'AEO 2023 Table 7'!1:1,0))+INDEX('AEO 2023 Table 49'!28:28,MATCH(S1,'AEO 2023 Table 49'!13:13,0))+INDEX('AEO 2023 Table 49'!39:39,MATCH(S1,'AEO 2023 Table 49'!13:13,0)))/(INDEX('AEO 2021 Table 7'!19:19,MATCH($B$1,'AEO 2021 Table 7'!1:1,0))+INDEX('AEO 2021 Table 49'!$15:$15,MATCH('BCDTRtSY-frgt'!$B$1,'AEO 2021 Table 49'!$5:$5,0))+INDEX('AEO 2021 Table 49'!$25:$25,MATCH('BCDTRtSY-frgt'!$B$1,'AEO 2021 Table 49'!$5:$5,0)))</f>
        <v>1.3253217940192301</v>
      </c>
      <c r="T2">
        <f>(INDEX('AEO 2023 Table 7'!19:19,MATCH(T$1,'AEO 2023 Table 7'!1:1,0))+INDEX('AEO 2023 Table 49'!28:28,MATCH(T1,'AEO 2023 Table 49'!13:13,0))+INDEX('AEO 2023 Table 49'!39:39,MATCH(T1,'AEO 2023 Table 49'!13:13,0)))/(INDEX('AEO 2021 Table 7'!19:19,MATCH($B$1,'AEO 2021 Table 7'!1:1,0))+INDEX('AEO 2021 Table 49'!$15:$15,MATCH('BCDTRtSY-frgt'!$B$1,'AEO 2021 Table 49'!$5:$5,0))+INDEX('AEO 2021 Table 49'!$25:$25,MATCH('BCDTRtSY-frgt'!$B$1,'AEO 2021 Table 49'!$5:$5,0)))</f>
        <v>1.341129363148841</v>
      </c>
      <c r="U2">
        <f>(INDEX('AEO 2023 Table 7'!19:19,MATCH(U$1,'AEO 2023 Table 7'!1:1,0))+INDEX('AEO 2023 Table 49'!28:28,MATCH(U1,'AEO 2023 Table 49'!13:13,0))+INDEX('AEO 2023 Table 49'!39:39,MATCH(U1,'AEO 2023 Table 49'!13:13,0)))/(INDEX('AEO 2021 Table 7'!19:19,MATCH($B$1,'AEO 2021 Table 7'!1:1,0))+INDEX('AEO 2021 Table 49'!$15:$15,MATCH('BCDTRtSY-frgt'!$B$1,'AEO 2021 Table 49'!$5:$5,0))+INDEX('AEO 2021 Table 49'!$25:$25,MATCH('BCDTRtSY-frgt'!$B$1,'AEO 2021 Table 49'!$5:$5,0)))</f>
        <v>1.3559904786240413</v>
      </c>
      <c r="V2">
        <f>(INDEX('AEO 2023 Table 7'!19:19,MATCH(V$1,'AEO 2023 Table 7'!1:1,0))+INDEX('AEO 2023 Table 49'!28:28,MATCH(V1,'AEO 2023 Table 49'!13:13,0))+INDEX('AEO 2023 Table 49'!39:39,MATCH(V1,'AEO 2023 Table 49'!13:13,0)))/(INDEX('AEO 2021 Table 7'!19:19,MATCH($B$1,'AEO 2021 Table 7'!1:1,0))+INDEX('AEO 2021 Table 49'!$15:$15,MATCH('BCDTRtSY-frgt'!$B$1,'AEO 2021 Table 49'!$5:$5,0))+INDEX('AEO 2021 Table 49'!$25:$25,MATCH('BCDTRtSY-frgt'!$B$1,'AEO 2021 Table 49'!$5:$5,0)))</f>
        <v>1.3727667588813732</v>
      </c>
      <c r="W2">
        <f>(INDEX('AEO 2023 Table 7'!19:19,MATCH(W$1,'AEO 2023 Table 7'!1:1,0))+INDEX('AEO 2023 Table 49'!28:28,MATCH(W1,'AEO 2023 Table 49'!13:13,0))+INDEX('AEO 2023 Table 49'!39:39,MATCH(W1,'AEO 2023 Table 49'!13:13,0)))/(INDEX('AEO 2021 Table 7'!19:19,MATCH($B$1,'AEO 2021 Table 7'!1:1,0))+INDEX('AEO 2021 Table 49'!$15:$15,MATCH('BCDTRtSY-frgt'!$B$1,'AEO 2021 Table 49'!$5:$5,0))+INDEX('AEO 2021 Table 49'!$25:$25,MATCH('BCDTRtSY-frgt'!$B$1,'AEO 2021 Table 49'!$5:$5,0)))</f>
        <v>1.3902543802456917</v>
      </c>
      <c r="X2">
        <f>(INDEX('AEO 2023 Table 7'!19:19,MATCH(X$1,'AEO 2023 Table 7'!1:1,0))+INDEX('AEO 2023 Table 49'!28:28,MATCH(X1,'AEO 2023 Table 49'!13:13,0))+INDEX('AEO 2023 Table 49'!39:39,MATCH(X1,'AEO 2023 Table 49'!13:13,0)))/(INDEX('AEO 2021 Table 7'!19:19,MATCH($B$1,'AEO 2021 Table 7'!1:1,0))+INDEX('AEO 2021 Table 49'!$15:$15,MATCH('BCDTRtSY-frgt'!$B$1,'AEO 2021 Table 49'!$5:$5,0))+INDEX('AEO 2021 Table 49'!$25:$25,MATCH('BCDTRtSY-frgt'!$B$1,'AEO 2021 Table 49'!$5:$5,0)))</f>
        <v>1.4081163002695094</v>
      </c>
      <c r="Y2">
        <f>(INDEX('AEO 2023 Table 7'!19:19,MATCH(Y$1,'AEO 2023 Table 7'!1:1,0))+INDEX('AEO 2023 Table 49'!28:28,MATCH(Y1,'AEO 2023 Table 49'!13:13,0))+INDEX('AEO 2023 Table 49'!39:39,MATCH(Y1,'AEO 2023 Table 49'!13:13,0)))/(INDEX('AEO 2021 Table 7'!19:19,MATCH($B$1,'AEO 2021 Table 7'!1:1,0))+INDEX('AEO 2021 Table 49'!$15:$15,MATCH('BCDTRtSY-frgt'!$B$1,'AEO 2021 Table 49'!$5:$5,0))+INDEX('AEO 2021 Table 49'!$25:$25,MATCH('BCDTRtSY-frgt'!$B$1,'AEO 2021 Table 49'!$5:$5,0)))</f>
        <v>1.4255513094521559</v>
      </c>
      <c r="Z2">
        <f>(INDEX('AEO 2023 Table 7'!19:19,MATCH(Z$1,'AEO 2023 Table 7'!1:1,0))+INDEX('AEO 2023 Table 49'!28:28,MATCH(Z1,'AEO 2023 Table 49'!13:13,0))+INDEX('AEO 2023 Table 49'!39:39,MATCH(Z1,'AEO 2023 Table 49'!13:13,0)))/(INDEX('AEO 2021 Table 7'!19:19,MATCH($B$1,'AEO 2021 Table 7'!1:1,0))+INDEX('AEO 2021 Table 49'!$15:$15,MATCH('BCDTRtSY-frgt'!$B$1,'AEO 2021 Table 49'!$5:$5,0))+INDEX('AEO 2021 Table 49'!$25:$25,MATCH('BCDTRtSY-frgt'!$B$1,'AEO 2021 Table 49'!$5:$5,0)))</f>
        <v>1.4421770863221965</v>
      </c>
      <c r="AA2">
        <f>(INDEX('AEO 2023 Table 7'!19:19,MATCH(AA$1,'AEO 2023 Table 7'!1:1,0))+INDEX('AEO 2023 Table 49'!28:28,MATCH(AA1,'AEO 2023 Table 49'!13:13,0))+INDEX('AEO 2023 Table 49'!39:39,MATCH(AA1,'AEO 2023 Table 49'!13:13,0)))/(INDEX('AEO 2021 Table 7'!19:19,MATCH($B$1,'AEO 2021 Table 7'!1:1,0))+INDEX('AEO 2021 Table 49'!$15:$15,MATCH('BCDTRtSY-frgt'!$B$1,'AEO 2021 Table 49'!$5:$5,0))+INDEX('AEO 2021 Table 49'!$25:$25,MATCH('BCDTRtSY-frgt'!$B$1,'AEO 2021 Table 49'!$5:$5,0)))</f>
        <v>1.4585859545390558</v>
      </c>
      <c r="AB2">
        <f>(INDEX('AEO 2023 Table 7'!19:19,MATCH(AB$1,'AEO 2023 Table 7'!1:1,0))+INDEX('AEO 2023 Table 49'!28:28,MATCH(AB1,'AEO 2023 Table 49'!13:13,0))+INDEX('AEO 2023 Table 49'!39:39,MATCH(AB1,'AEO 2023 Table 49'!13:13,0)))/(INDEX('AEO 2021 Table 7'!19:19,MATCH($B$1,'AEO 2021 Table 7'!1:1,0))+INDEX('AEO 2021 Table 49'!$15:$15,MATCH('BCDTRtSY-frgt'!$B$1,'AEO 2021 Table 49'!$5:$5,0))+INDEX('AEO 2021 Table 49'!$25:$25,MATCH('BCDTRtSY-frgt'!$B$1,'AEO 2021 Table 49'!$5:$5,0)))</f>
        <v>1.4767018707356701</v>
      </c>
      <c r="AC2">
        <f>(INDEX('AEO 2023 Table 7'!19:19,MATCH(AC$1,'AEO 2023 Table 7'!1:1,0))+INDEX('AEO 2023 Table 49'!28:28,MATCH(AC1,'AEO 2023 Table 49'!13:13,0))+INDEX('AEO 2023 Table 49'!39:39,MATCH(AC1,'AEO 2023 Table 49'!13:13,0)))/(INDEX('AEO 2021 Table 7'!19:19,MATCH($B$1,'AEO 2021 Table 7'!1:1,0))+INDEX('AEO 2021 Table 49'!$15:$15,MATCH('BCDTRtSY-frgt'!$B$1,'AEO 2021 Table 49'!$5:$5,0))+INDEX('AEO 2021 Table 49'!$25:$25,MATCH('BCDTRtSY-frgt'!$B$1,'AEO 2021 Table 49'!$5:$5,0)))</f>
        <v>1.4954835562843991</v>
      </c>
      <c r="AD2">
        <f>(INDEX('AEO 2023 Table 7'!19:19,MATCH(AD$1,'AEO 2023 Table 7'!1:1,0))+INDEX('AEO 2023 Table 49'!28:28,MATCH(AD1,'AEO 2023 Table 49'!13:13,0))+INDEX('AEO 2023 Table 49'!39:39,MATCH(AD1,'AEO 2023 Table 49'!13:13,0)))/(INDEX('AEO 2021 Table 7'!19:19,MATCH($B$1,'AEO 2021 Table 7'!1:1,0))+INDEX('AEO 2021 Table 49'!$15:$15,MATCH('BCDTRtSY-frgt'!$B$1,'AEO 2021 Table 49'!$5:$5,0))+INDEX('AEO 2021 Table 49'!$25:$25,MATCH('BCDTRtSY-frgt'!$B$1,'AEO 2021 Table 49'!$5:$5,0)))</f>
        <v>1.5134893163458303</v>
      </c>
      <c r="AE2">
        <f>(INDEX('AEO 2023 Table 7'!19:19,MATCH(AE$1,'AEO 2023 Table 7'!1:1,0))+INDEX('AEO 2023 Table 49'!28:28,MATCH(AE1,'AEO 2023 Table 49'!13:13,0))+INDEX('AEO 2023 Table 49'!39:39,MATCH(AE1,'AEO 2023 Table 49'!13:13,0)))/(INDEX('AEO 2021 Table 7'!19:19,MATCH($B$1,'AEO 2021 Table 7'!1:1,0))+INDEX('AEO 2021 Table 49'!$15:$15,MATCH('BCDTRtSY-frgt'!$B$1,'AEO 2021 Table 49'!$5:$5,0))+INDEX('AEO 2021 Table 49'!$25:$25,MATCH('BCDTRtSY-frgt'!$B$1,'AEO 2021 Table 49'!$5:$5,0)))</f>
        <v>1.5327037425465062</v>
      </c>
      <c r="AF2">
        <f>(INDEX('AEO 2023 Table 7'!19:19,MATCH(AF$1,'AEO 2023 Table 7'!1:1,0))+INDEX('AEO 2023 Table 49'!28:28,MATCH(AF1,'AEO 2023 Table 49'!13:13,0))+INDEX('AEO 2023 Table 49'!39:39,MATCH(AF1,'AEO 2023 Table 49'!13:13,0)))/(INDEX('AEO 2021 Table 7'!19:19,MATCH($B$1,'AEO 2021 Table 7'!1:1,0))+INDEX('AEO 2021 Table 49'!$15:$15,MATCH('BCDTRtSY-frgt'!$B$1,'AEO 2021 Table 49'!$5:$5,0))+INDEX('AEO 2021 Table 49'!$25:$25,MATCH('BCDTRtSY-frgt'!$B$1,'AEO 2021 Table 49'!$5:$5,0)))</f>
        <v>1.5549007644400159</v>
      </c>
    </row>
    <row r="3" spans="1:32">
      <c r="A3" t="s">
        <v>124</v>
      </c>
      <c r="B3">
        <v>1</v>
      </c>
      <c r="C3">
        <f>INDEX('AEO 2022 Table 49'!50:50,MATCH(C1,'AEO 2022 Table 49'!13:13,0))/INDEX('AEO 2021 Table 49'!$35:$35,MATCH('BCDTRtSY-frgt'!$B$1,'AEO 2021 Table 49'!$5:$5,0))*'calibration multiplier'!B10</f>
        <v>1.1543185543792542</v>
      </c>
      <c r="D3">
        <f>INDEX('AEO 2023 Table 49'!50:50,MATCH(D1,'AEO 2023 Table 49'!13:13,0))/INDEX('AEO 2021 Table 49'!$35:$35,MATCH('BCDTRtSY-frgt'!$B$1,'AEO 2021 Table 49'!$5:$5,0))</f>
        <v>1.1477471096753593</v>
      </c>
      <c r="E3">
        <f>INDEX('AEO 2023 Table 49'!50:50,MATCH(E1,'AEO 2023 Table 49'!13:13,0))/INDEX('AEO 2021 Table 49'!$35:$35,MATCH('BCDTRtSY-frgt'!$B$1,'AEO 2021 Table 49'!$5:$5,0))</f>
        <v>1.1297849889202478</v>
      </c>
      <c r="F3">
        <f>INDEX('AEO 2023 Table 49'!50:50,MATCH(F1,'AEO 2023 Table 49'!13:13,0))/INDEX('AEO 2021 Table 49'!$35:$35,MATCH('BCDTRtSY-frgt'!$B$1,'AEO 2021 Table 49'!$5:$5,0))</f>
        <v>1.1156707323878869</v>
      </c>
      <c r="G3">
        <f>INDEX('AEO 2023 Table 49'!50:50,MATCH(G1,'AEO 2023 Table 49'!13:13,0))/INDEX('AEO 2021 Table 49'!$35:$35,MATCH('BCDTRtSY-frgt'!$B$1,'AEO 2021 Table 49'!$5:$5,0))</f>
        <v>1.1145549233481484</v>
      </c>
      <c r="H3">
        <f>INDEX('AEO 2023 Table 49'!50:50,MATCH(H1,'AEO 2023 Table 49'!13:13,0))/INDEX('AEO 2021 Table 49'!$35:$35,MATCH('BCDTRtSY-frgt'!$B$1,'AEO 2021 Table 49'!$5:$5,0))</f>
        <v>1.1215360740478697</v>
      </c>
      <c r="I3">
        <f>INDEX('AEO 2023 Table 49'!50:50,MATCH(I1,'AEO 2023 Table 49'!13:13,0))/INDEX('AEO 2021 Table 49'!$35:$35,MATCH('BCDTRtSY-frgt'!$B$1,'AEO 2021 Table 49'!$5:$5,0))</f>
        <v>1.1265027555934637</v>
      </c>
      <c r="J3">
        <f>INDEX('AEO 2023 Table 49'!50:50,MATCH(J1,'AEO 2023 Table 49'!13:13,0))/INDEX('AEO 2021 Table 49'!$35:$35,MATCH('BCDTRtSY-frgt'!$B$1,'AEO 2021 Table 49'!$5:$5,0))</f>
        <v>1.1301079004844725</v>
      </c>
      <c r="K3">
        <f>INDEX('AEO 2023 Table 49'!50:50,MATCH(K1,'AEO 2023 Table 49'!13:13,0))/INDEX('AEO 2021 Table 49'!$35:$35,MATCH('BCDTRtSY-frgt'!$B$1,'AEO 2021 Table 49'!$5:$5,0))</f>
        <v>1.1308303550205048</v>
      </c>
      <c r="L3">
        <f>INDEX('AEO 2023 Table 49'!50:50,MATCH(L1,'AEO 2023 Table 49'!13:13,0))/INDEX('AEO 2021 Table 49'!$35:$35,MATCH('BCDTRtSY-frgt'!$B$1,'AEO 2021 Table 49'!$5:$5,0))</f>
        <v>1.1310910626573432</v>
      </c>
      <c r="M3">
        <f>INDEX('AEO 2023 Table 49'!50:50,MATCH(M1,'AEO 2023 Table 49'!13:13,0))/INDEX('AEO 2021 Table 49'!$35:$35,MATCH('BCDTRtSY-frgt'!$B$1,'AEO 2021 Table 49'!$5:$5,0))</f>
        <v>1.1313884897661217</v>
      </c>
      <c r="N3">
        <f>INDEX('AEO 2023 Table 49'!50:50,MATCH(N1,'AEO 2023 Table 49'!13:13,0))/INDEX('AEO 2021 Table 49'!$35:$35,MATCH('BCDTRtSY-frgt'!$B$1,'AEO 2021 Table 49'!$5:$5,0))</f>
        <v>1.1339415275469773</v>
      </c>
      <c r="O3">
        <f>INDEX('AEO 2023 Table 49'!50:50,MATCH(O1,'AEO 2023 Table 49'!13:13,0))/INDEX('AEO 2021 Table 49'!$35:$35,MATCH('BCDTRtSY-frgt'!$B$1,'AEO 2021 Table 49'!$5:$5,0))</f>
        <v>1.1339221394693337</v>
      </c>
      <c r="P3">
        <f>INDEX('AEO 2023 Table 49'!50:50,MATCH(P1,'AEO 2023 Table 49'!13:13,0))/INDEX('AEO 2021 Table 49'!$35:$35,MATCH('BCDTRtSY-frgt'!$B$1,'AEO 2021 Table 49'!$5:$5,0))</f>
        <v>1.1308362549390023</v>
      </c>
      <c r="Q3">
        <f>INDEX('AEO 2023 Table 49'!50:50,MATCH(Q1,'AEO 2023 Table 49'!13:13,0))/INDEX('AEO 2021 Table 49'!$35:$35,MATCH('BCDTRtSY-frgt'!$B$1,'AEO 2021 Table 49'!$5:$5,0))</f>
        <v>1.1282597955254012</v>
      </c>
      <c r="R3">
        <f>INDEX('AEO 2023 Table 49'!50:50,MATCH(R1,'AEO 2023 Table 49'!13:13,0))/INDEX('AEO 2021 Table 49'!$35:$35,MATCH('BCDTRtSY-frgt'!$B$1,'AEO 2021 Table 49'!$5:$5,0))</f>
        <v>1.1237358473019072</v>
      </c>
      <c r="S3">
        <f>INDEX('AEO 2023 Table 49'!50:50,MATCH(S1,'AEO 2023 Table 49'!13:13,0))/INDEX('AEO 2021 Table 49'!$35:$35,MATCH('BCDTRtSY-frgt'!$B$1,'AEO 2021 Table 49'!$5:$5,0))</f>
        <v>1.1228534810311113</v>
      </c>
      <c r="T3">
        <f>INDEX('AEO 2023 Table 49'!50:50,MATCH(T1,'AEO 2023 Table 49'!13:13,0))/INDEX('AEO 2021 Table 49'!$35:$35,MATCH('BCDTRtSY-frgt'!$B$1,'AEO 2021 Table 49'!$5:$5,0))</f>
        <v>1.122781816360328</v>
      </c>
      <c r="U3">
        <f>INDEX('AEO 2023 Table 49'!50:50,MATCH(U1,'AEO 2023 Table 49'!13:13,0))/INDEX('AEO 2021 Table 49'!$35:$35,MATCH('BCDTRtSY-frgt'!$B$1,'AEO 2021 Table 49'!$5:$5,0))</f>
        <v>1.1214650662878867</v>
      </c>
      <c r="V3">
        <f>INDEX('AEO 2023 Table 49'!50:50,MATCH(V1,'AEO 2023 Table 49'!13:13,0))/INDEX('AEO 2021 Table 49'!$35:$35,MATCH('BCDTRtSY-frgt'!$B$1,'AEO 2021 Table 49'!$5:$5,0))</f>
        <v>1.1213538703213632</v>
      </c>
      <c r="W3">
        <f>INDEX('AEO 2023 Table 49'!50:50,MATCH(W1,'AEO 2023 Table 49'!13:13,0))/INDEX('AEO 2021 Table 49'!$35:$35,MATCH('BCDTRtSY-frgt'!$B$1,'AEO 2021 Table 49'!$5:$5,0))</f>
        <v>1.1204355335797271</v>
      </c>
      <c r="X3">
        <f>INDEX('AEO 2023 Table 49'!50:50,MATCH(X1,'AEO 2023 Table 49'!13:13,0))/INDEX('AEO 2021 Table 49'!$35:$35,MATCH('BCDTRtSY-frgt'!$B$1,'AEO 2021 Table 49'!$5:$5,0))</f>
        <v>1.1202422728779715</v>
      </c>
      <c r="Y3">
        <f>INDEX('AEO 2023 Table 49'!50:50,MATCH(Y1,'AEO 2023 Table 49'!13:13,0))/INDEX('AEO 2021 Table 49'!$35:$35,MATCH('BCDTRtSY-frgt'!$B$1,'AEO 2021 Table 49'!$5:$5,0))</f>
        <v>1.1193672185769268</v>
      </c>
      <c r="Z3">
        <f>INDEX('AEO 2023 Table 49'!50:50,MATCH(Z1,'AEO 2023 Table 49'!13:13,0))/INDEX('AEO 2021 Table 49'!$35:$35,MATCH('BCDTRtSY-frgt'!$B$1,'AEO 2021 Table 49'!$5:$5,0))</f>
        <v>1.1177625880900501</v>
      </c>
      <c r="AA3">
        <f>INDEX('AEO 2023 Table 49'!50:50,MATCH(AA1,'AEO 2023 Table 49'!13:13,0))/INDEX('AEO 2021 Table 49'!$35:$35,MATCH('BCDTRtSY-frgt'!$B$1,'AEO 2021 Table 49'!$5:$5,0))</f>
        <v>1.1153462307311641</v>
      </c>
      <c r="AB3">
        <f>INDEX('AEO 2023 Table 49'!50:50,MATCH(AB1,'AEO 2023 Table 49'!13:13,0))/INDEX('AEO 2021 Table 49'!$35:$35,MATCH('BCDTRtSY-frgt'!$B$1,'AEO 2021 Table 49'!$5:$5,0))</f>
        <v>1.1128615792064427</v>
      </c>
      <c r="AC3">
        <f>INDEX('AEO 2023 Table 49'!50:50,MATCH(AC1,'AEO 2023 Table 49'!13:13,0))/INDEX('AEO 2021 Table 49'!$35:$35,MATCH('BCDTRtSY-frgt'!$B$1,'AEO 2021 Table 49'!$5:$5,0))</f>
        <v>1.1096538162348888</v>
      </c>
      <c r="AD3">
        <f>INDEX('AEO 2023 Table 49'!50:50,MATCH(AD1,'AEO 2023 Table 49'!13:13,0))/INDEX('AEO 2021 Table 49'!$35:$35,MATCH('BCDTRtSY-frgt'!$B$1,'AEO 2021 Table 49'!$5:$5,0))</f>
        <v>1.10601195187194</v>
      </c>
      <c r="AE3">
        <f>INDEX('AEO 2023 Table 49'!50:50,MATCH(AE1,'AEO 2023 Table 49'!13:13,0))/INDEX('AEO 2021 Table 49'!$35:$35,MATCH('BCDTRtSY-frgt'!$B$1,'AEO 2021 Table 49'!$5:$5,0))</f>
        <v>1.1044667134886492</v>
      </c>
      <c r="AF3">
        <f>INDEX('AEO 2023 Table 49'!50:50,MATCH(AF1,'AEO 2023 Table 49'!13:13,0))/INDEX('AEO 2021 Table 49'!$35:$35,MATCH('BCDTRtSY-frgt'!$B$1,'AEO 2021 Table 49'!$5:$5,0))</f>
        <v>1.1042844115324904</v>
      </c>
    </row>
    <row r="4" spans="1:32">
      <c r="A4" t="s">
        <v>122</v>
      </c>
      <c r="B4">
        <v>1</v>
      </c>
      <c r="C4" s="45">
        <f>(INDEX('AEO 2022 Table 47'!74:74,MATCH(C$1,'AEO 2022 Table 47'!13:13,0))/INDEX('AEO 2021 Table 47'!69:69,MATCH($B$1,'AEO 2021 Table 47'!1:1,0)))*'calibration multiplier'!$D$3</f>
        <v>1.0150625757491871</v>
      </c>
      <c r="D4" s="45">
        <f>$C$4*'AEO 2023 Table 7'!F65/'AEO 2022 Table 7'!$C$65</f>
        <v>1.242303576016476</v>
      </c>
      <c r="E4" s="45">
        <f>$D$4*'AEO 2023 Table 7'!G65/'AEO 2023 Table 7'!$F$65</f>
        <v>1.3333263868443113</v>
      </c>
      <c r="F4" s="45">
        <f>$D$4*'AEO 2023 Table 7'!H65/'AEO 2023 Table 7'!$F$65</f>
        <v>1.3524010199957328</v>
      </c>
      <c r="G4" s="45">
        <f>$D$4*'AEO 2023 Table 7'!I65/'AEO 2023 Table 7'!$F$65</f>
        <v>1.3550196544248856</v>
      </c>
      <c r="H4" s="45">
        <f>$D$4*'AEO 2023 Table 7'!J65/'AEO 2023 Table 7'!$F$65</f>
        <v>1.3722114238229146</v>
      </c>
      <c r="I4" s="45">
        <f>$D$4*'AEO 2023 Table 7'!K65/'AEO 2023 Table 7'!$F$65</f>
        <v>1.3892001914320893</v>
      </c>
      <c r="J4" s="45">
        <f>$D$4*'AEO 2023 Table 7'!L65/'AEO 2023 Table 7'!$F$65</f>
        <v>1.4026413033251266</v>
      </c>
      <c r="K4" s="45">
        <f>$D$4*'AEO 2023 Table 7'!M65/'AEO 2023 Table 7'!$F$65</f>
        <v>1.4126389198085343</v>
      </c>
      <c r="L4" s="45">
        <f>$D$4*'AEO 2023 Table 7'!N65/'AEO 2023 Table 7'!$F$65</f>
        <v>1.4196553353490711</v>
      </c>
      <c r="M4" s="45">
        <f>$D$4*'AEO 2023 Table 7'!O65/'AEO 2023 Table 7'!$F$65</f>
        <v>1.4266783994198107</v>
      </c>
      <c r="N4" s="45">
        <f>$D$4*'AEO 2023 Table 7'!P65/'AEO 2023 Table 7'!$F$65</f>
        <v>1.4378275413343187</v>
      </c>
      <c r="O4" s="45">
        <f>$D$4*'AEO 2023 Table 7'!Q65/'AEO 2023 Table 7'!$F$65</f>
        <v>1.4495781536144938</v>
      </c>
      <c r="P4" s="45">
        <f>$D$4*'AEO 2023 Table 7'!R65/'AEO 2023 Table 7'!$F$65</f>
        <v>1.4601958563481361</v>
      </c>
      <c r="Q4" s="45">
        <f>$D$4*'AEO 2023 Table 7'!S65/'AEO 2023 Table 7'!$F$65</f>
        <v>1.472837371675467</v>
      </c>
      <c r="R4" s="45">
        <f>$D$4*'AEO 2023 Table 7'!T65/'AEO 2023 Table 7'!$F$65</f>
        <v>1.4891931992093486</v>
      </c>
      <c r="S4" s="45">
        <f>$D$4*'AEO 2023 Table 7'!U65/'AEO 2023 Table 7'!$F$65</f>
        <v>1.5087265809447534</v>
      </c>
      <c r="T4" s="45">
        <f>$D$4*'AEO 2023 Table 7'!V65/'AEO 2023 Table 7'!$F$65</f>
        <v>1.5292381830906421</v>
      </c>
      <c r="U4" s="45">
        <f>$D$4*'AEO 2023 Table 7'!W65/'AEO 2023 Table 7'!$F$65</f>
        <v>1.5506535421087457</v>
      </c>
      <c r="V4" s="45">
        <f>$D$4*'AEO 2023 Table 7'!X65/'AEO 2023 Table 7'!$F$65</f>
        <v>1.5755438662461041</v>
      </c>
      <c r="W4" s="45">
        <f>$D$4*'AEO 2023 Table 7'!Y65/'AEO 2023 Table 7'!$F$65</f>
        <v>1.5993717552570781</v>
      </c>
      <c r="X4" s="45">
        <f>$D$4*'AEO 2023 Table 7'!Z65/'AEO 2023 Table 7'!$F$65</f>
        <v>1.6236145125526977</v>
      </c>
      <c r="Y4" s="45">
        <f>$D$4*'AEO 2023 Table 7'!AA65/'AEO 2023 Table 7'!$F$65</f>
        <v>1.6482260416568912</v>
      </c>
      <c r="Z4" s="45">
        <f>$D$4*'AEO 2023 Table 7'!AB65/'AEO 2023 Table 7'!$F$65</f>
        <v>1.672774631341833</v>
      </c>
      <c r="AA4" s="45">
        <f>$D$4*'AEO 2023 Table 7'!AC65/'AEO 2023 Table 7'!$F$65</f>
        <v>1.6966690056548335</v>
      </c>
      <c r="AB4" s="45">
        <f>$D$4*'AEO 2023 Table 7'!AD65/'AEO 2023 Table 7'!$F$65</f>
        <v>1.7199455098943337</v>
      </c>
      <c r="AC4" s="45">
        <f>$D$4*'AEO 2023 Table 7'!AE65/'AEO 2023 Table 7'!$F$65</f>
        <v>1.744901432863025</v>
      </c>
      <c r="AD4" s="45">
        <f>$D$4*'AEO 2023 Table 7'!AF65/'AEO 2023 Table 7'!$F$65</f>
        <v>1.7701064540966425</v>
      </c>
      <c r="AE4" s="45">
        <f>$D$4*'AEO 2023 Table 7'!AG65/'AEO 2023 Table 7'!$F$65</f>
        <v>1.7949484655811947</v>
      </c>
      <c r="AF4" s="45">
        <f>$D$4*'AEO 2023 Table 7'!AH65/'AEO 2023 Table 7'!$F$65</f>
        <v>1.8226537774063583</v>
      </c>
    </row>
    <row r="5" spans="1:32">
      <c r="A5" t="s">
        <v>127</v>
      </c>
      <c r="B5">
        <f>INDEX('AEO 2021 Table 7'!27:27,MATCH(B$1,'AEO 2021 Table 7'!1:1,0))/INDEX('AEO 2021 Table 7'!27:27,MATCH($B$1,'AEO 2021 Table 7'!1:1,0))</f>
        <v>1</v>
      </c>
      <c r="C5">
        <f>INDEX('AEO 2022 Table 7'!27:27,MATCH(C$1,'AEO 2022 Table 7'!1:1,0))/INDEX('AEO 2021 Table 7'!27:27,MATCH($B$1,'AEO 2021 Table 7'!1:1,0))</f>
        <v>1.0887480349623935</v>
      </c>
      <c r="D5">
        <f>INDEX('AEO 2023 Table 7'!27:27,MATCH(D$1,'AEO 2023 Table 7'!1:1,0))/INDEX('AEO 2021 Table 7'!27:27,MATCH($B$1,'AEO 2021 Table 7'!1:1,0))</f>
        <v>1.0742019462841552</v>
      </c>
      <c r="E5">
        <f>INDEX('AEO 2023 Table 7'!27:27,MATCH(E$1,'AEO 2023 Table 7'!1:1,0))/INDEX('AEO 2021 Table 7'!27:27,MATCH($B$1,'AEO 2021 Table 7'!1:1,0))</f>
        <v>1.0606830385429378</v>
      </c>
      <c r="F5">
        <f>INDEX('AEO 2023 Table 7'!27:27,MATCH(F$1,'AEO 2023 Table 7'!1:1,0))/INDEX('AEO 2021 Table 7'!27:27,MATCH($B$1,'AEO 2021 Table 7'!1:1,0))</f>
        <v>1.1049763398169015</v>
      </c>
      <c r="G5">
        <f>INDEX('AEO 2023 Table 7'!27:27,MATCH(G$1,'AEO 2023 Table 7'!1:1,0))/INDEX('AEO 2021 Table 7'!27:27,MATCH($B$1,'AEO 2021 Table 7'!1:1,0))</f>
        <v>1.0794477367735298</v>
      </c>
      <c r="H5">
        <f>INDEX('AEO 2023 Table 7'!27:27,MATCH(H$1,'AEO 2023 Table 7'!1:1,0))/INDEX('AEO 2021 Table 7'!27:27,MATCH($B$1,'AEO 2021 Table 7'!1:1,0))</f>
        <v>1.0350425252441255</v>
      </c>
      <c r="I5">
        <f>INDEX('AEO 2023 Table 7'!27:27,MATCH(I$1,'AEO 2023 Table 7'!1:1,0))/INDEX('AEO 2021 Table 7'!27:27,MATCH($B$1,'AEO 2021 Table 7'!1:1,0))</f>
        <v>1.0007241403506337</v>
      </c>
      <c r="J5">
        <f>INDEX('AEO 2023 Table 7'!27:27,MATCH(J$1,'AEO 2023 Table 7'!1:1,0))/INDEX('AEO 2021 Table 7'!27:27,MATCH($B$1,'AEO 2021 Table 7'!1:1,0))</f>
        <v>0.98752065323839633</v>
      </c>
      <c r="K5">
        <f>INDEX('AEO 2023 Table 7'!27:27,MATCH(K$1,'AEO 2023 Table 7'!1:1,0))/INDEX('AEO 2021 Table 7'!27:27,MATCH($B$1,'AEO 2021 Table 7'!1:1,0))</f>
        <v>0.9993093598749232</v>
      </c>
      <c r="L5">
        <f>INDEX('AEO 2023 Table 7'!27:27,MATCH(L$1,'AEO 2023 Table 7'!1:1,0))/INDEX('AEO 2021 Table 7'!27:27,MATCH($B$1,'AEO 2021 Table 7'!1:1,0))</f>
        <v>0.99443700837219995</v>
      </c>
      <c r="M5">
        <f>INDEX('AEO 2023 Table 7'!27:27,MATCH(M$1,'AEO 2023 Table 7'!1:1,0))/INDEX('AEO 2021 Table 7'!27:27,MATCH($B$1,'AEO 2021 Table 7'!1:1,0))</f>
        <v>0.99893632524819787</v>
      </c>
      <c r="N5">
        <f>INDEX('AEO 2023 Table 7'!27:27,MATCH(N$1,'AEO 2023 Table 7'!1:1,0))/INDEX('AEO 2021 Table 7'!27:27,MATCH($B$1,'AEO 2021 Table 7'!1:1,0))</f>
        <v>1.0090425717667293</v>
      </c>
      <c r="O5">
        <f>INDEX('AEO 2023 Table 7'!27:27,MATCH(O$1,'AEO 2023 Table 7'!1:1,0))/INDEX('AEO 2021 Table 7'!27:27,MATCH($B$1,'AEO 2021 Table 7'!1:1,0))</f>
        <v>1.0173559055962145</v>
      </c>
      <c r="P5">
        <f>INDEX('AEO 2023 Table 7'!27:27,MATCH(P$1,'AEO 2023 Table 7'!1:1,0))/INDEX('AEO 2021 Table 7'!27:27,MATCH($B$1,'AEO 2021 Table 7'!1:1,0))</f>
        <v>1.0229891345431932</v>
      </c>
      <c r="Q5">
        <f>INDEX('AEO 2023 Table 7'!27:27,MATCH(Q$1,'AEO 2023 Table 7'!1:1,0))/INDEX('AEO 2021 Table 7'!27:27,MATCH($B$1,'AEO 2021 Table 7'!1:1,0))</f>
        <v>1.0305150490080219</v>
      </c>
      <c r="R5">
        <f>INDEX('AEO 2023 Table 7'!27:27,MATCH(R$1,'AEO 2023 Table 7'!1:1,0))/INDEX('AEO 2021 Table 7'!27:27,MATCH($B$1,'AEO 2021 Table 7'!1:1,0))</f>
        <v>1.0324604133438624</v>
      </c>
      <c r="S5">
        <f>INDEX('AEO 2023 Table 7'!27:27,MATCH(S$1,'AEO 2023 Table 7'!1:1,0))/INDEX('AEO 2021 Table 7'!27:27,MATCH($B$1,'AEO 2021 Table 7'!1:1,0))</f>
        <v>1.0357457886906358</v>
      </c>
      <c r="T5">
        <f>INDEX('AEO 2023 Table 7'!27:27,MATCH(T$1,'AEO 2023 Table 7'!1:1,0))/INDEX('AEO 2021 Table 7'!27:27,MATCH($B$1,'AEO 2021 Table 7'!1:1,0))</f>
        <v>1.0400442652943773</v>
      </c>
      <c r="U5">
        <f>INDEX('AEO 2023 Table 7'!27:27,MATCH(U$1,'AEO 2023 Table 7'!1:1,0))/INDEX('AEO 2021 Table 7'!27:27,MATCH($B$1,'AEO 2021 Table 7'!1:1,0))</f>
        <v>1.0396289107555086</v>
      </c>
      <c r="V5">
        <f>INDEX('AEO 2023 Table 7'!27:27,MATCH(V$1,'AEO 2023 Table 7'!1:1,0))/INDEX('AEO 2021 Table 7'!27:27,MATCH($B$1,'AEO 2021 Table 7'!1:1,0))</f>
        <v>1.0419079018602841</v>
      </c>
      <c r="W5">
        <f>INDEX('AEO 2023 Table 7'!27:27,MATCH(W$1,'AEO 2023 Table 7'!1:1,0))/INDEX('AEO 2021 Table 7'!27:27,MATCH($B$1,'AEO 2021 Table 7'!1:1,0))</f>
        <v>1.0510780823279819</v>
      </c>
      <c r="X5">
        <f>INDEX('AEO 2023 Table 7'!27:27,MATCH(X$1,'AEO 2023 Table 7'!1:1,0))/INDEX('AEO 2021 Table 7'!27:27,MATCH($B$1,'AEO 2021 Table 7'!1:1,0))</f>
        <v>1.0588310548346418</v>
      </c>
      <c r="Y5">
        <f>INDEX('AEO 2023 Table 7'!27:27,MATCH(Y$1,'AEO 2023 Table 7'!1:1,0))/INDEX('AEO 2021 Table 7'!27:27,MATCH($B$1,'AEO 2021 Table 7'!1:1,0))</f>
        <v>1.0607427565380696</v>
      </c>
      <c r="Z5">
        <f>INDEX('AEO 2023 Table 7'!27:27,MATCH(Z$1,'AEO 2023 Table 7'!1:1,0))/INDEX('AEO 2021 Table 7'!27:27,MATCH($B$1,'AEO 2021 Table 7'!1:1,0))</f>
        <v>1.0618311118288417</v>
      </c>
      <c r="AA5">
        <f>INDEX('AEO 2023 Table 7'!27:27,MATCH(AA$1,'AEO 2023 Table 7'!1:1,0))/INDEX('AEO 2021 Table 7'!27:27,MATCH($B$1,'AEO 2021 Table 7'!1:1,0))</f>
        <v>1.062604045827749</v>
      </c>
      <c r="AB5">
        <f>INDEX('AEO 2023 Table 7'!27:27,MATCH(AB$1,'AEO 2023 Table 7'!1:1,0))/INDEX('AEO 2021 Table 7'!27:27,MATCH($B$1,'AEO 2021 Table 7'!1:1,0))</f>
        <v>1.0660050548557094</v>
      </c>
      <c r="AC5">
        <f>INDEX('AEO 2023 Table 7'!27:27,MATCH(AC$1,'AEO 2023 Table 7'!1:1,0))/INDEX('AEO 2021 Table 7'!27:27,MATCH($B$1,'AEO 2021 Table 7'!1:1,0))</f>
        <v>1.0726027518295831</v>
      </c>
      <c r="AD5">
        <f>INDEX('AEO 2023 Table 7'!27:27,MATCH(AD$1,'AEO 2023 Table 7'!1:1,0))/INDEX('AEO 2021 Table 7'!27:27,MATCH($B$1,'AEO 2021 Table 7'!1:1,0))</f>
        <v>1.0810383534945855</v>
      </c>
      <c r="AE5">
        <f>INDEX('AEO 2023 Table 7'!27:27,MATCH(AE$1,'AEO 2023 Table 7'!1:1,0))/INDEX('AEO 2021 Table 7'!27:27,MATCH($B$1,'AEO 2021 Table 7'!1:1,0))</f>
        <v>1.0850703655244762</v>
      </c>
      <c r="AF5">
        <f>INDEX('AEO 2023 Table 7'!27:27,MATCH(AF$1,'AEO 2023 Table 7'!1:1,0))/INDEX('AEO 2021 Table 7'!27:27,MATCH($B$1,'AEO 2021 Table 7'!1:1,0))</f>
        <v>1.0934087835899726</v>
      </c>
    </row>
    <row r="6" spans="1:32">
      <c r="A6" t="s">
        <v>128</v>
      </c>
      <c r="B6">
        <f>SUM(INDEX('AEO 2021 Table 7'!$C$62:$AJ$63,0,MATCH(B$1,'AEO 2021 Table 7'!$C$1:$AJ$1,0)))/SUM(INDEX('AEO 2021 Table 7'!$C$62:$AJ$63,0,MATCH($B$1,'AEO 2021 Table 7'!$C$1:$AJ$1,0)))</f>
        <v>1</v>
      </c>
      <c r="C6" s="12">
        <f>SUM('AEO 2022 Table 7'!C62:C63)/SUM('AEO 2021 Table 7'!C62:C63)*'calibration multiplier'!$D$5</f>
        <v>0.54143316438605715</v>
      </c>
      <c r="D6">
        <f>(SUM(INDEX('AEO 2023 Table 7'!$F$62:$AM$63,0,MATCH(D$1,'AEO 2023 Table 7'!$F$1:$AM$1,0)))/SUM(INDEX('AEO 2021 Table 7'!$C$62:$AJ$63,0,MATCH($B$1,'AEO 2021 Table 7'!$C$1:$AJ$1,0))))*'calibration multiplier'!$D$5</f>
        <v>0.55802596144573158</v>
      </c>
      <c r="E6">
        <f>(SUM(INDEX('AEO 2023 Table 7'!$F$62:$AM$63,0,MATCH(E$1,'AEO 2023 Table 7'!$F$1:$AM$1,0)))/SUM(INDEX('AEO 2021 Table 7'!$C$62:$AJ$63,0,MATCH($B$1,'AEO 2021 Table 7'!$C$1:$AJ$1,0))))*'calibration multiplier'!$D$5</f>
        <v>0.52966418139151139</v>
      </c>
      <c r="F6">
        <f>(SUM(INDEX('AEO 2023 Table 7'!$F$62:$AM$63,0,MATCH(F$1,'AEO 2023 Table 7'!$F$1:$AM$1,0)))/SUM(INDEX('AEO 2021 Table 7'!$C$62:$AJ$63,0,MATCH($B$1,'AEO 2021 Table 7'!$C$1:$AJ$1,0))))*'calibration multiplier'!$D$5</f>
        <v>0.52701302787094295</v>
      </c>
      <c r="G6">
        <f>(SUM(INDEX('AEO 2023 Table 7'!$F$62:$AM$63,0,MATCH(G$1,'AEO 2023 Table 7'!$F$1:$AM$1,0)))/SUM(INDEX('AEO 2021 Table 7'!$C$62:$AJ$63,0,MATCH($B$1,'AEO 2021 Table 7'!$C$1:$AJ$1,0))))*'calibration multiplier'!$D$5</f>
        <v>0.52707135432851504</v>
      </c>
      <c r="H6">
        <f>(SUM(INDEX('AEO 2023 Table 7'!$F$62:$AM$63,0,MATCH(H$1,'AEO 2023 Table 7'!$F$1:$AM$1,0)))/SUM(INDEX('AEO 2021 Table 7'!$C$62:$AJ$63,0,MATCH($B$1,'AEO 2021 Table 7'!$C$1:$AJ$1,0))))*'calibration multiplier'!$D$5</f>
        <v>0.52274331515274908</v>
      </c>
      <c r="I6">
        <f>(SUM(INDEX('AEO 2023 Table 7'!$F$62:$AM$63,0,MATCH(I$1,'AEO 2023 Table 7'!$F$1:$AM$1,0)))/SUM(INDEX('AEO 2021 Table 7'!$C$62:$AJ$63,0,MATCH($B$1,'AEO 2021 Table 7'!$C$1:$AJ$1,0))))*'calibration multiplier'!$D$5</f>
        <v>0.52076453607363682</v>
      </c>
      <c r="J6">
        <f>(SUM(INDEX('AEO 2023 Table 7'!$F$62:$AM$63,0,MATCH(J$1,'AEO 2023 Table 7'!$F$1:$AM$1,0)))/SUM(INDEX('AEO 2021 Table 7'!$C$62:$AJ$63,0,MATCH($B$1,'AEO 2021 Table 7'!$C$1:$AJ$1,0))))*'calibration multiplier'!$D$5</f>
        <v>0.51719042036796947</v>
      </c>
      <c r="K6">
        <f>(SUM(INDEX('AEO 2023 Table 7'!$F$62:$AM$63,0,MATCH(K$1,'AEO 2023 Table 7'!$F$1:$AM$1,0)))/SUM(INDEX('AEO 2021 Table 7'!$C$62:$AJ$63,0,MATCH($B$1,'AEO 2021 Table 7'!$C$1:$AJ$1,0))))*'calibration multiplier'!$D$5</f>
        <v>0.51469480406759338</v>
      </c>
      <c r="L6">
        <f>(SUM(INDEX('AEO 2023 Table 7'!$F$62:$AM$63,0,MATCH(L$1,'AEO 2023 Table 7'!$F$1:$AM$1,0)))/SUM(INDEX('AEO 2021 Table 7'!$C$62:$AJ$63,0,MATCH($B$1,'AEO 2021 Table 7'!$C$1:$AJ$1,0))))*'calibration multiplier'!$D$5</f>
        <v>0.51281539599027048</v>
      </c>
      <c r="M6">
        <f>(SUM(INDEX('AEO 2023 Table 7'!$F$62:$AM$63,0,MATCH(M$1,'AEO 2023 Table 7'!$F$1:$AM$1,0)))/SUM(INDEX('AEO 2021 Table 7'!$C$62:$AJ$63,0,MATCH($B$1,'AEO 2021 Table 7'!$C$1:$AJ$1,0))))*'calibration multiplier'!$D$5</f>
        <v>0.51260639285063714</v>
      </c>
      <c r="N6">
        <f>(SUM(INDEX('AEO 2023 Table 7'!$F$62:$AM$63,0,MATCH(N$1,'AEO 2023 Table 7'!$F$1:$AM$1,0)))/SUM(INDEX('AEO 2021 Table 7'!$C$62:$AJ$63,0,MATCH($B$1,'AEO 2021 Table 7'!$C$1:$AJ$1,0))))*'calibration multiplier'!$D$5</f>
        <v>0.51242925323875144</v>
      </c>
      <c r="O6">
        <f>(SUM(INDEX('AEO 2023 Table 7'!$F$62:$AM$63,0,MATCH(O$1,'AEO 2023 Table 7'!$F$1:$AM$1,0)))/SUM(INDEX('AEO 2021 Table 7'!$C$62:$AJ$63,0,MATCH($B$1,'AEO 2021 Table 7'!$C$1:$AJ$1,0))))*'calibration multiplier'!$D$5</f>
        <v>0.5123406834328087</v>
      </c>
      <c r="P6">
        <f>(SUM(INDEX('AEO 2023 Table 7'!$F$62:$AM$63,0,MATCH(P$1,'AEO 2023 Table 7'!$F$1:$AM$1,0)))/SUM(INDEX('AEO 2021 Table 7'!$C$62:$AJ$63,0,MATCH($B$1,'AEO 2021 Table 7'!$C$1:$AJ$1,0))))*'calibration multiplier'!$D$5</f>
        <v>0.51181142483632125</v>
      </c>
      <c r="Q6">
        <f>(SUM(INDEX('AEO 2023 Table 7'!$F$62:$AM$63,0,MATCH(Q$1,'AEO 2023 Table 7'!$F$1:$AM$1,0)))/SUM(INDEX('AEO 2021 Table 7'!$C$62:$AJ$63,0,MATCH($B$1,'AEO 2021 Table 7'!$C$1:$AJ$1,0))))*'calibration multiplier'!$D$5</f>
        <v>0.51164562648007472</v>
      </c>
      <c r="R6">
        <f>(SUM(INDEX('AEO 2023 Table 7'!$F$62:$AM$63,0,MATCH(R$1,'AEO 2023 Table 7'!$F$1:$AM$1,0)))/SUM(INDEX('AEO 2021 Table 7'!$C$62:$AJ$63,0,MATCH($B$1,'AEO 2021 Table 7'!$C$1:$AJ$1,0))))*'calibration multiplier'!$D$5</f>
        <v>0.51083175637302713</v>
      </c>
      <c r="S6">
        <f>(SUM(INDEX('AEO 2023 Table 7'!$F$62:$AM$63,0,MATCH(S$1,'AEO 2023 Table 7'!$F$1:$AM$1,0)))/SUM(INDEX('AEO 2021 Table 7'!$C$62:$AJ$63,0,MATCH($B$1,'AEO 2021 Table 7'!$C$1:$AJ$1,0))))*'calibration multiplier'!$D$5</f>
        <v>0.5104801774482175</v>
      </c>
      <c r="T6">
        <f>(SUM(INDEX('AEO 2023 Table 7'!$F$62:$AM$63,0,MATCH(T$1,'AEO 2023 Table 7'!$F$1:$AM$1,0)))/SUM(INDEX('AEO 2021 Table 7'!$C$62:$AJ$63,0,MATCH($B$1,'AEO 2021 Table 7'!$C$1:$AJ$1,0))))*'calibration multiplier'!$D$5</f>
        <v>0.51006919194625133</v>
      </c>
      <c r="U6">
        <f>(SUM(INDEX('AEO 2023 Table 7'!$F$62:$AM$63,0,MATCH(U$1,'AEO 2023 Table 7'!$F$1:$AM$1,0)))/SUM(INDEX('AEO 2021 Table 7'!$C$62:$AJ$63,0,MATCH($B$1,'AEO 2021 Table 7'!$C$1:$AJ$1,0))))*'calibration multiplier'!$D$5</f>
        <v>0.50955019448581818</v>
      </c>
      <c r="V6">
        <f>(SUM(INDEX('AEO 2023 Table 7'!$F$62:$AM$63,0,MATCH(V$1,'AEO 2023 Table 7'!$F$1:$AM$1,0)))/SUM(INDEX('AEO 2021 Table 7'!$C$62:$AJ$63,0,MATCH($B$1,'AEO 2021 Table 7'!$C$1:$AJ$1,0))))*'calibration multiplier'!$D$5</f>
        <v>0.50912462736945896</v>
      </c>
      <c r="W6">
        <f>(SUM(INDEX('AEO 2023 Table 7'!$F$62:$AM$63,0,MATCH(W$1,'AEO 2023 Table 7'!$F$1:$AM$1,0)))/SUM(INDEX('AEO 2021 Table 7'!$C$62:$AJ$63,0,MATCH($B$1,'AEO 2021 Table 7'!$C$1:$AJ$1,0))))*'calibration multiplier'!$D$5</f>
        <v>0.5088157131682437</v>
      </c>
      <c r="X6">
        <f>(SUM(INDEX('AEO 2023 Table 7'!$F$62:$AM$63,0,MATCH(X$1,'AEO 2023 Table 7'!$F$1:$AM$1,0)))/SUM(INDEX('AEO 2021 Table 7'!$C$62:$AJ$63,0,MATCH($B$1,'AEO 2021 Table 7'!$C$1:$AJ$1,0))))*'calibration multiplier'!$D$5</f>
        <v>0.50879249059717335</v>
      </c>
      <c r="Y6">
        <f>(SUM(INDEX('AEO 2023 Table 7'!$F$62:$AM$63,0,MATCH(Y$1,'AEO 2023 Table 7'!$F$1:$AM$1,0)))/SUM(INDEX('AEO 2021 Table 7'!$C$62:$AJ$63,0,MATCH($B$1,'AEO 2021 Table 7'!$C$1:$AJ$1,0))))*'calibration multiplier'!$D$5</f>
        <v>0.508479795977412</v>
      </c>
      <c r="Z6">
        <f>(SUM(INDEX('AEO 2023 Table 7'!$F$62:$AM$63,0,MATCH(Z$1,'AEO 2023 Table 7'!$F$1:$AM$1,0)))/SUM(INDEX('AEO 2021 Table 7'!$C$62:$AJ$63,0,MATCH($B$1,'AEO 2021 Table 7'!$C$1:$AJ$1,0))))*'calibration multiplier'!$D$5</f>
        <v>0.50827781361507895</v>
      </c>
      <c r="AA6">
        <f>(SUM(INDEX('AEO 2023 Table 7'!$F$62:$AM$63,0,MATCH(AA$1,'AEO 2023 Table 7'!$F$1:$AM$1,0)))/SUM(INDEX('AEO 2021 Table 7'!$C$62:$AJ$63,0,MATCH($B$1,'AEO 2021 Table 7'!$C$1:$AJ$1,0))))*'calibration multiplier'!$D$5</f>
        <v>0.50791867385317668</v>
      </c>
      <c r="AB6">
        <f>(SUM(INDEX('AEO 2023 Table 7'!$F$62:$AM$63,0,MATCH(AB$1,'AEO 2023 Table 7'!$F$1:$AM$1,0)))/SUM(INDEX('AEO 2021 Table 7'!$C$62:$AJ$63,0,MATCH($B$1,'AEO 2021 Table 7'!$C$1:$AJ$1,0))))*'calibration multiplier'!$D$5</f>
        <v>0.50900041361722204</v>
      </c>
      <c r="AC6">
        <f>(SUM(INDEX('AEO 2023 Table 7'!$F$62:$AM$63,0,MATCH(AC$1,'AEO 2023 Table 7'!$F$1:$AM$1,0)))/SUM(INDEX('AEO 2021 Table 7'!$C$62:$AJ$63,0,MATCH($B$1,'AEO 2021 Table 7'!$C$1:$AJ$1,0))))*'calibration multiplier'!$D$5</f>
        <v>0.50882975472284453</v>
      </c>
      <c r="AD6">
        <f>(SUM(INDEX('AEO 2023 Table 7'!$F$62:$AM$63,0,MATCH(AD$1,'AEO 2023 Table 7'!$F$1:$AM$1,0)))/SUM(INDEX('AEO 2021 Table 7'!$C$62:$AJ$63,0,MATCH($B$1,'AEO 2021 Table 7'!$C$1:$AJ$1,0))))*'calibration multiplier'!$D$5</f>
        <v>0.50787600912958242</v>
      </c>
      <c r="AE6">
        <f>(SUM(INDEX('AEO 2023 Table 7'!$F$62:$AM$63,0,MATCH(AE$1,'AEO 2023 Table 7'!$F$1:$AM$1,0)))/SUM(INDEX('AEO 2021 Table 7'!$C$62:$AJ$63,0,MATCH($B$1,'AEO 2021 Table 7'!$C$1:$AJ$1,0))))*'calibration multiplier'!$D$5</f>
        <v>0.50717663169850968</v>
      </c>
      <c r="AF6">
        <f>(SUM(INDEX('AEO 2023 Table 7'!$F$62:$AM$63,0,MATCH(AF$1,'AEO 2023 Table 7'!$F$1:$AM$1,0)))/SUM(INDEX('AEO 2021 Table 7'!$C$62:$AJ$63,0,MATCH($B$1,'AEO 2021 Table 7'!$C$1:$AJ$1,0))))*'calibration multiplier'!$D$5</f>
        <v>0.5064075865542258</v>
      </c>
    </row>
    <row r="7" spans="1:32">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3">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3">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3">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3">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3">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3">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3">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3">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3">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3">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3">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3">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3">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3">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3">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3">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3">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3">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3">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3">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3">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3">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3">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3">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3">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3">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3">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3">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3">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3">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3">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3">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3">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3">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3">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3">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3">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3">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3">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3">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3">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3">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3">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3">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3">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3">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3">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3">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3">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3">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4" t="s">
        <v>272</v>
      </c>
      <c r="B2" s="34" t="s">
        <v>273</v>
      </c>
    </row>
    <row r="3" spans="1:2">
      <c r="A3" s="34" t="s">
        <v>274</v>
      </c>
    </row>
    <row r="4" spans="1:2">
      <c r="A4" s="35">
        <v>43466</v>
      </c>
      <c r="B4" s="34" t="s">
        <v>278</v>
      </c>
    </row>
    <row r="5" spans="1:2">
      <c r="A5" s="34" t="s">
        <v>279</v>
      </c>
    </row>
    <row r="6" spans="1:2">
      <c r="A6" s="34"/>
    </row>
    <row r="7" spans="1:2">
      <c r="A7" s="34" t="s">
        <v>275</v>
      </c>
      <c r="B7" s="34" t="s">
        <v>276</v>
      </c>
    </row>
    <row r="8" spans="1:2">
      <c r="A8" s="34">
        <v>2050</v>
      </c>
      <c r="B8" s="34">
        <v>48.533054</v>
      </c>
    </row>
    <row r="9" spans="1:2">
      <c r="A9" s="34">
        <v>2049</v>
      </c>
      <c r="B9" s="34">
        <v>48.228957999999999</v>
      </c>
    </row>
    <row r="10" spans="1:2">
      <c r="A10" s="34">
        <v>2048</v>
      </c>
      <c r="B10" s="34">
        <v>47.872959000000002</v>
      </c>
    </row>
    <row r="11" spans="1:2">
      <c r="A11" s="34">
        <v>2047</v>
      </c>
      <c r="B11" s="34">
        <v>47.527718</v>
      </c>
    </row>
    <row r="12" spans="1:2">
      <c r="A12" s="34">
        <v>2046</v>
      </c>
      <c r="B12" s="34">
        <v>47.220272000000001</v>
      </c>
    </row>
    <row r="13" spans="1:2">
      <c r="A13" s="34">
        <v>2045</v>
      </c>
      <c r="B13" s="34">
        <v>46.824818</v>
      </c>
    </row>
    <row r="14" spans="1:2">
      <c r="A14" s="34">
        <v>2044</v>
      </c>
      <c r="B14" s="34">
        <v>46.393990000000002</v>
      </c>
    </row>
    <row r="15" spans="1:2">
      <c r="A15" s="34">
        <v>2043</v>
      </c>
      <c r="B15" s="34">
        <v>45.972202000000003</v>
      </c>
    </row>
    <row r="16" spans="1:2">
      <c r="A16" s="34">
        <v>2042</v>
      </c>
      <c r="B16" s="34">
        <v>45.519038999999999</v>
      </c>
    </row>
    <row r="17" spans="1:2">
      <c r="A17" s="34">
        <v>2041</v>
      </c>
      <c r="B17" s="34">
        <v>45.136538999999999</v>
      </c>
    </row>
    <row r="18" spans="1:2">
      <c r="A18" s="34">
        <v>2040</v>
      </c>
      <c r="B18" s="34">
        <v>44.772559999999999</v>
      </c>
    </row>
    <row r="19" spans="1:2">
      <c r="A19" s="34">
        <v>2039</v>
      </c>
      <c r="B19" s="34">
        <v>44.485531000000002</v>
      </c>
    </row>
    <row r="20" spans="1:2">
      <c r="A20" s="34">
        <v>2038</v>
      </c>
      <c r="B20" s="34">
        <v>44.222782000000002</v>
      </c>
    </row>
    <row r="21" spans="1:2">
      <c r="A21" s="34">
        <v>2037</v>
      </c>
      <c r="B21" s="34">
        <v>44.014420000000001</v>
      </c>
    </row>
    <row r="22" spans="1:2">
      <c r="A22" s="34">
        <v>2036</v>
      </c>
      <c r="B22" s="34">
        <v>43.810637999999997</v>
      </c>
    </row>
    <row r="23" spans="1:2">
      <c r="A23" s="34">
        <v>2035</v>
      </c>
      <c r="B23" s="34">
        <v>43.505436000000003</v>
      </c>
    </row>
    <row r="24" spans="1:2">
      <c r="A24" s="34">
        <v>2034</v>
      </c>
      <c r="B24" s="34">
        <v>43.153973000000001</v>
      </c>
    </row>
    <row r="25" spans="1:2">
      <c r="A25" s="34">
        <v>2033</v>
      </c>
      <c r="B25" s="34">
        <v>42.877071000000001</v>
      </c>
    </row>
    <row r="26" spans="1:2">
      <c r="A26" s="34">
        <v>2032</v>
      </c>
      <c r="B26" s="34">
        <v>42.644858999999997</v>
      </c>
    </row>
    <row r="27" spans="1:2">
      <c r="A27" s="34">
        <v>2031</v>
      </c>
      <c r="B27" s="34">
        <v>42.350853000000001</v>
      </c>
    </row>
    <row r="28" spans="1:2">
      <c r="A28" s="34">
        <v>2030</v>
      </c>
      <c r="B28" s="34">
        <v>42.083812999999999</v>
      </c>
    </row>
    <row r="29" spans="1:2">
      <c r="A29" s="34">
        <v>2029</v>
      </c>
      <c r="B29" s="34">
        <v>41.772551999999997</v>
      </c>
    </row>
    <row r="30" spans="1:2">
      <c r="A30" s="34">
        <v>2028</v>
      </c>
      <c r="B30" s="34">
        <v>41.391540999999997</v>
      </c>
    </row>
    <row r="31" spans="1:2">
      <c r="A31" s="34">
        <v>2027</v>
      </c>
      <c r="B31" s="34">
        <v>40.888610999999997</v>
      </c>
    </row>
    <row r="32" spans="1:2">
      <c r="A32" s="34">
        <v>2026</v>
      </c>
      <c r="B32" s="34">
        <v>40.234012999999997</v>
      </c>
    </row>
    <row r="33" spans="1:2">
      <c r="A33" s="34">
        <v>2025</v>
      </c>
      <c r="B33" s="34">
        <v>39.321697</v>
      </c>
    </row>
    <row r="34" spans="1:2">
      <c r="A34" s="34">
        <v>2024</v>
      </c>
      <c r="B34" s="34">
        <v>38.104590999999999</v>
      </c>
    </row>
    <row r="35" spans="1:2">
      <c r="A35" s="34">
        <v>2023</v>
      </c>
      <c r="B35" s="34">
        <v>36.798938999999997</v>
      </c>
    </row>
    <row r="36" spans="1:2">
      <c r="A36" s="34">
        <v>2022</v>
      </c>
      <c r="B36" s="34">
        <v>35.620243000000002</v>
      </c>
    </row>
    <row r="37" spans="1:2">
      <c r="A37" s="34">
        <v>2021</v>
      </c>
      <c r="B37" s="34">
        <v>34.190525000000001</v>
      </c>
    </row>
    <row r="38" spans="1:2">
      <c r="A38" s="34">
        <v>2020</v>
      </c>
      <c r="B38" s="34">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3">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3">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3">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3">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3">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3">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3">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3">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3">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3">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3">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3">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3">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3">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3">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3">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3">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3">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3">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3">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3">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3">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3">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3">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3">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3">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3">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3">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3">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3">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3">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3">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3">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3">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3">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3">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3">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3">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3">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3">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3">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3">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3">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3">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3">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6">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3">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3">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3">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3">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3">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3">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3">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3">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3">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3">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3">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3">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3">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3">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3">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3">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3">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3">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3">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3">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3">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3">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3">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3">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3">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3">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3">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3">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3">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3">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3">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3">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3">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3">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3">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3">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3">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3">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3">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3">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3">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3">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3">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3">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3">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3">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3">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3">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3">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3">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3">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3">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3">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3">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3">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3">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3">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3">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3">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3">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3">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3">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3">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3">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3">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3">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sheetData>
    <row r="1" spans="1:33">
      <c r="A1" t="s">
        <v>734</v>
      </c>
    </row>
    <row r="2" spans="1:33">
      <c r="A2" t="s">
        <v>778</v>
      </c>
    </row>
    <row r="3" spans="1:33">
      <c r="A3" t="s">
        <v>779</v>
      </c>
    </row>
    <row r="4" spans="1:33">
      <c r="A4" t="s">
        <v>149</v>
      </c>
    </row>
    <row r="5" spans="1:33" s="31" customFormat="1">
      <c r="A5" s="31"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ht="75">
      <c r="A6" s="31"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ht="90">
      <c r="A7" s="31"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ht="75">
      <c r="A8" s="31"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ht="90">
      <c r="A9" s="31"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ht="90">
      <c r="A10" s="31"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ht="75">
      <c r="A11" s="3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ht="105">
      <c r="A12" s="31"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ht="105">
      <c r="A13" s="31"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ht="75">
      <c r="A14" s="31"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ht="60">
      <c r="A15" s="31"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ht="60">
      <c r="A16" s="31"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ht="75">
      <c r="A17" s="31"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ht="60">
      <c r="A18" s="31"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ht="75">
      <c r="A19" s="31"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ht="75">
      <c r="A20" s="31"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ht="60">
      <c r="A21" s="3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ht="90">
      <c r="A22" s="31"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ht="90">
      <c r="A23" s="31"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ht="60">
      <c r="A24" s="31"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ht="45">
      <c r="A25" s="31"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ht="60">
      <c r="A26" s="31"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ht="75">
      <c r="A27" s="31"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ht="60">
      <c r="A28" s="31"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ht="75">
      <c r="A29" s="31"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ht="75">
      <c r="A30" s="31"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60">
      <c r="A31" s="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ht="90">
      <c r="A32" s="31"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ht="90">
      <c r="A33" s="31"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ht="60">
      <c r="A34" s="31"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ht="45">
      <c r="A35" s="31"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9"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ht="15" customHeight="1">
      <c r="A62" s="8" t="s">
        <v>36</v>
      </c>
      <c r="B62" s="24" t="s">
        <v>14</v>
      </c>
      <c r="C62" s="28">
        <v>7.5170000000000001E-2</v>
      </c>
      <c r="D62" s="28">
        <v>7.7207999999999999E-2</v>
      </c>
      <c r="E62" s="28">
        <v>7.5596999999999998E-2</v>
      </c>
      <c r="F62" s="28">
        <v>7.3011000000000006E-2</v>
      </c>
      <c r="G62" s="28">
        <v>7.0829000000000003E-2</v>
      </c>
      <c r="H62" s="28">
        <v>6.8479999999999999E-2</v>
      </c>
      <c r="I62" s="28">
        <v>6.5994999999999998E-2</v>
      </c>
      <c r="J62" s="28">
        <v>6.3741000000000006E-2</v>
      </c>
      <c r="K62" s="28">
        <v>6.1341E-2</v>
      </c>
      <c r="L62" s="28">
        <v>5.9027999999999997E-2</v>
      </c>
      <c r="M62" s="28">
        <v>5.7702000000000003E-2</v>
      </c>
      <c r="N62" s="28">
        <v>5.6570000000000002E-2</v>
      </c>
      <c r="O62" s="28">
        <v>5.5382000000000001E-2</v>
      </c>
      <c r="P62" s="28">
        <v>5.4015000000000001E-2</v>
      </c>
      <c r="Q62" s="28">
        <v>5.2689E-2</v>
      </c>
      <c r="R62" s="28">
        <v>5.1423000000000003E-2</v>
      </c>
      <c r="S62" s="28">
        <v>5.0231999999999999E-2</v>
      </c>
      <c r="T62" s="28">
        <v>4.9036999999999997E-2</v>
      </c>
      <c r="U62" s="28">
        <v>4.7978E-2</v>
      </c>
      <c r="V62" s="28">
        <v>4.6870000000000002E-2</v>
      </c>
      <c r="W62" s="28">
        <v>4.6252000000000001E-2</v>
      </c>
      <c r="X62" s="28">
        <v>4.5673999999999999E-2</v>
      </c>
      <c r="Y62" s="28">
        <v>4.5116000000000003E-2</v>
      </c>
      <c r="Z62" s="28">
        <v>4.4477000000000003E-2</v>
      </c>
      <c r="AA62" s="28">
        <v>4.3907000000000002E-2</v>
      </c>
      <c r="AB62" s="28">
        <v>4.3461E-2</v>
      </c>
      <c r="AC62" s="28">
        <v>4.2915000000000002E-2</v>
      </c>
      <c r="AD62" s="28">
        <v>4.2233E-2</v>
      </c>
      <c r="AE62" s="28">
        <v>4.1674000000000003E-2</v>
      </c>
      <c r="AF62" s="28">
        <v>4.1335999999999998E-2</v>
      </c>
      <c r="AG62" s="26">
        <v>-2.0410000000000001E-2</v>
      </c>
    </row>
    <row r="63" spans="1:33" ht="15" customHeight="1">
      <c r="A63" s="8" t="s">
        <v>35</v>
      </c>
      <c r="B63" s="24" t="s">
        <v>12</v>
      </c>
      <c r="C63" s="28">
        <v>0.927373</v>
      </c>
      <c r="D63" s="28">
        <v>0.98949299999999996</v>
      </c>
      <c r="E63" s="28">
        <v>0.88299399999999995</v>
      </c>
      <c r="F63" s="28">
        <v>0.88465000000000005</v>
      </c>
      <c r="G63" s="28">
        <v>0.88701600000000003</v>
      </c>
      <c r="H63" s="28">
        <v>0.88547500000000001</v>
      </c>
      <c r="I63" s="28">
        <v>0.88185199999999997</v>
      </c>
      <c r="J63" s="28">
        <v>0.88042799999999999</v>
      </c>
      <c r="K63" s="28">
        <v>0.880436</v>
      </c>
      <c r="L63" s="28">
        <v>0.87990100000000004</v>
      </c>
      <c r="M63" s="28">
        <v>0.87987599999999999</v>
      </c>
      <c r="N63" s="28">
        <v>0.88334599999999996</v>
      </c>
      <c r="O63" s="28">
        <v>0.88332999999999995</v>
      </c>
      <c r="P63" s="28">
        <v>0.88331700000000002</v>
      </c>
      <c r="Q63" s="28">
        <v>0.884185</v>
      </c>
      <c r="R63" s="28">
        <v>0.88468500000000005</v>
      </c>
      <c r="S63" s="28">
        <v>0.88536700000000002</v>
      </c>
      <c r="T63" s="28">
        <v>0.88571599999999995</v>
      </c>
      <c r="U63" s="28">
        <v>0.88678800000000002</v>
      </c>
      <c r="V63" s="28">
        <v>0.88022599999999995</v>
      </c>
      <c r="W63" s="28">
        <v>0.87976500000000002</v>
      </c>
      <c r="X63" s="28">
        <v>0.880413</v>
      </c>
      <c r="Y63" s="28">
        <v>0.87838499999999997</v>
      </c>
      <c r="Z63" s="28">
        <v>0.87643700000000002</v>
      </c>
      <c r="AA63" s="28">
        <v>0.87630799999999998</v>
      </c>
      <c r="AB63" s="28">
        <v>0.87458499999999995</v>
      </c>
      <c r="AC63" s="28">
        <v>0.87484899999999999</v>
      </c>
      <c r="AD63" s="28">
        <v>0.87535399999999997</v>
      </c>
      <c r="AE63" s="28">
        <v>0.87524000000000002</v>
      </c>
      <c r="AF63" s="28">
        <v>0.87612800000000002</v>
      </c>
      <c r="AG63" s="26">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ht="15" customHeight="1">
      <c r="A65" s="8" t="s">
        <v>33</v>
      </c>
      <c r="B65" s="24" t="s">
        <v>8</v>
      </c>
      <c r="C65" s="28">
        <v>2.2901210000000001</v>
      </c>
      <c r="D65" s="28">
        <v>2.6620979999999999</v>
      </c>
      <c r="E65" s="28">
        <v>2.926571</v>
      </c>
      <c r="F65" s="28">
        <v>2.9963660000000001</v>
      </c>
      <c r="G65" s="28">
        <v>3.053528</v>
      </c>
      <c r="H65" s="28">
        <v>3.092441</v>
      </c>
      <c r="I65" s="28">
        <v>3.1172770000000001</v>
      </c>
      <c r="J65" s="28">
        <v>3.1489440000000002</v>
      </c>
      <c r="K65" s="28">
        <v>3.1794440000000002</v>
      </c>
      <c r="L65" s="28">
        <v>3.2135750000000001</v>
      </c>
      <c r="M65" s="28">
        <v>3.2373880000000002</v>
      </c>
      <c r="N65" s="28">
        <v>3.2661959999999999</v>
      </c>
      <c r="O65" s="28">
        <v>3.2816670000000001</v>
      </c>
      <c r="P65" s="28">
        <v>3.27887</v>
      </c>
      <c r="Q65" s="28">
        <v>3.2893479999999999</v>
      </c>
      <c r="R65" s="28">
        <v>3.3015509999999999</v>
      </c>
      <c r="S65" s="28">
        <v>3.3214760000000001</v>
      </c>
      <c r="T65" s="28">
        <v>3.34077</v>
      </c>
      <c r="U65" s="28">
        <v>3.368455</v>
      </c>
      <c r="V65" s="28">
        <v>3.3991920000000002</v>
      </c>
      <c r="W65" s="28">
        <v>3.4226939999999999</v>
      </c>
      <c r="X65" s="28">
        <v>3.4512610000000001</v>
      </c>
      <c r="Y65" s="28">
        <v>3.4812560000000001</v>
      </c>
      <c r="Z65" s="28">
        <v>3.5070790000000001</v>
      </c>
      <c r="AA65" s="28">
        <v>3.5416129999999999</v>
      </c>
      <c r="AB65" s="28">
        <v>3.5777359999999998</v>
      </c>
      <c r="AC65" s="28">
        <v>3.6112760000000002</v>
      </c>
      <c r="AD65" s="28">
        <v>3.6424560000000001</v>
      </c>
      <c r="AE65" s="28">
        <v>3.6765110000000001</v>
      </c>
      <c r="AF65" s="28">
        <v>3.7224659999999998</v>
      </c>
      <c r="AG65" s="26">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40"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4"/>
      <c r="C1100" s="104"/>
      <c r="D1100" s="104"/>
      <c r="E1100" s="104"/>
      <c r="F1100" s="104"/>
      <c r="G1100" s="104"/>
      <c r="H1100" s="104"/>
      <c r="I1100" s="104"/>
      <c r="J1100" s="104"/>
      <c r="K1100" s="104"/>
      <c r="L1100" s="104"/>
      <c r="M1100" s="104"/>
      <c r="N1100" s="104"/>
      <c r="O1100" s="104"/>
      <c r="P1100" s="104"/>
      <c r="Q1100" s="104"/>
      <c r="R1100" s="104"/>
      <c r="S1100" s="104"/>
      <c r="T1100" s="104"/>
      <c r="U1100" s="104"/>
      <c r="V1100" s="104"/>
      <c r="W1100" s="104"/>
      <c r="X1100" s="104"/>
      <c r="Y1100" s="104"/>
      <c r="Z1100" s="104"/>
      <c r="AA1100" s="104"/>
      <c r="AB1100" s="104"/>
      <c r="AC1100" s="104"/>
      <c r="AD1100" s="104"/>
      <c r="AE1100" s="104"/>
      <c r="AF1100" s="104"/>
      <c r="AG1100" s="104"/>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4"/>
      <c r="C1227" s="104"/>
      <c r="D1227" s="104"/>
      <c r="E1227" s="104"/>
      <c r="F1227" s="104"/>
      <c r="G1227" s="104"/>
      <c r="H1227" s="104"/>
      <c r="I1227" s="104"/>
      <c r="J1227" s="104"/>
      <c r="K1227" s="104"/>
      <c r="L1227" s="104"/>
      <c r="M1227" s="104"/>
      <c r="N1227" s="104"/>
      <c r="O1227" s="104"/>
      <c r="P1227" s="104"/>
      <c r="Q1227" s="104"/>
      <c r="R1227" s="104"/>
      <c r="S1227" s="104"/>
      <c r="T1227" s="104"/>
      <c r="U1227" s="104"/>
      <c r="V1227" s="104"/>
      <c r="W1227" s="104"/>
      <c r="X1227" s="104"/>
      <c r="Y1227" s="104"/>
      <c r="Z1227" s="104"/>
      <c r="AA1227" s="104"/>
      <c r="AB1227" s="104"/>
      <c r="AC1227" s="104"/>
      <c r="AD1227" s="104"/>
      <c r="AE1227" s="104"/>
      <c r="AF1227" s="104"/>
      <c r="AG1227" s="104"/>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4"/>
      <c r="C1390" s="104"/>
      <c r="D1390" s="104"/>
      <c r="E1390" s="104"/>
      <c r="F1390" s="104"/>
      <c r="G1390" s="104"/>
      <c r="H1390" s="104"/>
      <c r="I1390" s="104"/>
      <c r="J1390" s="104"/>
      <c r="K1390" s="104"/>
      <c r="L1390" s="104"/>
      <c r="M1390" s="104"/>
      <c r="N1390" s="104"/>
      <c r="O1390" s="104"/>
      <c r="P1390" s="104"/>
      <c r="Q1390" s="104"/>
      <c r="R1390" s="104"/>
      <c r="S1390" s="104"/>
      <c r="T1390" s="104"/>
      <c r="U1390" s="104"/>
      <c r="V1390" s="104"/>
      <c r="W1390" s="104"/>
      <c r="X1390" s="104"/>
      <c r="Y1390" s="104"/>
      <c r="Z1390" s="104"/>
      <c r="AA1390" s="104"/>
      <c r="AB1390" s="104"/>
      <c r="AC1390" s="104"/>
      <c r="AD1390" s="104"/>
      <c r="AE1390" s="104"/>
      <c r="AF1390" s="104"/>
      <c r="AG1390" s="104"/>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4"/>
      <c r="C1502" s="104"/>
      <c r="D1502" s="104"/>
      <c r="E1502" s="104"/>
      <c r="F1502" s="104"/>
      <c r="G1502" s="104"/>
      <c r="H1502" s="104"/>
      <c r="I1502" s="104"/>
      <c r="J1502" s="104"/>
      <c r="K1502" s="104"/>
      <c r="L1502" s="104"/>
      <c r="M1502" s="104"/>
      <c r="N1502" s="104"/>
      <c r="O1502" s="104"/>
      <c r="P1502" s="104"/>
      <c r="Q1502" s="104"/>
      <c r="R1502" s="104"/>
      <c r="S1502" s="104"/>
      <c r="T1502" s="104"/>
      <c r="U1502" s="104"/>
      <c r="V1502" s="104"/>
      <c r="W1502" s="104"/>
      <c r="X1502" s="104"/>
      <c r="Y1502" s="104"/>
      <c r="Z1502" s="104"/>
      <c r="AA1502" s="104"/>
      <c r="AB1502" s="104"/>
      <c r="AC1502" s="104"/>
      <c r="AD1502" s="104"/>
      <c r="AE1502" s="104"/>
      <c r="AF1502" s="104"/>
      <c r="AG1502" s="104"/>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4"/>
      <c r="C1604" s="104"/>
      <c r="D1604" s="104"/>
      <c r="E1604" s="104"/>
      <c r="F1604" s="104"/>
      <c r="G1604" s="104"/>
      <c r="H1604" s="104"/>
      <c r="I1604" s="104"/>
      <c r="J1604" s="104"/>
      <c r="K1604" s="104"/>
      <c r="L1604" s="104"/>
      <c r="M1604" s="104"/>
      <c r="N1604" s="104"/>
      <c r="O1604" s="104"/>
      <c r="P1604" s="104"/>
      <c r="Q1604" s="104"/>
      <c r="R1604" s="104"/>
      <c r="S1604" s="104"/>
      <c r="T1604" s="104"/>
      <c r="U1604" s="104"/>
      <c r="V1604" s="104"/>
      <c r="W1604" s="104"/>
      <c r="X1604" s="104"/>
      <c r="Y1604" s="104"/>
      <c r="Z1604" s="104"/>
      <c r="AA1604" s="104"/>
      <c r="AB1604" s="104"/>
      <c r="AC1604" s="104"/>
      <c r="AD1604" s="104"/>
      <c r="AE1604" s="104"/>
      <c r="AF1604" s="104"/>
      <c r="AG1604" s="104"/>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4"/>
      <c r="C1698" s="104"/>
      <c r="D1698" s="104"/>
      <c r="E1698" s="104"/>
      <c r="F1698" s="104"/>
      <c r="G1698" s="104"/>
      <c r="H1698" s="104"/>
      <c r="I1698" s="104"/>
      <c r="J1698" s="104"/>
      <c r="K1698" s="104"/>
      <c r="L1698" s="104"/>
      <c r="M1698" s="104"/>
      <c r="N1698" s="104"/>
      <c r="O1698" s="104"/>
      <c r="P1698" s="104"/>
      <c r="Q1698" s="104"/>
      <c r="R1698" s="104"/>
      <c r="S1698" s="104"/>
      <c r="T1698" s="104"/>
      <c r="U1698" s="104"/>
      <c r="V1698" s="104"/>
      <c r="W1698" s="104"/>
      <c r="X1698" s="104"/>
      <c r="Y1698" s="104"/>
      <c r="Z1698" s="104"/>
      <c r="AA1698" s="104"/>
      <c r="AB1698" s="104"/>
      <c r="AC1698" s="104"/>
      <c r="AD1698" s="104"/>
      <c r="AE1698" s="104"/>
      <c r="AF1698" s="104"/>
      <c r="AG1698" s="104"/>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4"/>
      <c r="C1945" s="104"/>
      <c r="D1945" s="104"/>
      <c r="E1945" s="104"/>
      <c r="F1945" s="104"/>
      <c r="G1945" s="104"/>
      <c r="H1945" s="104"/>
      <c r="I1945" s="104"/>
      <c r="J1945" s="104"/>
      <c r="K1945" s="104"/>
      <c r="L1945" s="104"/>
      <c r="M1945" s="104"/>
      <c r="N1945" s="104"/>
      <c r="O1945" s="104"/>
      <c r="P1945" s="104"/>
      <c r="Q1945" s="104"/>
      <c r="R1945" s="104"/>
      <c r="S1945" s="104"/>
      <c r="T1945" s="104"/>
      <c r="U1945" s="104"/>
      <c r="V1945" s="104"/>
      <c r="W1945" s="104"/>
      <c r="X1945" s="104"/>
      <c r="Y1945" s="104"/>
      <c r="Z1945" s="104"/>
      <c r="AA1945" s="104"/>
      <c r="AB1945" s="104"/>
      <c r="AC1945" s="104"/>
      <c r="AD1945" s="104"/>
      <c r="AE1945" s="104"/>
      <c r="AF1945" s="104"/>
      <c r="AG1945" s="104"/>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4"/>
      <c r="C2031" s="104"/>
      <c r="D2031" s="104"/>
      <c r="E2031" s="104"/>
      <c r="F2031" s="104"/>
      <c r="G2031" s="104"/>
      <c r="H2031" s="104"/>
      <c r="I2031" s="104"/>
      <c r="J2031" s="104"/>
      <c r="K2031" s="104"/>
      <c r="L2031" s="104"/>
      <c r="M2031" s="104"/>
      <c r="N2031" s="104"/>
      <c r="O2031" s="104"/>
      <c r="P2031" s="104"/>
      <c r="Q2031" s="104"/>
      <c r="R2031" s="104"/>
      <c r="S2031" s="104"/>
      <c r="T2031" s="104"/>
      <c r="U2031" s="104"/>
      <c r="V2031" s="104"/>
      <c r="W2031" s="104"/>
      <c r="X2031" s="104"/>
      <c r="Y2031" s="104"/>
      <c r="Z2031" s="104"/>
      <c r="AA2031" s="104"/>
      <c r="AB2031" s="104"/>
      <c r="AC2031" s="104"/>
      <c r="AD2031" s="104"/>
      <c r="AE2031" s="104"/>
      <c r="AF2031" s="104"/>
      <c r="AG2031" s="104"/>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4"/>
      <c r="C2153" s="104"/>
      <c r="D2153" s="104"/>
      <c r="E2153" s="104"/>
      <c r="F2153" s="104"/>
      <c r="G2153" s="104"/>
      <c r="H2153" s="104"/>
      <c r="I2153" s="104"/>
      <c r="J2153" s="104"/>
      <c r="K2153" s="104"/>
      <c r="L2153" s="104"/>
      <c r="M2153" s="104"/>
      <c r="N2153" s="104"/>
      <c r="O2153" s="104"/>
      <c r="P2153" s="104"/>
      <c r="Q2153" s="104"/>
      <c r="R2153" s="104"/>
      <c r="S2153" s="104"/>
      <c r="T2153" s="104"/>
      <c r="U2153" s="104"/>
      <c r="V2153" s="104"/>
      <c r="W2153" s="104"/>
      <c r="X2153" s="104"/>
      <c r="Y2153" s="104"/>
      <c r="Z2153" s="104"/>
      <c r="AA2153" s="104"/>
      <c r="AB2153" s="104"/>
      <c r="AC2153" s="104"/>
      <c r="AD2153" s="104"/>
      <c r="AE2153" s="104"/>
      <c r="AF2153" s="104"/>
      <c r="AG2153" s="104"/>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4"/>
      <c r="C2317" s="104"/>
      <c r="D2317" s="104"/>
      <c r="E2317" s="104"/>
      <c r="F2317" s="104"/>
      <c r="G2317" s="104"/>
      <c r="H2317" s="104"/>
      <c r="I2317" s="104"/>
      <c r="J2317" s="104"/>
      <c r="K2317" s="104"/>
      <c r="L2317" s="104"/>
      <c r="M2317" s="104"/>
      <c r="N2317" s="104"/>
      <c r="O2317" s="104"/>
      <c r="P2317" s="104"/>
      <c r="Q2317" s="104"/>
      <c r="R2317" s="104"/>
      <c r="S2317" s="104"/>
      <c r="T2317" s="104"/>
      <c r="U2317" s="104"/>
      <c r="V2317" s="104"/>
      <c r="W2317" s="104"/>
      <c r="X2317" s="104"/>
      <c r="Y2317" s="104"/>
      <c r="Z2317" s="104"/>
      <c r="AA2317" s="104"/>
      <c r="AB2317" s="104"/>
      <c r="AC2317" s="104"/>
      <c r="AD2317" s="104"/>
      <c r="AE2317" s="104"/>
      <c r="AF2317" s="104"/>
      <c r="AG2317" s="104"/>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4"/>
      <c r="C2419" s="104"/>
      <c r="D2419" s="104"/>
      <c r="E2419" s="104"/>
      <c r="F2419" s="104"/>
      <c r="G2419" s="104"/>
      <c r="H2419" s="104"/>
      <c r="I2419" s="104"/>
      <c r="J2419" s="104"/>
      <c r="K2419" s="104"/>
      <c r="L2419" s="104"/>
      <c r="M2419" s="104"/>
      <c r="N2419" s="104"/>
      <c r="O2419" s="104"/>
      <c r="P2419" s="104"/>
      <c r="Q2419" s="104"/>
      <c r="R2419" s="104"/>
      <c r="S2419" s="104"/>
      <c r="T2419" s="104"/>
      <c r="U2419" s="104"/>
      <c r="V2419" s="104"/>
      <c r="W2419" s="104"/>
      <c r="X2419" s="104"/>
      <c r="Y2419" s="104"/>
      <c r="Z2419" s="104"/>
      <c r="AA2419" s="104"/>
      <c r="AB2419" s="104"/>
      <c r="AC2419" s="104"/>
      <c r="AD2419" s="104"/>
      <c r="AE2419" s="104"/>
      <c r="AF2419" s="104"/>
      <c r="AG2419" s="104"/>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4"/>
      <c r="C2509" s="104"/>
      <c r="D2509" s="104"/>
      <c r="E2509" s="104"/>
      <c r="F2509" s="104"/>
      <c r="G2509" s="104"/>
      <c r="H2509" s="104"/>
      <c r="I2509" s="104"/>
      <c r="J2509" s="104"/>
      <c r="K2509" s="104"/>
      <c r="L2509" s="104"/>
      <c r="M2509" s="104"/>
      <c r="N2509" s="104"/>
      <c r="O2509" s="104"/>
      <c r="P2509" s="104"/>
      <c r="Q2509" s="104"/>
      <c r="R2509" s="104"/>
      <c r="S2509" s="104"/>
      <c r="T2509" s="104"/>
      <c r="U2509" s="104"/>
      <c r="V2509" s="104"/>
      <c r="W2509" s="104"/>
      <c r="X2509" s="104"/>
      <c r="Y2509" s="104"/>
      <c r="Z2509" s="104"/>
      <c r="AA2509" s="104"/>
      <c r="AB2509" s="104"/>
      <c r="AC2509" s="104"/>
      <c r="AD2509" s="104"/>
      <c r="AE2509" s="104"/>
      <c r="AF2509" s="104"/>
      <c r="AG2509" s="104"/>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4"/>
      <c r="C2598" s="104"/>
      <c r="D2598" s="104"/>
      <c r="E2598" s="104"/>
      <c r="F2598" s="104"/>
      <c r="G2598" s="104"/>
      <c r="H2598" s="104"/>
      <c r="I2598" s="104"/>
      <c r="J2598" s="104"/>
      <c r="K2598" s="104"/>
      <c r="L2598" s="104"/>
      <c r="M2598" s="104"/>
      <c r="N2598" s="104"/>
      <c r="O2598" s="104"/>
      <c r="P2598" s="104"/>
      <c r="Q2598" s="104"/>
      <c r="R2598" s="104"/>
      <c r="S2598" s="104"/>
      <c r="T2598" s="104"/>
      <c r="U2598" s="104"/>
      <c r="V2598" s="104"/>
      <c r="W2598" s="104"/>
      <c r="X2598" s="104"/>
      <c r="Y2598" s="104"/>
      <c r="Z2598" s="104"/>
      <c r="AA2598" s="104"/>
      <c r="AB2598" s="104"/>
      <c r="AC2598" s="104"/>
      <c r="AD2598" s="104"/>
      <c r="AE2598" s="104"/>
      <c r="AF2598" s="104"/>
      <c r="AG2598" s="104"/>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4"/>
      <c r="C2719" s="104"/>
      <c r="D2719" s="104"/>
      <c r="E2719" s="104"/>
      <c r="F2719" s="104"/>
      <c r="G2719" s="104"/>
      <c r="H2719" s="104"/>
      <c r="I2719" s="104"/>
      <c r="J2719" s="104"/>
      <c r="K2719" s="104"/>
      <c r="L2719" s="104"/>
      <c r="M2719" s="104"/>
      <c r="N2719" s="104"/>
      <c r="O2719" s="104"/>
      <c r="P2719" s="104"/>
      <c r="Q2719" s="104"/>
      <c r="R2719" s="104"/>
      <c r="S2719" s="104"/>
      <c r="T2719" s="104"/>
      <c r="U2719" s="104"/>
      <c r="V2719" s="104"/>
      <c r="W2719" s="104"/>
      <c r="X2719" s="104"/>
      <c r="Y2719" s="104"/>
      <c r="Z2719" s="104"/>
      <c r="AA2719" s="104"/>
      <c r="AB2719" s="104"/>
      <c r="AC2719" s="104"/>
      <c r="AD2719" s="104"/>
      <c r="AE2719" s="104"/>
      <c r="AF2719" s="104"/>
      <c r="AG2719" s="104"/>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4"/>
      <c r="C2837" s="104"/>
      <c r="D2837" s="104"/>
      <c r="E2837" s="104"/>
      <c r="F2837" s="104"/>
      <c r="G2837" s="104"/>
      <c r="H2837" s="104"/>
      <c r="I2837" s="104"/>
      <c r="J2837" s="104"/>
      <c r="K2837" s="104"/>
      <c r="L2837" s="104"/>
      <c r="M2837" s="104"/>
      <c r="N2837" s="104"/>
      <c r="O2837" s="104"/>
      <c r="P2837" s="104"/>
      <c r="Q2837" s="104"/>
      <c r="R2837" s="104"/>
      <c r="S2837" s="104"/>
      <c r="T2837" s="104"/>
      <c r="U2837" s="104"/>
      <c r="V2837" s="104"/>
      <c r="W2837" s="104"/>
      <c r="X2837" s="104"/>
      <c r="Y2837" s="104"/>
      <c r="Z2837" s="104"/>
      <c r="AA2837" s="104"/>
      <c r="AB2837" s="104"/>
      <c r="AC2837" s="104"/>
      <c r="AD2837" s="104"/>
      <c r="AE2837" s="104"/>
      <c r="AF2837" s="104"/>
      <c r="AG2837" s="104"/>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3">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3">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3">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3">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3">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3">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3">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3">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3">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3">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3">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3">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3">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3">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3">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3">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3">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3">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3">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3">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3">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3">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3">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3">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3">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3">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3">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3">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3">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3">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3">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3">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3">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3">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3">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3">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3">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3">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3">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3">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3">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3">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3">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3">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3">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3">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3">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3">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3">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2024-03-18T16:45:38Z</dcterms:modified>
</cp:coreProperties>
</file>