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defaultThemeVersion="124226"/>
  <mc:AlternateContent xmlns:mc="http://schemas.openxmlformats.org/markup-compatibility/2006">
    <mc:Choice Requires="x15">
      <x15ac:absPath xmlns:x15ac="http://schemas.microsoft.com/office/spreadsheetml/2010/11/ac" url="C:\Users\mmahajan\Documents\eps-us\InputData\trans\BNVFE\"/>
    </mc:Choice>
  </mc:AlternateContent>
  <xr:revisionPtr revIDLastSave="0" documentId="13_ncr:1_{098291B3-4A60-4B1D-9607-239BA6D9A755}" xr6:coauthVersionLast="47" xr6:coauthVersionMax="47" xr10:uidLastSave="{00000000-0000-0000-0000-000000000000}"/>
  <bookViews>
    <workbookView xWindow="-28920" yWindow="-120" windowWidth="29040" windowHeight="17640" xr2:uid="{00000000-000D-0000-FFFF-FFFF00000000}"/>
  </bookViews>
  <sheets>
    <sheet name="About" sheetId="1" r:id="rId1"/>
    <sheet name="AEO 7" sheetId="4" r:id="rId2"/>
    <sheet name="AEO 7 (2021)" sheetId="40" r:id="rId3"/>
    <sheet name="AEO 7 (2020)" sheetId="32" r:id="rId4"/>
    <sheet name="AEO 36" sheetId="27" r:id="rId5"/>
    <sheet name="AEO 36 (2021)" sheetId="43" r:id="rId6"/>
    <sheet name="AEO 38" sheetId="26" r:id="rId7"/>
    <sheet name="AEO 38 (2021)" sheetId="42" r:id="rId8"/>
    <sheet name="AEO 40" sheetId="25" r:id="rId9"/>
    <sheet name="AEO 40 (2021)" sheetId="41" r:id="rId10"/>
    <sheet name="AEO 44" sheetId="38" r:id="rId11"/>
    <sheet name="AEO 44 (2021)" sheetId="45" r:id="rId12"/>
    <sheet name="AEO 47" sheetId="16" r:id="rId13"/>
    <sheet name="AEO 48" sheetId="17" r:id="rId14"/>
    <sheet name="AEO 49" sheetId="28" r:id="rId15"/>
    <sheet name="AEO 49 (2021)" sheetId="44" r:id="rId16"/>
    <sheet name="AEO 49 (2020)" sheetId="36" r:id="rId17"/>
    <sheet name="psgr LDVs" sheetId="31" r:id="rId18"/>
    <sheet name="NTS 1-40" sheetId="20" r:id="rId19"/>
    <sheet name="NRBS 40" sheetId="19" r:id="rId20"/>
    <sheet name="NAP F28" sheetId="37" r:id="rId21"/>
    <sheet name="SYFAFE-passenger" sheetId="39" r:id="rId22"/>
    <sheet name="SYFAFE-freight" sheetId="29" r:id="rId23"/>
    <sheet name="Calculations Etc" sheetId="18" r:id="rId24"/>
    <sheet name="BNVFE-LDVs-psgr" sheetId="2" r:id="rId25"/>
    <sheet name="BNVFE-LDVs-frgt" sheetId="5" r:id="rId26"/>
    <sheet name="BNVFE-HDVs-psgr" sheetId="6" r:id="rId27"/>
    <sheet name="BNVFE-HDVs-frgt" sheetId="7" r:id="rId28"/>
    <sheet name="BNVFE-aircraft-psgr" sheetId="8" r:id="rId29"/>
    <sheet name="BNVFE-aircraft-frgt" sheetId="9" r:id="rId30"/>
    <sheet name="BNVFE-rail-psgr" sheetId="10" r:id="rId31"/>
    <sheet name="BNVFE-rail-frgt" sheetId="11" r:id="rId32"/>
    <sheet name="BNVFE-ships-psgr" sheetId="12" r:id="rId33"/>
    <sheet name="BNVFE-ships-frgt" sheetId="13" r:id="rId34"/>
    <sheet name="BNVFE-motorbikes-psgr" sheetId="14" r:id="rId35"/>
    <sheet name="BNVFE-motorbikes-frgt" sheetId="15" r:id="rId36"/>
    <sheet name="BNVFE_data for BHNVFEAL" sheetId="24" r:id="rId37"/>
  </sheets>
  <externalReferences>
    <externalReference r:id="rId38"/>
    <externalReference r:id="rId39"/>
    <externalReference r:id="rId40"/>
    <externalReference r:id="rId41"/>
  </externalReferences>
  <definedNames>
    <definedName name="billion" localSheetId="17">[1]About!$A$93</definedName>
    <definedName name="billion">[2]About!$A$109</definedName>
    <definedName name="Eno_TM" localSheetId="20">'[3]1997  Table 1a Modified'!#REF!</definedName>
    <definedName name="Eno_TM" localSheetId="18">'[3]1997  Table 1a Modified'!#REF!</definedName>
    <definedName name="Eno_TM" localSheetId="17">'[3]1997  Table 1a Modified'!#REF!</definedName>
    <definedName name="Eno_TM" localSheetId="22">'[3]1997  Table 1a Modified'!#REF!</definedName>
    <definedName name="Eno_TM">'[3]1997  Table 1a Modified'!#REF!</definedName>
    <definedName name="Eno_Tons" localSheetId="20">'[3]1997  Table 1a Modified'!#REF!</definedName>
    <definedName name="Eno_Tons" localSheetId="18">'[3]1997  Table 1a Modified'!#REF!</definedName>
    <definedName name="Eno_Tons" localSheetId="17">'[3]1997  Table 1a Modified'!#REF!</definedName>
    <definedName name="Eno_Tons" localSheetId="22">'[3]1997  Table 1a Modified'!#REF!</definedName>
    <definedName name="Eno_Tons">'[3]1997  Table 1a Modified'!#REF!</definedName>
    <definedName name="NTS_YR" localSheetId="20">[4]About!$B$136</definedName>
    <definedName name="NTS_YR">About!$B$110</definedName>
    <definedName name="Sum_T2" localSheetId="20">'[3]1997  Table 1a Modified'!#REF!</definedName>
    <definedName name="Sum_T2" localSheetId="18">'[3]1997  Table 1a Modified'!#REF!</definedName>
    <definedName name="Sum_T2" localSheetId="17">'[3]1997  Table 1a Modified'!#REF!</definedName>
    <definedName name="Sum_T2" localSheetId="22">'[3]1997  Table 1a Modified'!#REF!</definedName>
    <definedName name="Sum_T2">'[3]1997  Table 1a Modified'!#REF!</definedName>
    <definedName name="Sum_TTM" localSheetId="20">'[3]1997  Table 1a Modified'!#REF!</definedName>
    <definedName name="Sum_TTM" localSheetId="18">'[3]1997  Table 1a Modified'!#REF!</definedName>
    <definedName name="Sum_TTM" localSheetId="17">'[3]1997  Table 1a Modified'!#REF!</definedName>
    <definedName name="Sum_TTM" localSheetId="22">'[3]1997  Table 1a Modified'!#REF!</definedName>
    <definedName name="Sum_TTM">'[3]1997  Table 1a Modified'!#REF!</definedName>
    <definedName name="ti_tbl_50" localSheetId="20">#REF!</definedName>
    <definedName name="ti_tbl_50" localSheetId="18">#REF!</definedName>
    <definedName name="ti_tbl_50" localSheetId="17">#REF!</definedName>
    <definedName name="ti_tbl_50" localSheetId="22">#REF!</definedName>
    <definedName name="ti_tbl_50">#REF!</definedName>
    <definedName name="ti_tbl_69" localSheetId="20">#REF!</definedName>
    <definedName name="ti_tbl_69" localSheetId="18">#REF!</definedName>
    <definedName name="ti_tbl_69" localSheetId="17">#REF!</definedName>
    <definedName name="ti_tbl_69" localSheetId="22">#REF!</definedName>
    <definedName name="ti_tbl_69">#REF!</definedName>
    <definedName name="trillion" localSheetId="17">[1]About!$A$94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7" l="1"/>
  <c r="C8" i="2"/>
  <c r="D8" i="2"/>
  <c r="E8" i="2"/>
  <c r="F8" i="2"/>
  <c r="G8" i="2"/>
  <c r="H8" i="2"/>
  <c r="I8" i="2"/>
  <c r="J8" i="2"/>
  <c r="K8" i="2"/>
  <c r="L8" i="2"/>
  <c r="M8" i="2"/>
  <c r="N8" i="2"/>
  <c r="O8" i="2"/>
  <c r="P8" i="2"/>
  <c r="Q8" i="2"/>
  <c r="R8" i="2"/>
  <c r="S8" i="2"/>
  <c r="T8" i="2"/>
  <c r="U8" i="2"/>
  <c r="V8" i="2"/>
  <c r="W8" i="2"/>
  <c r="X8" i="2"/>
  <c r="Y8" i="2"/>
  <c r="Z8" i="2"/>
  <c r="AA8" i="2"/>
  <c r="AB8" i="2"/>
  <c r="AC8" i="2"/>
  <c r="AD8" i="2"/>
  <c r="AE8" i="2"/>
  <c r="AF8" i="2"/>
  <c r="D5" i="2"/>
  <c r="E5" i="2"/>
  <c r="F5" i="2"/>
  <c r="G5" i="2"/>
  <c r="H5" i="2"/>
  <c r="I5" i="2"/>
  <c r="J5" i="2"/>
  <c r="K5" i="2"/>
  <c r="L5" i="2"/>
  <c r="M5" i="2"/>
  <c r="N5" i="2"/>
  <c r="O5" i="2"/>
  <c r="P5" i="2"/>
  <c r="Q5" i="2"/>
  <c r="R5" i="2"/>
  <c r="S5" i="2"/>
  <c r="T5" i="2"/>
  <c r="U5" i="2"/>
  <c r="V5" i="2"/>
  <c r="W5" i="2"/>
  <c r="X5" i="2"/>
  <c r="Y5" i="2"/>
  <c r="Z5" i="2"/>
  <c r="AA5" i="2"/>
  <c r="AB5" i="2"/>
  <c r="AC5" i="2"/>
  <c r="AD5" i="2"/>
  <c r="AE5" i="2"/>
  <c r="AF5" i="2"/>
  <c r="D6" i="2"/>
  <c r="E6" i="2"/>
  <c r="F6" i="2"/>
  <c r="G6" i="2"/>
  <c r="H6" i="2"/>
  <c r="I6" i="2"/>
  <c r="J6" i="2"/>
  <c r="K6" i="2"/>
  <c r="L6" i="2"/>
  <c r="M6" i="2"/>
  <c r="N6" i="2"/>
  <c r="O6" i="2"/>
  <c r="P6" i="2"/>
  <c r="Q6" i="2"/>
  <c r="R6" i="2"/>
  <c r="S6" i="2"/>
  <c r="T6" i="2"/>
  <c r="U6" i="2"/>
  <c r="V6" i="2"/>
  <c r="W6" i="2"/>
  <c r="X6" i="2"/>
  <c r="Y6" i="2"/>
  <c r="Z6" i="2"/>
  <c r="AA6" i="2"/>
  <c r="AB6" i="2"/>
  <c r="AC6" i="2"/>
  <c r="AD6" i="2"/>
  <c r="AE6" i="2"/>
  <c r="AF6" i="2"/>
  <c r="D7" i="2"/>
  <c r="E7" i="2"/>
  <c r="F7" i="2"/>
  <c r="G7" i="2"/>
  <c r="H7" i="2"/>
  <c r="I7" i="2"/>
  <c r="J7" i="2"/>
  <c r="K7" i="2"/>
  <c r="L7" i="2"/>
  <c r="M7" i="2"/>
  <c r="N7" i="2"/>
  <c r="O7" i="2"/>
  <c r="P7" i="2"/>
  <c r="Q7" i="2"/>
  <c r="R7" i="2"/>
  <c r="S7" i="2"/>
  <c r="T7" i="2"/>
  <c r="U7" i="2"/>
  <c r="V7" i="2"/>
  <c r="W7" i="2"/>
  <c r="X7" i="2"/>
  <c r="Y7" i="2"/>
  <c r="Z7" i="2"/>
  <c r="AA7" i="2"/>
  <c r="AB7" i="2"/>
  <c r="AC7" i="2"/>
  <c r="AD7" i="2"/>
  <c r="AE7" i="2"/>
  <c r="AF7" i="2"/>
  <c r="C6" i="2"/>
  <c r="C7" i="2"/>
  <c r="C5" i="2"/>
  <c r="D3" i="2"/>
  <c r="E3" i="2"/>
  <c r="F3" i="2"/>
  <c r="G3" i="2"/>
  <c r="H3" i="2"/>
  <c r="I3" i="2"/>
  <c r="J3" i="2"/>
  <c r="K3" i="2"/>
  <c r="L3" i="2"/>
  <c r="M3" i="2"/>
  <c r="N3" i="2"/>
  <c r="O3" i="2"/>
  <c r="P3" i="2"/>
  <c r="Q3" i="2"/>
  <c r="R3" i="2"/>
  <c r="S3" i="2"/>
  <c r="T3" i="2"/>
  <c r="U3" i="2"/>
  <c r="V3" i="2"/>
  <c r="W3" i="2"/>
  <c r="X3" i="2"/>
  <c r="Y3" i="2"/>
  <c r="Z3" i="2"/>
  <c r="AA3" i="2"/>
  <c r="AB3" i="2"/>
  <c r="AC3" i="2"/>
  <c r="AD3" i="2"/>
  <c r="AE3" i="2"/>
  <c r="AF3" i="2"/>
  <c r="C3" i="2"/>
  <c r="J4" i="2"/>
  <c r="K4" i="2"/>
  <c r="L4" i="2"/>
  <c r="M4" i="2"/>
  <c r="N4" i="2"/>
  <c r="O4" i="2"/>
  <c r="P4" i="2"/>
  <c r="Q4" i="2"/>
  <c r="R4" i="2"/>
  <c r="S4" i="2"/>
  <c r="T4" i="2"/>
  <c r="U4" i="2"/>
  <c r="V4" i="2"/>
  <c r="W4" i="2"/>
  <c r="X4" i="2"/>
  <c r="Y4" i="2"/>
  <c r="Z4" i="2"/>
  <c r="AA4" i="2"/>
  <c r="AB4" i="2"/>
  <c r="AC4" i="2"/>
  <c r="AD4" i="2"/>
  <c r="AE4" i="2"/>
  <c r="AF4" i="2"/>
  <c r="I4" i="2"/>
  <c r="E4" i="2"/>
  <c r="F4" i="2"/>
  <c r="G4" i="2"/>
  <c r="H4" i="2"/>
  <c r="D4" i="2"/>
  <c r="C124" i="31"/>
  <c r="C125" i="31"/>
  <c r="C126" i="31"/>
  <c r="C127" i="31"/>
  <c r="C123" i="31"/>
  <c r="B4" i="2"/>
  <c r="B2" i="7" l="1"/>
  <c r="D2" i="7"/>
  <c r="E2" i="7"/>
  <c r="F2" i="7"/>
  <c r="G2" i="7"/>
  <c r="H2" i="7"/>
  <c r="I2" i="7"/>
  <c r="J2" i="7"/>
  <c r="K2" i="7"/>
  <c r="L2" i="7"/>
  <c r="M2" i="7"/>
  <c r="N2" i="7"/>
  <c r="O2" i="7"/>
  <c r="P2" i="7"/>
  <c r="Q2" i="7"/>
  <c r="R2" i="7"/>
  <c r="S2" i="7"/>
  <c r="T2" i="7"/>
  <c r="U2" i="7"/>
  <c r="V2" i="7"/>
  <c r="W2" i="7"/>
  <c r="X2" i="7"/>
  <c r="Y2" i="7"/>
  <c r="Z2" i="7"/>
  <c r="AA2" i="7"/>
  <c r="AB2" i="7"/>
  <c r="AC2" i="7"/>
  <c r="AD2" i="7"/>
  <c r="AE2" i="7"/>
  <c r="AF2" i="7"/>
  <c r="D3" i="7"/>
  <c r="E3" i="7"/>
  <c r="F3" i="7"/>
  <c r="G3" i="7"/>
  <c r="H3" i="7"/>
  <c r="I3" i="7"/>
  <c r="J3" i="7"/>
  <c r="K3" i="7"/>
  <c r="L3" i="7"/>
  <c r="M3" i="7"/>
  <c r="N3" i="7"/>
  <c r="O3" i="7"/>
  <c r="P3" i="7"/>
  <c r="Q3" i="7"/>
  <c r="R3" i="7"/>
  <c r="S3" i="7"/>
  <c r="T3" i="7"/>
  <c r="U3" i="7"/>
  <c r="V3" i="7"/>
  <c r="W3" i="7"/>
  <c r="X3" i="7"/>
  <c r="Y3" i="7"/>
  <c r="Z3" i="7"/>
  <c r="AA3" i="7"/>
  <c r="AB3" i="7"/>
  <c r="AC3" i="7"/>
  <c r="AD3" i="7"/>
  <c r="AE3" i="7"/>
  <c r="AF3" i="7"/>
  <c r="D4" i="7"/>
  <c r="E4" i="7"/>
  <c r="F4" i="7"/>
  <c r="G4" i="7"/>
  <c r="H4" i="7"/>
  <c r="I4" i="7"/>
  <c r="J4" i="7"/>
  <c r="K4" i="7"/>
  <c r="L4" i="7"/>
  <c r="M4" i="7"/>
  <c r="N4" i="7"/>
  <c r="O4" i="7"/>
  <c r="P4" i="7"/>
  <c r="Q4" i="7"/>
  <c r="R4" i="7"/>
  <c r="S4" i="7"/>
  <c r="T4" i="7"/>
  <c r="U4" i="7"/>
  <c r="V4" i="7"/>
  <c r="W4" i="7"/>
  <c r="X4" i="7"/>
  <c r="Y4" i="7"/>
  <c r="Z4" i="7"/>
  <c r="AA4" i="7"/>
  <c r="AB4" i="7"/>
  <c r="AC4" i="7"/>
  <c r="AD4" i="7"/>
  <c r="AE4" i="7"/>
  <c r="AF4" i="7"/>
  <c r="D5" i="7"/>
  <c r="E5" i="7"/>
  <c r="F5" i="7"/>
  <c r="G5" i="7"/>
  <c r="H5" i="7"/>
  <c r="I5" i="7"/>
  <c r="J5" i="7"/>
  <c r="K5" i="7"/>
  <c r="L5" i="7"/>
  <c r="M5" i="7"/>
  <c r="N5" i="7"/>
  <c r="O5" i="7"/>
  <c r="P5" i="7"/>
  <c r="Q5" i="7"/>
  <c r="R5" i="7"/>
  <c r="S5" i="7"/>
  <c r="T5" i="7"/>
  <c r="U5" i="7"/>
  <c r="V5" i="7"/>
  <c r="W5" i="7"/>
  <c r="X5" i="7"/>
  <c r="Y5" i="7"/>
  <c r="Z5" i="7"/>
  <c r="AA5" i="7"/>
  <c r="AB5" i="7"/>
  <c r="AC5" i="7"/>
  <c r="AD5" i="7"/>
  <c r="AE5" i="7"/>
  <c r="AF5" i="7"/>
  <c r="D6" i="7"/>
  <c r="E6" i="7"/>
  <c r="F6" i="7"/>
  <c r="G6" i="7"/>
  <c r="H6" i="7"/>
  <c r="I6" i="7"/>
  <c r="J6" i="7"/>
  <c r="K6" i="7"/>
  <c r="L6" i="7"/>
  <c r="M6" i="7"/>
  <c r="N6" i="7"/>
  <c r="O6" i="7"/>
  <c r="P6" i="7"/>
  <c r="Q6" i="7"/>
  <c r="R6" i="7"/>
  <c r="S6" i="7"/>
  <c r="T6" i="7"/>
  <c r="U6" i="7"/>
  <c r="V6" i="7"/>
  <c r="W6" i="7"/>
  <c r="X6" i="7"/>
  <c r="Y6" i="7"/>
  <c r="Z6" i="7"/>
  <c r="AA6" i="7"/>
  <c r="AB6" i="7"/>
  <c r="AC6" i="7"/>
  <c r="AD6" i="7"/>
  <c r="AE6" i="7"/>
  <c r="AF6" i="7"/>
  <c r="D7" i="7"/>
  <c r="E7" i="7"/>
  <c r="F7" i="7"/>
  <c r="G7" i="7"/>
  <c r="H7" i="7"/>
  <c r="I7" i="7"/>
  <c r="J7" i="7"/>
  <c r="K7" i="7"/>
  <c r="L7" i="7"/>
  <c r="M7" i="7"/>
  <c r="N7" i="7"/>
  <c r="O7" i="7"/>
  <c r="P7" i="7"/>
  <c r="Q7" i="7"/>
  <c r="R7" i="7"/>
  <c r="S7" i="7"/>
  <c r="T7" i="7"/>
  <c r="U7" i="7"/>
  <c r="V7" i="7"/>
  <c r="W7" i="7"/>
  <c r="X7" i="7"/>
  <c r="Y7" i="7"/>
  <c r="Z7" i="7"/>
  <c r="AA7" i="7"/>
  <c r="AB7" i="7"/>
  <c r="AC7" i="7"/>
  <c r="AD7" i="7"/>
  <c r="AE7" i="7"/>
  <c r="AF7" i="7"/>
  <c r="D8" i="7"/>
  <c r="E8" i="7"/>
  <c r="F8" i="7"/>
  <c r="G8" i="7"/>
  <c r="H8" i="7"/>
  <c r="I8" i="7"/>
  <c r="J8" i="7"/>
  <c r="K8" i="7"/>
  <c r="L8" i="7"/>
  <c r="M8" i="7"/>
  <c r="N8" i="7"/>
  <c r="O8" i="7"/>
  <c r="P8" i="7"/>
  <c r="Q8" i="7"/>
  <c r="R8" i="7"/>
  <c r="S8" i="7"/>
  <c r="T8" i="7"/>
  <c r="U8" i="7"/>
  <c r="V8" i="7"/>
  <c r="W8" i="7"/>
  <c r="X8" i="7"/>
  <c r="Y8" i="7"/>
  <c r="Z8" i="7"/>
  <c r="AA8" i="7"/>
  <c r="AB8" i="7"/>
  <c r="AC8" i="7"/>
  <c r="AD8" i="7"/>
  <c r="AE8" i="7"/>
  <c r="AF8" i="7"/>
  <c r="C4" i="7"/>
  <c r="C5" i="7"/>
  <c r="C6" i="7"/>
  <c r="C7" i="7"/>
  <c r="C8" i="7"/>
  <c r="C3" i="7"/>
  <c r="B4" i="7"/>
  <c r="B5" i="7"/>
  <c r="B6" i="7"/>
  <c r="B7" i="7"/>
  <c r="B8" i="7"/>
  <c r="B3" i="7"/>
  <c r="B5" i="11"/>
  <c r="C5" i="11"/>
  <c r="C86" i="18"/>
  <c r="C85" i="18"/>
  <c r="C84" i="18"/>
  <c r="D78" i="18"/>
  <c r="E78" i="18"/>
  <c r="F78" i="18"/>
  <c r="G78" i="18"/>
  <c r="H78" i="18"/>
  <c r="I78" i="18"/>
  <c r="J78" i="18"/>
  <c r="K78" i="18"/>
  <c r="L78" i="18"/>
  <c r="M78" i="18"/>
  <c r="N78" i="18"/>
  <c r="O78" i="18"/>
  <c r="P78" i="18"/>
  <c r="Q78" i="18"/>
  <c r="R78" i="18"/>
  <c r="S78" i="18"/>
  <c r="T78" i="18"/>
  <c r="U78" i="18"/>
  <c r="V78" i="18"/>
  <c r="W78" i="18"/>
  <c r="X78" i="18"/>
  <c r="Y78" i="18"/>
  <c r="Z78" i="18"/>
  <c r="AA78" i="18"/>
  <c r="AB78" i="18"/>
  <c r="AC78" i="18"/>
  <c r="AD78" i="18"/>
  <c r="AE78" i="18"/>
  <c r="AF78" i="18"/>
  <c r="D79" i="18"/>
  <c r="E79" i="18"/>
  <c r="F79" i="18"/>
  <c r="G79" i="18"/>
  <c r="H79" i="18"/>
  <c r="I79" i="18"/>
  <c r="J79" i="18"/>
  <c r="K79" i="18"/>
  <c r="L79" i="18"/>
  <c r="M79" i="18"/>
  <c r="N79" i="18"/>
  <c r="O79" i="18"/>
  <c r="P79" i="18"/>
  <c r="Q79" i="18"/>
  <c r="R79" i="18"/>
  <c r="S79" i="18"/>
  <c r="T79" i="18"/>
  <c r="U79" i="18"/>
  <c r="V79" i="18"/>
  <c r="W79" i="18"/>
  <c r="X79" i="18"/>
  <c r="Y79" i="18"/>
  <c r="Z79" i="18"/>
  <c r="AA79" i="18"/>
  <c r="AB79" i="18"/>
  <c r="AC79" i="18"/>
  <c r="AD79" i="18"/>
  <c r="AE79" i="18"/>
  <c r="AF79" i="18"/>
  <c r="C79" i="18"/>
  <c r="C78" i="18"/>
  <c r="B79" i="18"/>
  <c r="B78" i="18"/>
  <c r="B74" i="18"/>
  <c r="B77" i="18"/>
  <c r="D77" i="18"/>
  <c r="E77" i="18"/>
  <c r="F77" i="18"/>
  <c r="G77" i="18"/>
  <c r="H77" i="18"/>
  <c r="I77" i="18"/>
  <c r="J77" i="18"/>
  <c r="K77" i="18"/>
  <c r="L77" i="18"/>
  <c r="M77" i="18"/>
  <c r="N77" i="18"/>
  <c r="O77" i="18"/>
  <c r="P77" i="18"/>
  <c r="Q77" i="18"/>
  <c r="R77" i="18"/>
  <c r="S77" i="18"/>
  <c r="T77" i="18"/>
  <c r="U77" i="18"/>
  <c r="V77" i="18"/>
  <c r="W77" i="18"/>
  <c r="X77" i="18"/>
  <c r="Y77" i="18"/>
  <c r="Z77" i="18"/>
  <c r="AA77" i="18"/>
  <c r="AB77" i="18"/>
  <c r="AC77" i="18"/>
  <c r="AD77" i="18"/>
  <c r="AE77" i="18"/>
  <c r="AF77" i="18"/>
  <c r="C77" i="18"/>
  <c r="B75" i="18"/>
  <c r="D75" i="18"/>
  <c r="E75" i="18"/>
  <c r="F75" i="18"/>
  <c r="G75" i="18"/>
  <c r="H75" i="18"/>
  <c r="I75" i="18"/>
  <c r="J75" i="18"/>
  <c r="K75" i="18"/>
  <c r="L75" i="18"/>
  <c r="M75" i="18"/>
  <c r="N75" i="18"/>
  <c r="O75" i="18"/>
  <c r="P75" i="18"/>
  <c r="Q75" i="18"/>
  <c r="R75" i="18"/>
  <c r="S75" i="18"/>
  <c r="T75" i="18"/>
  <c r="U75" i="18"/>
  <c r="V75" i="18"/>
  <c r="W75" i="18"/>
  <c r="X75" i="18"/>
  <c r="Y75" i="18"/>
  <c r="Z75" i="18"/>
  <c r="AA75" i="18"/>
  <c r="AB75" i="18"/>
  <c r="AC75" i="18"/>
  <c r="AD75" i="18"/>
  <c r="AE75" i="18"/>
  <c r="AF75" i="18"/>
  <c r="C75" i="18"/>
  <c r="C74" i="18"/>
  <c r="D74" i="18"/>
  <c r="E74" i="18"/>
  <c r="F74" i="18"/>
  <c r="G74" i="18"/>
  <c r="H74" i="18"/>
  <c r="I74" i="18"/>
  <c r="J74" i="18"/>
  <c r="K74" i="18"/>
  <c r="L74" i="18"/>
  <c r="M74" i="18"/>
  <c r="N74" i="18"/>
  <c r="O74" i="18"/>
  <c r="P74" i="18"/>
  <c r="Q74" i="18"/>
  <c r="R74" i="18"/>
  <c r="S74" i="18"/>
  <c r="T74" i="18"/>
  <c r="U74" i="18"/>
  <c r="V74" i="18"/>
  <c r="W74" i="18"/>
  <c r="X74" i="18"/>
  <c r="Y74" i="18"/>
  <c r="Z74" i="18"/>
  <c r="AA74" i="18"/>
  <c r="AB74" i="18"/>
  <c r="AC74" i="18"/>
  <c r="AD74" i="18"/>
  <c r="AE74" i="18"/>
  <c r="AF74" i="18"/>
  <c r="B73" i="18"/>
  <c r="D73" i="18"/>
  <c r="E73" i="18"/>
  <c r="F73" i="18"/>
  <c r="G73" i="18"/>
  <c r="H73" i="18"/>
  <c r="I73" i="18"/>
  <c r="J73" i="18"/>
  <c r="K73" i="18"/>
  <c r="L73" i="18"/>
  <c r="M73" i="18"/>
  <c r="N73" i="18"/>
  <c r="O73" i="18"/>
  <c r="P73" i="18"/>
  <c r="Q73" i="18"/>
  <c r="R73" i="18"/>
  <c r="S73" i="18"/>
  <c r="T73" i="18"/>
  <c r="U73" i="18"/>
  <c r="V73" i="18"/>
  <c r="W73" i="18"/>
  <c r="X73" i="18"/>
  <c r="Y73" i="18"/>
  <c r="Z73" i="18"/>
  <c r="AA73" i="18"/>
  <c r="AB73" i="18"/>
  <c r="AC73" i="18"/>
  <c r="AD73" i="18"/>
  <c r="AE73" i="18"/>
  <c r="AF73" i="18"/>
  <c r="C73" i="18"/>
  <c r="E62" i="18"/>
  <c r="E61" i="18"/>
  <c r="G61" i="18"/>
  <c r="H61" i="18"/>
  <c r="I61" i="18"/>
  <c r="J61" i="18"/>
  <c r="K61" i="18"/>
  <c r="L61" i="18"/>
  <c r="M61" i="18"/>
  <c r="N61" i="18"/>
  <c r="O61" i="18"/>
  <c r="P61" i="18"/>
  <c r="Q61" i="18"/>
  <c r="R61" i="18"/>
  <c r="S61" i="18"/>
  <c r="T61" i="18"/>
  <c r="U61" i="18"/>
  <c r="V61" i="18"/>
  <c r="W61" i="18"/>
  <c r="X61" i="18"/>
  <c r="Y61" i="18"/>
  <c r="Z61" i="18"/>
  <c r="AA61" i="18"/>
  <c r="AB61" i="18"/>
  <c r="AC61" i="18"/>
  <c r="AD61" i="18"/>
  <c r="AE61" i="18"/>
  <c r="AF61" i="18"/>
  <c r="AG61" i="18"/>
  <c r="AH61" i="18"/>
  <c r="AI61" i="18"/>
  <c r="G62" i="18"/>
  <c r="H62" i="18"/>
  <c r="I62" i="18"/>
  <c r="J62" i="18"/>
  <c r="K62" i="18"/>
  <c r="L62" i="18"/>
  <c r="M62" i="18"/>
  <c r="N62" i="18"/>
  <c r="O62" i="18"/>
  <c r="P62" i="18"/>
  <c r="Q62" i="18"/>
  <c r="R62" i="18"/>
  <c r="S62" i="18"/>
  <c r="T62" i="18"/>
  <c r="U62" i="18"/>
  <c r="V62" i="18"/>
  <c r="W62" i="18"/>
  <c r="X62" i="18"/>
  <c r="Y62" i="18"/>
  <c r="Z62" i="18"/>
  <c r="AA62" i="18"/>
  <c r="AB62" i="18"/>
  <c r="AC62" i="18"/>
  <c r="AD62" i="18"/>
  <c r="AE62" i="18"/>
  <c r="AF62" i="18"/>
  <c r="AG62" i="18"/>
  <c r="AH62" i="18"/>
  <c r="AI62" i="18"/>
  <c r="F62" i="18"/>
  <c r="F61" i="18"/>
  <c r="E60" i="18"/>
  <c r="E49" i="18"/>
  <c r="E48" i="18"/>
  <c r="E47"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AG49" i="18"/>
  <c r="AH49" i="18"/>
  <c r="AI49" i="18"/>
  <c r="F49" i="18"/>
  <c r="F48" i="18"/>
  <c r="G48" i="18"/>
  <c r="H48" i="18"/>
  <c r="I48" i="18"/>
  <c r="J48" i="18"/>
  <c r="K48" i="18"/>
  <c r="L48" i="18"/>
  <c r="M48" i="18"/>
  <c r="N48" i="18"/>
  <c r="O48" i="18"/>
  <c r="P48" i="18"/>
  <c r="Q48" i="18"/>
  <c r="R48" i="18"/>
  <c r="S48" i="18"/>
  <c r="T48" i="18"/>
  <c r="U48" i="18"/>
  <c r="V48" i="18"/>
  <c r="W48" i="18"/>
  <c r="X48" i="18"/>
  <c r="Y48" i="18"/>
  <c r="Z48" i="18"/>
  <c r="AA48" i="18"/>
  <c r="AB48" i="18"/>
  <c r="AC48" i="18"/>
  <c r="AD48" i="18"/>
  <c r="AE48" i="18"/>
  <c r="AF48" i="18"/>
  <c r="AG48" i="18"/>
  <c r="AH48" i="18"/>
  <c r="AI48" i="18"/>
  <c r="B5" i="2" l="1"/>
  <c r="B3" i="2"/>
  <c r="B6" i="2"/>
  <c r="B7" i="2"/>
  <c r="B8" i="2"/>
  <c r="B2" i="2"/>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C42" i="31"/>
  <c r="C3" i="31"/>
  <c r="C4" i="31"/>
  <c r="C5" i="31"/>
  <c r="C6" i="31"/>
  <c r="C7" i="31"/>
  <c r="C8" i="31"/>
  <c r="C9" i="31"/>
  <c r="C10" i="31"/>
  <c r="C11" i="31"/>
  <c r="C12" i="31"/>
  <c r="C13" i="31"/>
  <c r="C14" i="31"/>
  <c r="C15" i="31"/>
  <c r="C16" i="31"/>
  <c r="C17" i="31"/>
  <c r="C18" i="31"/>
  <c r="C19" i="31"/>
  <c r="C20" i="31"/>
  <c r="C21" i="31"/>
  <c r="C22" i="31"/>
  <c r="C23" i="31"/>
  <c r="C24" i="31"/>
  <c r="C25" i="31"/>
  <c r="C26" i="31"/>
  <c r="C27" i="31"/>
  <c r="C28" i="31"/>
  <c r="C29" i="31"/>
  <c r="C30" i="31"/>
  <c r="C31" i="31"/>
  <c r="C32" i="31"/>
  <c r="C33" i="31"/>
  <c r="C34" i="31"/>
  <c r="C35" i="31"/>
  <c r="C36" i="31"/>
  <c r="C37" i="31"/>
  <c r="C38" i="31"/>
  <c r="C39" i="31"/>
  <c r="C2" i="31"/>
  <c r="D2" i="2"/>
  <c r="E2" i="2"/>
  <c r="F2" i="2"/>
  <c r="G2" i="2"/>
  <c r="H2" i="2"/>
  <c r="I2" i="2"/>
  <c r="J2" i="2"/>
  <c r="K2" i="2"/>
  <c r="L2" i="2"/>
  <c r="M2" i="2"/>
  <c r="N2" i="2"/>
  <c r="O2" i="2"/>
  <c r="P2" i="2"/>
  <c r="Q2" i="2"/>
  <c r="R2" i="2"/>
  <c r="S2" i="2"/>
  <c r="T2" i="2"/>
  <c r="U2" i="2"/>
  <c r="V2" i="2"/>
  <c r="W2" i="2"/>
  <c r="X2" i="2"/>
  <c r="Y2" i="2"/>
  <c r="Z2" i="2"/>
  <c r="AA2" i="2"/>
  <c r="AB2" i="2"/>
  <c r="AC2" i="2"/>
  <c r="AD2" i="2"/>
  <c r="AE2" i="2"/>
  <c r="AF2" i="2"/>
  <c r="C2" i="2"/>
  <c r="C4" i="2"/>
  <c r="C82"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Q73" i="31"/>
  <c r="R73" i="31"/>
  <c r="S73" i="31"/>
  <c r="T73" i="31"/>
  <c r="U73" i="31"/>
  <c r="V73" i="31"/>
  <c r="W73" i="31"/>
  <c r="X73" i="31"/>
  <c r="Y73" i="31"/>
  <c r="Z73" i="31"/>
  <c r="AA73" i="31"/>
  <c r="AB73" i="31"/>
  <c r="AC73" i="31"/>
  <c r="AD73" i="31"/>
  <c r="AE73" i="31"/>
  <c r="AF73" i="31"/>
  <c r="AG73" i="31"/>
  <c r="D74" i="31"/>
  <c r="E74" i="31"/>
  <c r="F74" i="31"/>
  <c r="G74" i="31"/>
  <c r="H74" i="31"/>
  <c r="I74" i="31"/>
  <c r="J74" i="31"/>
  <c r="K74" i="31"/>
  <c r="L74" i="31"/>
  <c r="M74" i="31"/>
  <c r="N74" i="31"/>
  <c r="O74" i="31"/>
  <c r="P74" i="31"/>
  <c r="Q74" i="31"/>
  <c r="R74" i="31"/>
  <c r="S74" i="31"/>
  <c r="T74" i="31"/>
  <c r="U74" i="31"/>
  <c r="V74" i="31"/>
  <c r="W74" i="31"/>
  <c r="X74" i="31"/>
  <c r="Y74" i="31"/>
  <c r="Z74" i="31"/>
  <c r="AA74" i="31"/>
  <c r="AB74" i="31"/>
  <c r="AC74" i="31"/>
  <c r="AD74" i="31"/>
  <c r="AE74" i="31"/>
  <c r="AF74" i="31"/>
  <c r="AG74" i="31"/>
  <c r="D75" i="31"/>
  <c r="E75" i="31"/>
  <c r="F75" i="31"/>
  <c r="G75" i="31"/>
  <c r="H75" i="31"/>
  <c r="I75" i="31"/>
  <c r="J75" i="31"/>
  <c r="K75" i="31"/>
  <c r="L75" i="31"/>
  <c r="M75" i="31"/>
  <c r="N75" i="31"/>
  <c r="O75" i="31"/>
  <c r="P75" i="31"/>
  <c r="Q75" i="31"/>
  <c r="R75" i="31"/>
  <c r="S75" i="31"/>
  <c r="T75" i="31"/>
  <c r="U75" i="31"/>
  <c r="V75" i="31"/>
  <c r="W75" i="31"/>
  <c r="X75" i="31"/>
  <c r="Y75" i="31"/>
  <c r="Z75" i="31"/>
  <c r="AA75" i="31"/>
  <c r="AB75" i="31"/>
  <c r="AC75" i="31"/>
  <c r="AD75" i="31"/>
  <c r="AE75" i="31"/>
  <c r="AF75" i="31"/>
  <c r="AG75" i="31"/>
  <c r="D76" i="31"/>
  <c r="E76" i="31"/>
  <c r="F76" i="31"/>
  <c r="G76" i="31"/>
  <c r="H76" i="31"/>
  <c r="I76" i="31"/>
  <c r="J76" i="31"/>
  <c r="K76" i="31"/>
  <c r="L76" i="31"/>
  <c r="M76" i="31"/>
  <c r="N76" i="31"/>
  <c r="O76" i="31"/>
  <c r="P76" i="31"/>
  <c r="Q76" i="31"/>
  <c r="R76" i="31"/>
  <c r="S76" i="31"/>
  <c r="T76" i="31"/>
  <c r="U76" i="31"/>
  <c r="V76" i="31"/>
  <c r="W76" i="31"/>
  <c r="X76" i="31"/>
  <c r="Y76" i="31"/>
  <c r="Z76" i="31"/>
  <c r="AA76" i="31"/>
  <c r="AB76" i="31"/>
  <c r="AC76" i="31"/>
  <c r="AD76" i="31"/>
  <c r="AE76" i="31"/>
  <c r="AF76" i="31"/>
  <c r="AG76" i="31"/>
  <c r="D77" i="31"/>
  <c r="E77" i="31"/>
  <c r="F77" i="31"/>
  <c r="G77" i="31"/>
  <c r="H77" i="31"/>
  <c r="I77" i="31"/>
  <c r="J77" i="31"/>
  <c r="K77" i="31"/>
  <c r="L77" i="31"/>
  <c r="M77" i="31"/>
  <c r="N77" i="31"/>
  <c r="O77" i="31"/>
  <c r="P77" i="31"/>
  <c r="Q77" i="31"/>
  <c r="R77" i="31"/>
  <c r="S77" i="31"/>
  <c r="T77" i="31"/>
  <c r="U77" i="31"/>
  <c r="V77" i="31"/>
  <c r="W77" i="31"/>
  <c r="X77" i="31"/>
  <c r="Y77" i="31"/>
  <c r="Z77" i="31"/>
  <c r="AA77" i="31"/>
  <c r="AB77" i="31"/>
  <c r="AC77" i="31"/>
  <c r="AD77" i="31"/>
  <c r="AE77" i="31"/>
  <c r="AF77" i="31"/>
  <c r="AG77" i="31"/>
  <c r="D78" i="31"/>
  <c r="E78" i="31"/>
  <c r="F78" i="31"/>
  <c r="G78" i="31"/>
  <c r="H78" i="31"/>
  <c r="I78" i="31"/>
  <c r="J78" i="31"/>
  <c r="K78" i="31"/>
  <c r="L78" i="31"/>
  <c r="M78" i="31"/>
  <c r="N78" i="31"/>
  <c r="O78" i="31"/>
  <c r="P78" i="31"/>
  <c r="Q78" i="31"/>
  <c r="R78" i="31"/>
  <c r="S78" i="31"/>
  <c r="T78" i="31"/>
  <c r="U78" i="31"/>
  <c r="V78" i="31"/>
  <c r="W78" i="31"/>
  <c r="X78" i="31"/>
  <c r="Y78" i="31"/>
  <c r="Z78" i="31"/>
  <c r="AA78" i="31"/>
  <c r="AB78" i="31"/>
  <c r="AC78" i="31"/>
  <c r="AD78" i="31"/>
  <c r="AE78" i="31"/>
  <c r="AF78" i="31"/>
  <c r="AG78" i="31"/>
  <c r="D79" i="31"/>
  <c r="E79" i="31"/>
  <c r="F79" i="31"/>
  <c r="G79" i="31"/>
  <c r="H79" i="31"/>
  <c r="I79" i="31"/>
  <c r="J79" i="31"/>
  <c r="K79" i="31"/>
  <c r="L79" i="31"/>
  <c r="M79" i="31"/>
  <c r="N79" i="31"/>
  <c r="O79" i="31"/>
  <c r="P79" i="31"/>
  <c r="Q79" i="31"/>
  <c r="R79" i="31"/>
  <c r="S79" i="31"/>
  <c r="T79" i="31"/>
  <c r="U79" i="31"/>
  <c r="V79" i="31"/>
  <c r="W79" i="31"/>
  <c r="X79" i="31"/>
  <c r="Y79" i="31"/>
  <c r="Z79" i="31"/>
  <c r="AA79" i="31"/>
  <c r="AB79" i="31"/>
  <c r="AC79" i="31"/>
  <c r="AD79" i="31"/>
  <c r="AE79" i="31"/>
  <c r="AF79" i="31"/>
  <c r="AG79"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F3" i="31"/>
  <c r="G3" i="31"/>
  <c r="H3" i="31"/>
  <c r="I3" i="31"/>
  <c r="J3" i="31"/>
  <c r="K3" i="31"/>
  <c r="L3" i="31"/>
  <c r="M3" i="31"/>
  <c r="N3" i="31"/>
  <c r="O3" i="31"/>
  <c r="P3" i="31"/>
  <c r="Q3" i="31"/>
  <c r="R3" i="31"/>
  <c r="S3" i="31"/>
  <c r="T3" i="31"/>
  <c r="U3" i="31"/>
  <c r="V3" i="31"/>
  <c r="W3" i="31"/>
  <c r="X3" i="31"/>
  <c r="Y3" i="31"/>
  <c r="Z3" i="31"/>
  <c r="AA3" i="31"/>
  <c r="AB3" i="31"/>
  <c r="AC3" i="31"/>
  <c r="AD3" i="31"/>
  <c r="AE3" i="31"/>
  <c r="AF3" i="31"/>
  <c r="AG3" i="31"/>
  <c r="D5" i="31"/>
  <c r="E5" i="31"/>
  <c r="F5" i="31"/>
  <c r="G5" i="31"/>
  <c r="H5" i="31"/>
  <c r="I5" i="31"/>
  <c r="J5" i="31"/>
  <c r="K5" i="31"/>
  <c r="L5" i="31"/>
  <c r="M5" i="31"/>
  <c r="N5" i="31"/>
  <c r="O5" i="31"/>
  <c r="P5" i="31"/>
  <c r="Q5" i="31"/>
  <c r="R5" i="31"/>
  <c r="S5" i="31"/>
  <c r="T5" i="31"/>
  <c r="U5" i="31"/>
  <c r="V5" i="31"/>
  <c r="W5" i="31"/>
  <c r="X5" i="31"/>
  <c r="Y5" i="31"/>
  <c r="Z5" i="31"/>
  <c r="AA5" i="31"/>
  <c r="AB5" i="31"/>
  <c r="AC5" i="31"/>
  <c r="AD5" i="3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K7" i="31"/>
  <c r="L7" i="31"/>
  <c r="M7" i="31"/>
  <c r="N7" i="31"/>
  <c r="O7" i="31"/>
  <c r="P7" i="31"/>
  <c r="Q7" i="31"/>
  <c r="R7" i="31"/>
  <c r="S7" i="31"/>
  <c r="T7" i="31"/>
  <c r="U7" i="31"/>
  <c r="V7" i="31"/>
  <c r="W7" i="31"/>
  <c r="X7" i="31"/>
  <c r="Y7" i="31"/>
  <c r="Z7" i="3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G9" i="31"/>
  <c r="H9" i="31"/>
  <c r="I9" i="31"/>
  <c r="J9" i="31"/>
  <c r="K9" i="31"/>
  <c r="L9" i="31"/>
  <c r="M9" i="31"/>
  <c r="N9" i="31"/>
  <c r="O9" i="31"/>
  <c r="P9" i="31"/>
  <c r="Q9" i="31"/>
  <c r="R9" i="31"/>
  <c r="S9" i="31"/>
  <c r="T9" i="31"/>
  <c r="U9" i="31"/>
  <c r="V9" i="31"/>
  <c r="W9" i="31"/>
  <c r="X9" i="31"/>
  <c r="Y9" i="31"/>
  <c r="Z9" i="31"/>
  <c r="AA9" i="31"/>
  <c r="AB9" i="31"/>
  <c r="AC9" i="31"/>
  <c r="AD9" i="31"/>
  <c r="AE9" i="31"/>
  <c r="AF9" i="31"/>
  <c r="AG9" i="31"/>
  <c r="D10" i="31"/>
  <c r="E10" i="31"/>
  <c r="F10" i="31"/>
  <c r="G10" i="31"/>
  <c r="H10" i="31"/>
  <c r="I10" i="31"/>
  <c r="J10" i="31"/>
  <c r="K10" i="31"/>
  <c r="L10" i="31"/>
  <c r="M10" i="31"/>
  <c r="N10" i="31"/>
  <c r="O10" i="31"/>
  <c r="P10" i="31"/>
  <c r="Q10" i="31"/>
  <c r="R10" i="31"/>
  <c r="S10" i="31"/>
  <c r="T10" i="31"/>
  <c r="U10" i="31"/>
  <c r="V10" i="31"/>
  <c r="W10" i="31"/>
  <c r="X10" i="31"/>
  <c r="Y10" i="31"/>
  <c r="Z10" i="31"/>
  <c r="AA10" i="31"/>
  <c r="AB10" i="31"/>
  <c r="AC10" i="31"/>
  <c r="AD10" i="31"/>
  <c r="AE10" i="31"/>
  <c r="AF10" i="31"/>
  <c r="AG10" i="31"/>
  <c r="D11" i="31"/>
  <c r="E11" i="31"/>
  <c r="F11" i="31"/>
  <c r="G11" i="31"/>
  <c r="H11" i="31"/>
  <c r="I11" i="31"/>
  <c r="J11" i="31"/>
  <c r="K11" i="31"/>
  <c r="L11" i="31"/>
  <c r="M11" i="31"/>
  <c r="N11" i="31"/>
  <c r="O11" i="31"/>
  <c r="P11" i="31"/>
  <c r="Q11" i="31"/>
  <c r="R11" i="31"/>
  <c r="S11" i="31"/>
  <c r="T11" i="31"/>
  <c r="U11" i="31"/>
  <c r="V11" i="31"/>
  <c r="W11" i="31"/>
  <c r="X11" i="31"/>
  <c r="Y11" i="31"/>
  <c r="Z11" i="31"/>
  <c r="AA11" i="31"/>
  <c r="AB11" i="31"/>
  <c r="AC11" i="31"/>
  <c r="AD11" i="31"/>
  <c r="AE11" i="31"/>
  <c r="AF11" i="31"/>
  <c r="AG11" i="31"/>
  <c r="D12" i="31"/>
  <c r="E12" i="31"/>
  <c r="F12" i="31"/>
  <c r="G12" i="31"/>
  <c r="H12" i="31"/>
  <c r="I12" i="31"/>
  <c r="J12" i="31"/>
  <c r="K12" i="31"/>
  <c r="L12" i="31"/>
  <c r="M12" i="31"/>
  <c r="N12" i="31"/>
  <c r="O12" i="31"/>
  <c r="P12" i="31"/>
  <c r="Q12" i="31"/>
  <c r="R12" i="31"/>
  <c r="S12" i="31"/>
  <c r="T12" i="31"/>
  <c r="U12" i="31"/>
  <c r="V12" i="31"/>
  <c r="W12" i="31"/>
  <c r="X12" i="31"/>
  <c r="Y12" i="31"/>
  <c r="Z12" i="31"/>
  <c r="AA12" i="31"/>
  <c r="AB12" i="31"/>
  <c r="AC12" i="31"/>
  <c r="AD12" i="31"/>
  <c r="AE12" i="31"/>
  <c r="AF12" i="31"/>
  <c r="AG12" i="31"/>
  <c r="D13" i="31"/>
  <c r="E13" i="31"/>
  <c r="F13" i="31"/>
  <c r="G13" i="31"/>
  <c r="H13" i="31"/>
  <c r="I13" i="31"/>
  <c r="J13" i="31"/>
  <c r="K13" i="31"/>
  <c r="L13" i="31"/>
  <c r="M13" i="31"/>
  <c r="N13" i="31"/>
  <c r="O13" i="31"/>
  <c r="P13" i="31"/>
  <c r="Q13" i="31"/>
  <c r="R13" i="31"/>
  <c r="S13" i="31"/>
  <c r="T13" i="31"/>
  <c r="U13" i="31"/>
  <c r="V13" i="31"/>
  <c r="W13" i="31"/>
  <c r="X13" i="31"/>
  <c r="Y13" i="31"/>
  <c r="Z13" i="31"/>
  <c r="AA13" i="31"/>
  <c r="AB13" i="31"/>
  <c r="AC13" i="31"/>
  <c r="AD13" i="31"/>
  <c r="AE13" i="31"/>
  <c r="AF13" i="31"/>
  <c r="AG13" i="31"/>
  <c r="D14" i="31"/>
  <c r="E14" i="31"/>
  <c r="F14" i="31"/>
  <c r="G14" i="31"/>
  <c r="H14" i="31"/>
  <c r="I14" i="31"/>
  <c r="J14" i="31"/>
  <c r="K14" i="31"/>
  <c r="L14" i="31"/>
  <c r="M14" i="31"/>
  <c r="N14" i="31"/>
  <c r="O14" i="31"/>
  <c r="P14" i="31"/>
  <c r="Q14" i="31"/>
  <c r="R14" i="31"/>
  <c r="S14" i="31"/>
  <c r="T14" i="31"/>
  <c r="U14" i="31"/>
  <c r="V14" i="31"/>
  <c r="W14" i="31"/>
  <c r="X14" i="31"/>
  <c r="Y14" i="31"/>
  <c r="Z14" i="31"/>
  <c r="AA14" i="31"/>
  <c r="AB14" i="31"/>
  <c r="AC14" i="31"/>
  <c r="AD14" i="31"/>
  <c r="AE14" i="31"/>
  <c r="AF14" i="31"/>
  <c r="AG14" i="31"/>
  <c r="D15" i="31"/>
  <c r="E15" i="31"/>
  <c r="F15" i="31"/>
  <c r="G15" i="31"/>
  <c r="H15" i="31"/>
  <c r="I15" i="31"/>
  <c r="J15" i="31"/>
  <c r="K15" i="31"/>
  <c r="L15" i="31"/>
  <c r="M15" i="31"/>
  <c r="N15" i="31"/>
  <c r="O15" i="31"/>
  <c r="P15" i="31"/>
  <c r="Q15" i="31"/>
  <c r="R15" i="31"/>
  <c r="S15" i="31"/>
  <c r="T15" i="31"/>
  <c r="U15" i="31"/>
  <c r="V15" i="31"/>
  <c r="W15" i="31"/>
  <c r="X15" i="31"/>
  <c r="Y15" i="31"/>
  <c r="Z15" i="31"/>
  <c r="AA15" i="31"/>
  <c r="AB15" i="31"/>
  <c r="AC15" i="31"/>
  <c r="AD15" i="31"/>
  <c r="AE15" i="31"/>
  <c r="AF15" i="31"/>
  <c r="AG15" i="31"/>
  <c r="D16" i="31"/>
  <c r="E16" i="31"/>
  <c r="F16" i="31"/>
  <c r="G16" i="31"/>
  <c r="H16" i="31"/>
  <c r="I16" i="31"/>
  <c r="J16" i="31"/>
  <c r="K16" i="31"/>
  <c r="L16" i="31"/>
  <c r="M16" i="31"/>
  <c r="N16" i="31"/>
  <c r="O16" i="31"/>
  <c r="P16" i="31"/>
  <c r="Q16" i="31"/>
  <c r="R16" i="31"/>
  <c r="S16" i="31"/>
  <c r="T16" i="31"/>
  <c r="U16" i="31"/>
  <c r="V16" i="31"/>
  <c r="W16" i="31"/>
  <c r="X16" i="31"/>
  <c r="Y16" i="31"/>
  <c r="Z16" i="31"/>
  <c r="AA16" i="31"/>
  <c r="AB16" i="31"/>
  <c r="AC16" i="31"/>
  <c r="AD16" i="31"/>
  <c r="AE16" i="31"/>
  <c r="AF16" i="31"/>
  <c r="AG16" i="31"/>
  <c r="D17" i="31"/>
  <c r="E17" i="31"/>
  <c r="F17" i="31"/>
  <c r="G17" i="31"/>
  <c r="H17" i="31"/>
  <c r="I17" i="31"/>
  <c r="J17" i="31"/>
  <c r="K17" i="31"/>
  <c r="L17" i="31"/>
  <c r="M17" i="31"/>
  <c r="N17" i="31"/>
  <c r="O17" i="31"/>
  <c r="P17" i="31"/>
  <c r="Q17" i="31"/>
  <c r="R17" i="31"/>
  <c r="S17" i="31"/>
  <c r="T17" i="31"/>
  <c r="U17" i="31"/>
  <c r="V17" i="31"/>
  <c r="W17" i="31"/>
  <c r="X17" i="31"/>
  <c r="Y17" i="31"/>
  <c r="Z17" i="31"/>
  <c r="AA17" i="31"/>
  <c r="AB17" i="31"/>
  <c r="AC17" i="31"/>
  <c r="AD17" i="31"/>
  <c r="AE17" i="31"/>
  <c r="AF17" i="31"/>
  <c r="AG17" i="31"/>
  <c r="D18" i="31"/>
  <c r="E18" i="31"/>
  <c r="F18" i="31"/>
  <c r="G18" i="31"/>
  <c r="H18" i="31"/>
  <c r="I18" i="31"/>
  <c r="J18" i="31"/>
  <c r="K18" i="31"/>
  <c r="L18" i="31"/>
  <c r="M18" i="31"/>
  <c r="N18" i="31"/>
  <c r="O18" i="31"/>
  <c r="P18" i="31"/>
  <c r="Q18" i="31"/>
  <c r="R18" i="31"/>
  <c r="S18" i="31"/>
  <c r="T18" i="31"/>
  <c r="U18" i="31"/>
  <c r="V18" i="31"/>
  <c r="W18" i="31"/>
  <c r="X18" i="31"/>
  <c r="Y18" i="31"/>
  <c r="Z18" i="31"/>
  <c r="AA18" i="31"/>
  <c r="AB18" i="31"/>
  <c r="AC18" i="31"/>
  <c r="AD18" i="31"/>
  <c r="AE18" i="31"/>
  <c r="AF18" i="31"/>
  <c r="AG18" i="31"/>
  <c r="D19" i="31"/>
  <c r="E19" i="31"/>
  <c r="F19" i="31"/>
  <c r="G19" i="31"/>
  <c r="H19" i="31"/>
  <c r="I19" i="31"/>
  <c r="J19" i="31"/>
  <c r="K19" i="31"/>
  <c r="L19" i="31"/>
  <c r="M19" i="31"/>
  <c r="N19" i="31"/>
  <c r="O19" i="31"/>
  <c r="P19" i="31"/>
  <c r="Q19" i="31"/>
  <c r="R19" i="31"/>
  <c r="S19" i="31"/>
  <c r="T19" i="31"/>
  <c r="U19" i="31"/>
  <c r="V19" i="31"/>
  <c r="W19" i="31"/>
  <c r="X19" i="31"/>
  <c r="Y19" i="31"/>
  <c r="Z19" i="31"/>
  <c r="AA19" i="31"/>
  <c r="AB19" i="31"/>
  <c r="AC19" i="31"/>
  <c r="AD19" i="31"/>
  <c r="AE19" i="31"/>
  <c r="AF19" i="31"/>
  <c r="AG19" i="31"/>
  <c r="D22" i="31"/>
  <c r="E22" i="31"/>
  <c r="F22" i="31"/>
  <c r="G22" i="31"/>
  <c r="H22" i="31"/>
  <c r="I22" i="31"/>
  <c r="J22" i="31"/>
  <c r="K22" i="31"/>
  <c r="L22" i="31"/>
  <c r="M22" i="31"/>
  <c r="N22" i="31"/>
  <c r="O22" i="31"/>
  <c r="P22" i="31"/>
  <c r="Q22" i="31"/>
  <c r="R22" i="31"/>
  <c r="S22" i="31"/>
  <c r="T22" i="31"/>
  <c r="U22" i="31"/>
  <c r="V22" i="31"/>
  <c r="W22" i="31"/>
  <c r="X22" i="31"/>
  <c r="Y22" i="31"/>
  <c r="Z22" i="31"/>
  <c r="AA22" i="31"/>
  <c r="AB22" i="31"/>
  <c r="AC22" i="31"/>
  <c r="AD22" i="31"/>
  <c r="AE22" i="31"/>
  <c r="AF22" i="31"/>
  <c r="AG22" i="31"/>
  <c r="D23" i="31"/>
  <c r="E23" i="31"/>
  <c r="F23" i="31"/>
  <c r="G23" i="31"/>
  <c r="H23" i="31"/>
  <c r="I23" i="31"/>
  <c r="J23" i="31"/>
  <c r="K23" i="31"/>
  <c r="L23" i="31"/>
  <c r="M23" i="31"/>
  <c r="N23" i="31"/>
  <c r="O23" i="31"/>
  <c r="P23" i="31"/>
  <c r="Q23" i="31"/>
  <c r="R23" i="31"/>
  <c r="S23" i="31"/>
  <c r="T23" i="31"/>
  <c r="U23" i="31"/>
  <c r="V23" i="31"/>
  <c r="W23" i="31"/>
  <c r="X23" i="31"/>
  <c r="Y23" i="31"/>
  <c r="Z23" i="31"/>
  <c r="AA23" i="31"/>
  <c r="AB23" i="31"/>
  <c r="AC23" i="31"/>
  <c r="AD23" i="31"/>
  <c r="AE23" i="31"/>
  <c r="AF23" i="31"/>
  <c r="AG23" i="31"/>
  <c r="D25" i="31"/>
  <c r="E25" i="31"/>
  <c r="F25" i="31"/>
  <c r="G25" i="31"/>
  <c r="H25" i="31"/>
  <c r="I25" i="31"/>
  <c r="J25" i="31"/>
  <c r="K25" i="31"/>
  <c r="L25" i="31"/>
  <c r="M25" i="31"/>
  <c r="N25" i="31"/>
  <c r="O25" i="31"/>
  <c r="P25" i="31"/>
  <c r="Q25" i="31"/>
  <c r="R25" i="31"/>
  <c r="S25" i="31"/>
  <c r="T25" i="31"/>
  <c r="U25" i="31"/>
  <c r="V25" i="31"/>
  <c r="W25" i="31"/>
  <c r="X25" i="31"/>
  <c r="Y25" i="31"/>
  <c r="Z25" i="31"/>
  <c r="AA25" i="31"/>
  <c r="AB25" i="31"/>
  <c r="AC25" i="31"/>
  <c r="AD25" i="31"/>
  <c r="AE25" i="31"/>
  <c r="AF25" i="31"/>
  <c r="AG25" i="31"/>
  <c r="D26" i="31"/>
  <c r="E26" i="31"/>
  <c r="F26" i="31"/>
  <c r="G26" i="31"/>
  <c r="H26" i="31"/>
  <c r="I26" i="31"/>
  <c r="J26" i="31"/>
  <c r="K26" i="31"/>
  <c r="L26" i="31"/>
  <c r="M26" i="31"/>
  <c r="N26" i="31"/>
  <c r="O26" i="31"/>
  <c r="P26" i="31"/>
  <c r="Q26" i="31"/>
  <c r="R26" i="31"/>
  <c r="S26" i="31"/>
  <c r="T26" i="31"/>
  <c r="U26" i="31"/>
  <c r="V26" i="31"/>
  <c r="W26" i="31"/>
  <c r="X26" i="31"/>
  <c r="Y26" i="31"/>
  <c r="Z26" i="31"/>
  <c r="AA26" i="31"/>
  <c r="AB26" i="31"/>
  <c r="AC26" i="31"/>
  <c r="AD26" i="31"/>
  <c r="AE26" i="31"/>
  <c r="AF26" i="31"/>
  <c r="AG26" i="31"/>
  <c r="D27" i="31"/>
  <c r="E27" i="31"/>
  <c r="F27" i="31"/>
  <c r="G27" i="31"/>
  <c r="H27" i="31"/>
  <c r="I27" i="31"/>
  <c r="J27" i="31"/>
  <c r="K27" i="31"/>
  <c r="L27" i="31"/>
  <c r="M27" i="31"/>
  <c r="N27" i="31"/>
  <c r="O27" i="31"/>
  <c r="P27" i="31"/>
  <c r="Q27" i="31"/>
  <c r="R27" i="31"/>
  <c r="S27" i="31"/>
  <c r="T27" i="31"/>
  <c r="U27" i="31"/>
  <c r="V27" i="31"/>
  <c r="W27" i="31"/>
  <c r="X27" i="31"/>
  <c r="Y27" i="31"/>
  <c r="Z27" i="31"/>
  <c r="AA27" i="31"/>
  <c r="AB27" i="31"/>
  <c r="AC27" i="31"/>
  <c r="AD27" i="31"/>
  <c r="AE27" i="31"/>
  <c r="AF27" i="31"/>
  <c r="AG27" i="31"/>
  <c r="D28" i="31"/>
  <c r="E28" i="31"/>
  <c r="F28" i="31"/>
  <c r="G28" i="31"/>
  <c r="H28" i="31"/>
  <c r="I28" i="31"/>
  <c r="J28" i="31"/>
  <c r="K28" i="31"/>
  <c r="L28" i="31"/>
  <c r="M28" i="31"/>
  <c r="N28" i="31"/>
  <c r="O28" i="31"/>
  <c r="P28" i="31"/>
  <c r="Q28" i="31"/>
  <c r="R28" i="31"/>
  <c r="S28" i="31"/>
  <c r="T28" i="31"/>
  <c r="U28" i="31"/>
  <c r="V28" i="31"/>
  <c r="W28" i="31"/>
  <c r="X28" i="31"/>
  <c r="Y28" i="31"/>
  <c r="Z28" i="31"/>
  <c r="AA28" i="31"/>
  <c r="AB28" i="31"/>
  <c r="AC28" i="31"/>
  <c r="AD28" i="31"/>
  <c r="AE28" i="31"/>
  <c r="AF28" i="31"/>
  <c r="AG28" i="31"/>
  <c r="D29" i="31"/>
  <c r="E29" i="31"/>
  <c r="F29" i="31"/>
  <c r="G29" i="31"/>
  <c r="H29" i="31"/>
  <c r="I29" i="31"/>
  <c r="J29" i="31"/>
  <c r="K29" i="31"/>
  <c r="L29" i="31"/>
  <c r="M29" i="31"/>
  <c r="N29" i="31"/>
  <c r="O29" i="31"/>
  <c r="P29" i="31"/>
  <c r="Q29" i="31"/>
  <c r="R29" i="31"/>
  <c r="S29" i="31"/>
  <c r="T29" i="31"/>
  <c r="U29" i="31"/>
  <c r="V29" i="31"/>
  <c r="W29" i="31"/>
  <c r="X29" i="31"/>
  <c r="Y29" i="31"/>
  <c r="Z29" i="31"/>
  <c r="AA29" i="31"/>
  <c r="AB29" i="31"/>
  <c r="AC29" i="31"/>
  <c r="AD29" i="31"/>
  <c r="AE29" i="31"/>
  <c r="AF29" i="31"/>
  <c r="AG29" i="31"/>
  <c r="D30" i="31"/>
  <c r="E30" i="31"/>
  <c r="F30" i="31"/>
  <c r="G30" i="31"/>
  <c r="H30" i="31"/>
  <c r="I30" i="31"/>
  <c r="J30" i="31"/>
  <c r="K30" i="31"/>
  <c r="L30" i="31"/>
  <c r="M30" i="31"/>
  <c r="N30" i="31"/>
  <c r="O30" i="31"/>
  <c r="P30" i="31"/>
  <c r="Q30" i="31"/>
  <c r="R30" i="31"/>
  <c r="S30" i="31"/>
  <c r="T30" i="31"/>
  <c r="U30" i="31"/>
  <c r="V30" i="31"/>
  <c r="W30" i="31"/>
  <c r="X30" i="31"/>
  <c r="Y30" i="31"/>
  <c r="Z30" i="31"/>
  <c r="AA30" i="31"/>
  <c r="AB30" i="31"/>
  <c r="AC30" i="31"/>
  <c r="AD30" i="31"/>
  <c r="AE30" i="31"/>
  <c r="AF30" i="31"/>
  <c r="AG30" i="31"/>
  <c r="D31" i="31"/>
  <c r="E31" i="31"/>
  <c r="F31" i="31"/>
  <c r="G31" i="31"/>
  <c r="H31" i="31"/>
  <c r="I31" i="31"/>
  <c r="J31" i="31"/>
  <c r="K31" i="31"/>
  <c r="L31" i="31"/>
  <c r="M31" i="31"/>
  <c r="N31" i="31"/>
  <c r="O31" i="31"/>
  <c r="P31" i="31"/>
  <c r="Q31" i="31"/>
  <c r="R31" i="31"/>
  <c r="S31" i="31"/>
  <c r="T31" i="31"/>
  <c r="U31" i="31"/>
  <c r="V31" i="31"/>
  <c r="W31" i="31"/>
  <c r="X31" i="31"/>
  <c r="Y31" i="31"/>
  <c r="Z31" i="31"/>
  <c r="AA31" i="31"/>
  <c r="AB31" i="31"/>
  <c r="AC31" i="31"/>
  <c r="AD31" i="31"/>
  <c r="AE31" i="31"/>
  <c r="AF31" i="31"/>
  <c r="AG31" i="31"/>
  <c r="D32" i="31"/>
  <c r="E32" i="31"/>
  <c r="F32" i="31"/>
  <c r="G32" i="31"/>
  <c r="H32" i="31"/>
  <c r="I32" i="31"/>
  <c r="J32" i="31"/>
  <c r="K32" i="31"/>
  <c r="L32" i="31"/>
  <c r="M32" i="31"/>
  <c r="N32" i="31"/>
  <c r="O32" i="31"/>
  <c r="P32" i="31"/>
  <c r="Q32" i="31"/>
  <c r="R32" i="31"/>
  <c r="S32" i="31"/>
  <c r="T32" i="31"/>
  <c r="U32" i="31"/>
  <c r="V32" i="31"/>
  <c r="W32" i="31"/>
  <c r="X32" i="31"/>
  <c r="Y32" i="31"/>
  <c r="Z32" i="31"/>
  <c r="AA32" i="31"/>
  <c r="AB32" i="31"/>
  <c r="AC32" i="31"/>
  <c r="AD32" i="31"/>
  <c r="AE32" i="31"/>
  <c r="AF32" i="31"/>
  <c r="AG32" i="3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86" i="18" l="1"/>
  <c r="B85" i="18"/>
  <c r="B84" i="18"/>
  <c r="D84" i="18" s="1"/>
  <c r="D86" i="18"/>
  <c r="D85" i="18" l="1"/>
  <c r="B88" i="18" s="1"/>
  <c r="O81" i="18"/>
  <c r="AD81" i="18"/>
  <c r="V81" i="18"/>
  <c r="N81" i="18"/>
  <c r="F81" i="18"/>
  <c r="AE81" i="18"/>
  <c r="E81" i="18"/>
  <c r="W81" i="18"/>
  <c r="M81" i="18"/>
  <c r="AA81" i="18"/>
  <c r="S81" i="18"/>
  <c r="K81" i="18"/>
  <c r="C81" i="18"/>
  <c r="U81" i="18"/>
  <c r="Y81" i="18"/>
  <c r="Q81" i="18"/>
  <c r="I81" i="18"/>
  <c r="G81" i="18"/>
  <c r="AB81" i="18"/>
  <c r="T81" i="18"/>
  <c r="L81" i="18"/>
  <c r="D81" i="18"/>
  <c r="Z81" i="18"/>
  <c r="R81" i="18"/>
  <c r="J81" i="18"/>
  <c r="AF81" i="18"/>
  <c r="X81" i="18"/>
  <c r="P81" i="18"/>
  <c r="H81" i="18"/>
  <c r="AC81" i="18"/>
  <c r="B81" i="18" l="1"/>
  <c r="B5" i="5" s="1"/>
  <c r="B22" i="37"/>
  <c r="D19" i="37"/>
  <c r="C19" i="37"/>
  <c r="B19" i="37"/>
  <c r="B7" i="5" l="1"/>
  <c r="B2" i="5"/>
  <c r="B3" i="5"/>
  <c r="H3" i="5" s="1"/>
  <c r="B24" i="37"/>
  <c r="B4" i="5"/>
  <c r="K3" i="5" l="1"/>
  <c r="Q3" i="5"/>
  <c r="R3" i="5"/>
  <c r="L3" i="5"/>
  <c r="X3" i="5"/>
  <c r="E3" i="5"/>
  <c r="AD3" i="5"/>
  <c r="S3" i="5"/>
  <c r="P3" i="5"/>
  <c r="U3" i="5"/>
  <c r="W3" i="5"/>
  <c r="N3" i="5"/>
  <c r="J2" i="5"/>
  <c r="AF2" i="5"/>
  <c r="L2" i="5"/>
  <c r="N2" i="5"/>
  <c r="Z2" i="5"/>
  <c r="X2" i="5"/>
  <c r="AA2" i="5"/>
  <c r="AC2" i="5"/>
  <c r="AE2" i="5"/>
  <c r="P2" i="5"/>
  <c r="S2" i="5"/>
  <c r="E2" i="5"/>
  <c r="Q2" i="5"/>
  <c r="W2" i="5"/>
  <c r="V2" i="5"/>
  <c r="K2" i="5"/>
  <c r="T2" i="5"/>
  <c r="U2" i="5"/>
  <c r="O2" i="5"/>
  <c r="F2" i="5"/>
  <c r="C2" i="5"/>
  <c r="D2" i="5"/>
  <c r="G2" i="5"/>
  <c r="Y2" i="5"/>
  <c r="M2" i="5"/>
  <c r="H2" i="5"/>
  <c r="R2" i="5"/>
  <c r="I2" i="5"/>
  <c r="AB2" i="5"/>
  <c r="AD2" i="5"/>
  <c r="Z3" i="5"/>
  <c r="T3" i="5"/>
  <c r="C3" i="5"/>
  <c r="M3" i="5"/>
  <c r="G3" i="5"/>
  <c r="AB3" i="5"/>
  <c r="AF3" i="5"/>
  <c r="J3" i="5"/>
  <c r="AE3" i="5"/>
  <c r="F3" i="5"/>
  <c r="O3" i="5"/>
  <c r="AA3" i="5"/>
  <c r="I3" i="5"/>
  <c r="V3" i="5"/>
  <c r="Y3" i="5"/>
  <c r="AC3" i="5"/>
  <c r="D3" i="5"/>
  <c r="L91" i="31" l="1"/>
  <c r="Z113" i="31"/>
  <c r="L103" i="31"/>
  <c r="G106" i="31"/>
  <c r="AE106" i="31"/>
  <c r="E109" i="31"/>
  <c r="M109" i="31"/>
  <c r="J110" i="31"/>
  <c r="R110" i="31"/>
  <c r="Z110" i="31"/>
  <c r="D111" i="31"/>
  <c r="I111" i="31"/>
  <c r="L111" i="31"/>
  <c r="O111" i="31"/>
  <c r="Q111" i="31"/>
  <c r="T111" i="31"/>
  <c r="W111" i="31"/>
  <c r="Y111" i="31"/>
  <c r="AB111" i="31"/>
  <c r="AA112" i="31"/>
  <c r="T115" i="31"/>
  <c r="Y96" i="31"/>
  <c r="AB115" i="31"/>
  <c r="AC115" i="31"/>
  <c r="AD96" i="31"/>
  <c r="E117" i="31"/>
  <c r="R98" i="31"/>
  <c r="B111" i="31"/>
  <c r="G91" i="31"/>
  <c r="W91" i="31"/>
  <c r="AE91" i="31"/>
  <c r="U93" i="31"/>
  <c r="G103" i="31"/>
  <c r="W103" i="31"/>
  <c r="AE103" i="31"/>
  <c r="W106" i="31"/>
  <c r="O110" i="31"/>
  <c r="G111" i="31"/>
  <c r="AE111" i="31"/>
  <c r="S112" i="31"/>
  <c r="L113" i="31"/>
  <c r="N114" i="31"/>
  <c r="AA114" i="31"/>
  <c r="K108" i="31" l="1"/>
  <c r="I107" i="31"/>
  <c r="E105" i="31"/>
  <c r="Y103" i="31"/>
  <c r="Q103" i="31"/>
  <c r="AC97" i="31"/>
  <c r="U97" i="31"/>
  <c r="M98" i="31"/>
  <c r="Q95" i="31"/>
  <c r="I95" i="31"/>
  <c r="AC93" i="31"/>
  <c r="U94" i="31"/>
  <c r="E94" i="31"/>
  <c r="AA92" i="31"/>
  <c r="C92" i="31"/>
  <c r="Y91" i="31"/>
  <c r="Q91" i="31"/>
  <c r="I83" i="31"/>
  <c r="AC110" i="31"/>
  <c r="U89" i="31"/>
  <c r="M89" i="31"/>
  <c r="E90" i="31"/>
  <c r="Q83" i="31"/>
  <c r="N118" i="31"/>
  <c r="V118" i="31"/>
  <c r="I103" i="31"/>
  <c r="Y83" i="31"/>
  <c r="E118" i="31"/>
  <c r="S117" i="31"/>
  <c r="K117" i="31"/>
  <c r="AD118" i="31"/>
  <c r="B103" i="31"/>
  <c r="M110" i="31"/>
  <c r="I96" i="31"/>
  <c r="E93" i="31"/>
  <c r="I91" i="31"/>
  <c r="AB113" i="31"/>
  <c r="L114" i="31"/>
  <c r="U110" i="31"/>
  <c r="O103" i="31"/>
  <c r="AC117" i="31"/>
  <c r="U98" i="31"/>
  <c r="M97" i="31"/>
  <c r="E97" i="31"/>
  <c r="C118" i="31"/>
  <c r="Y95" i="31"/>
  <c r="Q96" i="31"/>
  <c r="M94" i="31"/>
  <c r="E113" i="31"/>
  <c r="S114" i="31"/>
  <c r="C114" i="31"/>
  <c r="O91" i="31"/>
  <c r="AC109" i="31"/>
  <c r="U109" i="31"/>
  <c r="E89" i="31"/>
  <c r="Y107" i="31"/>
  <c r="Q107" i="31"/>
  <c r="O106" i="31"/>
  <c r="S92" i="31"/>
  <c r="K92" i="31"/>
  <c r="C112" i="31"/>
  <c r="U105" i="31"/>
  <c r="M105" i="31"/>
  <c r="E110" i="31"/>
  <c r="AC114" i="31"/>
  <c r="AC98" i="31"/>
  <c r="AC90" i="31"/>
  <c r="AC94" i="31"/>
  <c r="M90" i="31"/>
  <c r="AA118" i="31"/>
  <c r="AB103" i="31"/>
  <c r="T103" i="31"/>
  <c r="D103" i="31"/>
  <c r="Z102" i="31"/>
  <c r="Z98" i="31"/>
  <c r="J98" i="31"/>
  <c r="V96" i="31"/>
  <c r="N96" i="31"/>
  <c r="F96" i="31"/>
  <c r="Z94" i="31"/>
  <c r="R94" i="31"/>
  <c r="J94" i="31"/>
  <c r="AB91" i="31"/>
  <c r="T91" i="31"/>
  <c r="D91" i="31"/>
  <c r="Z90" i="31"/>
  <c r="R90" i="31"/>
  <c r="J90" i="31"/>
  <c r="AB83" i="31"/>
  <c r="T83" i="31"/>
  <c r="L83" i="31"/>
  <c r="D83" i="31"/>
  <c r="O118" i="31"/>
  <c r="AC105" i="31"/>
  <c r="AE110" i="31"/>
  <c r="W110" i="31"/>
  <c r="G110" i="31"/>
  <c r="AA108" i="31"/>
  <c r="S108" i="31"/>
  <c r="C108" i="31"/>
  <c r="X118" i="31"/>
  <c r="L116" i="31"/>
  <c r="J113" i="31"/>
  <c r="F117" i="31"/>
  <c r="AF117" i="31"/>
  <c r="L115" i="31"/>
  <c r="D115" i="31"/>
  <c r="AD114" i="31"/>
  <c r="V114" i="31"/>
  <c r="F114" i="31"/>
  <c r="E98" i="31"/>
  <c r="M93" i="31"/>
  <c r="AC89" i="31"/>
  <c r="Y115" i="31"/>
  <c r="Q115" i="31"/>
  <c r="I115" i="31"/>
  <c r="K112" i="31"/>
  <c r="U90" i="31"/>
  <c r="AD115" i="31"/>
  <c r="V116" i="31"/>
  <c r="N115" i="31"/>
  <c r="F115" i="31"/>
  <c r="AB114" i="31"/>
  <c r="T114" i="31"/>
  <c r="D114" i="31"/>
  <c r="R113" i="31"/>
  <c r="AE116" i="31"/>
  <c r="O116" i="31"/>
  <c r="G116" i="31"/>
  <c r="AA113" i="31"/>
  <c r="S113" i="31"/>
  <c r="K114" i="31"/>
  <c r="W118" i="31"/>
  <c r="AC113" i="31"/>
  <c r="U113" i="31"/>
  <c r="M113" i="31"/>
  <c r="R118" i="31"/>
  <c r="AF116" i="31"/>
  <c r="X116" i="31"/>
  <c r="P116" i="31"/>
  <c r="H116" i="31"/>
  <c r="W115" i="31"/>
  <c r="W114" i="31"/>
  <c r="G114" i="31"/>
  <c r="Z116" i="31"/>
  <c r="R116" i="31"/>
  <c r="J116" i="31"/>
  <c r="Z117" i="31"/>
  <c r="J117" i="31"/>
  <c r="K118" i="31"/>
  <c r="AE102" i="31"/>
  <c r="W102" i="31"/>
  <c r="O102" i="31"/>
  <c r="G102" i="31"/>
  <c r="AE118" i="31"/>
  <c r="G118" i="31"/>
  <c r="U117" i="31"/>
  <c r="AE114" i="31"/>
  <c r="Y116" i="31"/>
  <c r="Q116" i="31"/>
  <c r="I116" i="31"/>
  <c r="M114" i="31"/>
  <c r="X93" i="31"/>
  <c r="E115" i="31"/>
  <c r="AB117" i="31"/>
  <c r="L117" i="31"/>
  <c r="AE98" i="31"/>
  <c r="O98" i="31"/>
  <c r="AA96" i="31"/>
  <c r="S96" i="31"/>
  <c r="K96" i="31"/>
  <c r="C96" i="31"/>
  <c r="AE94" i="31"/>
  <c r="W94" i="31"/>
  <c r="O94" i="31"/>
  <c r="G94" i="31"/>
  <c r="AE90" i="31"/>
  <c r="W90" i="31"/>
  <c r="O90" i="31"/>
  <c r="G90" i="31"/>
  <c r="Y87" i="31"/>
  <c r="Q87" i="31"/>
  <c r="I87" i="31"/>
  <c r="AC85" i="31"/>
  <c r="U85" i="31"/>
  <c r="M85" i="31"/>
  <c r="E85" i="31"/>
  <c r="W98" i="31"/>
  <c r="G98" i="31"/>
  <c r="B110" i="31"/>
  <c r="C113" i="31"/>
  <c r="O114" i="31"/>
  <c r="AC118" i="31"/>
  <c r="U118" i="31"/>
  <c r="M118" i="31"/>
  <c r="T117" i="31"/>
  <c r="AA116" i="31"/>
  <c r="S116" i="31"/>
  <c r="K116" i="31"/>
  <c r="C116" i="31"/>
  <c r="M117" i="31"/>
  <c r="U114" i="31"/>
  <c r="E114" i="31"/>
  <c r="B115" i="31"/>
  <c r="T118" i="31"/>
  <c r="D118" i="31"/>
  <c r="AA117" i="31"/>
  <c r="C117" i="31"/>
  <c r="Y117" i="31"/>
  <c r="I117" i="31"/>
  <c r="B83" i="31"/>
  <c r="P115" i="31"/>
  <c r="AC111" i="31"/>
  <c r="U111" i="31"/>
  <c r="M111" i="31"/>
  <c r="E111" i="31"/>
  <c r="AA110" i="31"/>
  <c r="S110" i="31"/>
  <c r="K110" i="31"/>
  <c r="C110" i="31"/>
  <c r="AE108" i="31"/>
  <c r="W108"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S89" i="31"/>
  <c r="K89" i="31"/>
  <c r="C89" i="31"/>
  <c r="AE87" i="31"/>
  <c r="W87" i="31"/>
  <c r="O87" i="31"/>
  <c r="G87" i="31"/>
  <c r="AA85" i="31"/>
  <c r="S85" i="31"/>
  <c r="K85" i="31"/>
  <c r="C85" i="31"/>
  <c r="F118" i="31"/>
  <c r="D117" i="31"/>
  <c r="H115" i="31"/>
  <c r="T113" i="31"/>
  <c r="D113" i="31"/>
  <c r="V117" i="31"/>
  <c r="R115" i="31"/>
  <c r="O108" i="31"/>
  <c r="G108" i="31"/>
  <c r="AC103" i="31"/>
  <c r="U103" i="31"/>
  <c r="M103" i="31"/>
  <c r="E103" i="31"/>
  <c r="AA102" i="31"/>
  <c r="S102" i="31"/>
  <c r="K102" i="31"/>
  <c r="C102" i="31"/>
  <c r="AA98" i="31"/>
  <c r="S98" i="31"/>
  <c r="K98" i="31"/>
  <c r="C98" i="31"/>
  <c r="AE96" i="31"/>
  <c r="W96" i="31"/>
  <c r="O96" i="31"/>
  <c r="G96" i="31"/>
  <c r="AA94" i="31"/>
  <c r="S94" i="31"/>
  <c r="K94" i="31"/>
  <c r="C94" i="31"/>
  <c r="AC91" i="31"/>
  <c r="U91" i="31"/>
  <c r="M91" i="31"/>
  <c r="E91" i="31"/>
  <c r="AA90" i="31"/>
  <c r="S90" i="31"/>
  <c r="K90" i="31"/>
  <c r="C90" i="31"/>
  <c r="AE88" i="31"/>
  <c r="W88" i="31"/>
  <c r="O88" i="31"/>
  <c r="G88" i="31"/>
  <c r="AC83" i="31"/>
  <c r="U83" i="31"/>
  <c r="M83" i="31"/>
  <c r="E83" i="31"/>
  <c r="AA82" i="31"/>
  <c r="S82" i="31"/>
  <c r="K82" i="31"/>
  <c r="S118" i="31"/>
  <c r="AE115" i="31"/>
  <c r="W116" i="31"/>
  <c r="B108" i="31"/>
  <c r="B92" i="31"/>
  <c r="L118" i="31"/>
  <c r="R117" i="31"/>
  <c r="AD116" i="31"/>
  <c r="B106" i="31"/>
  <c r="B118" i="31"/>
  <c r="K103" i="31"/>
  <c r="Y102"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AF103" i="31"/>
  <c r="X103" i="31"/>
  <c r="P103" i="31"/>
  <c r="H103" i="31"/>
  <c r="AD102" i="31"/>
  <c r="V102" i="31"/>
  <c r="N102" i="31"/>
  <c r="F102" i="31"/>
  <c r="AD98" i="31"/>
  <c r="V98" i="31"/>
  <c r="N98" i="31"/>
  <c r="F98" i="31"/>
  <c r="AB97" i="31"/>
  <c r="AE83" i="31"/>
  <c r="W83" i="31"/>
  <c r="O83" i="31"/>
  <c r="G83" i="31"/>
  <c r="B107"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D103" i="31"/>
  <c r="V103" i="31"/>
  <c r="N103" i="31"/>
  <c r="F103" i="31"/>
  <c r="AB98" i="31"/>
  <c r="T98" i="31"/>
  <c r="L98" i="31"/>
  <c r="D98" i="31"/>
  <c r="Z97" i="31"/>
  <c r="R97" i="31"/>
  <c r="J97" i="31"/>
  <c r="AF96" i="31"/>
  <c r="X96" i="31"/>
  <c r="P96" i="31"/>
  <c r="H96" i="31"/>
  <c r="AD95" i="31"/>
  <c r="V95" i="31"/>
  <c r="N95" i="31"/>
  <c r="F95" i="31"/>
  <c r="AB94" i="31"/>
  <c r="T94" i="31"/>
  <c r="L94" i="31"/>
  <c r="D94" i="31"/>
  <c r="Z93" i="31"/>
  <c r="R93" i="31"/>
  <c r="J93" i="31"/>
  <c r="AD91" i="31"/>
  <c r="V91" i="31"/>
  <c r="N91" i="31"/>
  <c r="F91" i="31"/>
  <c r="AB90" i="31"/>
  <c r="T90" i="31"/>
  <c r="L90" i="31"/>
  <c r="D90" i="31"/>
  <c r="Z89" i="31"/>
  <c r="R89" i="31"/>
  <c r="J89" i="31"/>
  <c r="AD87" i="31"/>
  <c r="V87" i="31"/>
  <c r="N87" i="31"/>
  <c r="F87" i="31"/>
  <c r="Z85" i="31"/>
  <c r="R85" i="31"/>
  <c r="J85" i="31"/>
  <c r="AD83" i="31"/>
  <c r="V83" i="31"/>
  <c r="N83" i="31"/>
  <c r="F83" i="31"/>
  <c r="T97" i="31"/>
  <c r="L97" i="31"/>
  <c r="D97" i="31"/>
  <c r="Z96" i="31"/>
  <c r="R96" i="31"/>
  <c r="J96" i="31"/>
  <c r="AF95" i="31"/>
  <c r="X95" i="31"/>
  <c r="P95" i="31"/>
  <c r="H95" i="31"/>
  <c r="AD94" i="31"/>
  <c r="V94" i="31"/>
  <c r="N94" i="31"/>
  <c r="F94" i="31"/>
  <c r="AB93" i="31"/>
  <c r="T93" i="31"/>
  <c r="L93" i="31"/>
  <c r="D93" i="31"/>
  <c r="Z92" i="31"/>
  <c r="R92" i="31"/>
  <c r="J92" i="31"/>
  <c r="AF91" i="31"/>
  <c r="X91" i="31"/>
  <c r="P91" i="31"/>
  <c r="H91" i="31"/>
  <c r="AD90" i="31"/>
  <c r="V90" i="31"/>
  <c r="N90" i="31"/>
  <c r="F90" i="31"/>
  <c r="AB89" i="31"/>
  <c r="T89" i="31"/>
  <c r="L89" i="31"/>
  <c r="D89" i="31"/>
  <c r="Z88" i="31"/>
  <c r="R88" i="31"/>
  <c r="J88" i="31"/>
  <c r="AF87" i="31"/>
  <c r="X87" i="31"/>
  <c r="P87" i="31"/>
  <c r="H87" i="31"/>
  <c r="AD86" i="31"/>
  <c r="V86" i="31"/>
  <c r="N86" i="31"/>
  <c r="F86" i="31"/>
  <c r="AB85" i="31"/>
  <c r="T85" i="31"/>
  <c r="L85" i="31"/>
  <c r="D85" i="31"/>
  <c r="AF83" i="31"/>
  <c r="X83" i="31"/>
  <c r="P83" i="31"/>
  <c r="H83" i="31"/>
  <c r="AD82" i="31"/>
  <c r="V82" i="31"/>
  <c r="N82" i="31"/>
  <c r="F82" i="31"/>
  <c r="B116" i="31"/>
  <c r="AF118" i="31"/>
  <c r="H118" i="31"/>
  <c r="AD117" i="31"/>
  <c r="N117" i="31"/>
  <c r="AB116" i="31"/>
  <c r="D116" i="31"/>
  <c r="Z115" i="31"/>
  <c r="J115" i="31"/>
  <c r="H102" i="31"/>
  <c r="H97" i="31"/>
  <c r="AD97" i="31"/>
  <c r="T96" i="31"/>
  <c r="D96" i="31"/>
  <c r="AF93" i="31"/>
  <c r="X94" i="3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D95" i="31"/>
  <c r="H93" i="31"/>
  <c r="AD88" i="31"/>
  <c r="T87" i="31"/>
  <c r="Z86" i="31"/>
  <c r="R86" i="31"/>
  <c r="P85" i="31"/>
  <c r="R82" i="31"/>
  <c r="B117" i="31"/>
  <c r="B109" i="31"/>
  <c r="B93" i="31"/>
  <c r="B85"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X98" i="31"/>
  <c r="P98" i="31"/>
  <c r="H98" i="31"/>
  <c r="L96" i="31"/>
  <c r="Z95" i="31"/>
  <c r="P94" i="31"/>
  <c r="Y92" i="31"/>
  <c r="Q92" i="31"/>
  <c r="I92" i="31"/>
  <c r="Y88" i="31"/>
  <c r="Q88" i="31"/>
  <c r="I88" i="31"/>
  <c r="AC86" i="31"/>
  <c r="U86" i="31"/>
  <c r="M86" i="31"/>
  <c r="E86" i="31"/>
  <c r="AC82" i="31"/>
  <c r="U82" i="31"/>
  <c r="M82" i="31"/>
  <c r="E82" i="31"/>
  <c r="Y89" i="31"/>
  <c r="Q89" i="31"/>
  <c r="I89" i="31"/>
  <c r="AC87" i="31"/>
  <c r="U87" i="31"/>
  <c r="M87" i="31"/>
  <c r="E87" i="31"/>
  <c r="AA86" i="31"/>
  <c r="S86" i="31"/>
  <c r="K86" i="31"/>
  <c r="C86" i="31"/>
  <c r="Y85" i="31"/>
  <c r="Q85" i="31"/>
  <c r="I85" i="31"/>
  <c r="X97" i="31"/>
  <c r="P97" i="31"/>
  <c r="AB95" i="31"/>
  <c r="T95" i="31"/>
  <c r="L95" i="3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A103" i="31"/>
  <c r="S103" i="31"/>
  <c r="I102" i="31"/>
  <c r="AE97" i="31"/>
  <c r="W97" i="31"/>
  <c r="O97" i="31"/>
  <c r="G97" i="31"/>
  <c r="AA95" i="31"/>
  <c r="S95" i="31"/>
  <c r="K95" i="31"/>
  <c r="C95" i="31"/>
  <c r="Q94" i="31"/>
  <c r="I94" i="31"/>
  <c r="AE93" i="31"/>
  <c r="W93" i="31"/>
  <c r="O93" i="31"/>
  <c r="G93" i="31"/>
  <c r="AC92" i="31"/>
  <c r="U92" i="31"/>
  <c r="M92" i="31"/>
  <c r="E92" i="31"/>
  <c r="AA91" i="31"/>
  <c r="S91" i="31"/>
  <c r="K91" i="31"/>
  <c r="C91" i="31"/>
  <c r="Y90" i="31"/>
  <c r="Q90" i="31"/>
  <c r="I90" i="31"/>
  <c r="AE89" i="31"/>
  <c r="W89" i="31"/>
  <c r="O89" i="31"/>
  <c r="G89" i="31"/>
  <c r="AC88" i="31"/>
  <c r="U88" i="31"/>
  <c r="M88" i="31"/>
  <c r="E88" i="31"/>
  <c r="AA87" i="31"/>
  <c r="S87" i="31"/>
  <c r="K87" i="31"/>
  <c r="C87" i="31"/>
  <c r="Y86" i="31"/>
  <c r="Q86" i="31"/>
  <c r="I86" i="31"/>
  <c r="AE85" i="31"/>
  <c r="W85" i="31"/>
  <c r="O85" i="31"/>
  <c r="G85" i="31"/>
  <c r="AA83" i="31"/>
  <c r="S83" i="31"/>
  <c r="K83" i="31"/>
  <c r="C83" i="31"/>
  <c r="Y82" i="31"/>
  <c r="Q82" i="31"/>
  <c r="I82" i="31"/>
  <c r="AB108" i="31"/>
  <c r="T108" i="31"/>
  <c r="L108" i="31"/>
  <c r="D108" i="31"/>
  <c r="Z107" i="31"/>
  <c r="R107" i="31"/>
  <c r="J107" i="31"/>
  <c r="AF106" i="31"/>
  <c r="X106" i="31"/>
  <c r="P106" i="31"/>
  <c r="H106" i="31"/>
  <c r="AD105" i="31"/>
  <c r="V105" i="31"/>
  <c r="N105" i="31"/>
  <c r="F105" i="31"/>
  <c r="Z103" i="31"/>
  <c r="R103" i="31"/>
  <c r="J103" i="31"/>
  <c r="AF98" i="31"/>
  <c r="V97" i="31"/>
  <c r="N97" i="31"/>
  <c r="F97" i="31"/>
  <c r="AB96" i="31"/>
  <c r="R95" i="31"/>
  <c r="J95" i="31"/>
  <c r="AF94" i="31"/>
  <c r="H94" i="31"/>
  <c r="AD93" i="31"/>
  <c r="V93" i="31"/>
  <c r="N93" i="31"/>
  <c r="F93" i="31"/>
  <c r="AB92" i="31"/>
  <c r="T92" i="31"/>
  <c r="L92" i="31"/>
  <c r="D92" i="31"/>
  <c r="Z91" i="31"/>
  <c r="R91" i="31"/>
  <c r="J91" i="31"/>
  <c r="AF90" i="31"/>
  <c r="X90" i="31"/>
  <c r="P90" i="31"/>
  <c r="H90" i="31"/>
  <c r="AD89" i="31"/>
  <c r="V89" i="31"/>
  <c r="N89" i="31"/>
  <c r="F89" i="31"/>
  <c r="AB88" i="31"/>
  <c r="T88" i="31"/>
  <c r="L88" i="31"/>
  <c r="D88" i="31"/>
  <c r="Z87" i="31"/>
  <c r="R87" i="31"/>
  <c r="J87" i="31"/>
  <c r="AF86" i="31"/>
  <c r="X86" i="31"/>
  <c r="P86" i="31"/>
  <c r="H86" i="31"/>
  <c r="AD85" i="31"/>
  <c r="V85" i="31"/>
  <c r="N85" i="31"/>
  <c r="F85" i="31"/>
  <c r="Z83" i="31"/>
  <c r="R83" i="31"/>
  <c r="J83" i="31"/>
  <c r="AF82" i="31"/>
  <c r="X82" i="31"/>
  <c r="P82" i="31"/>
  <c r="H82" i="31"/>
  <c r="E7" i="5" l="1"/>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C2" i="18" l="1"/>
  <c r="D2" i="18"/>
  <c r="E2" i="18"/>
  <c r="F2" i="18"/>
  <c r="G2" i="18"/>
  <c r="H2" i="18"/>
  <c r="I2" i="18"/>
  <c r="J2" i="18"/>
  <c r="K2" i="18"/>
  <c r="L2" i="18"/>
  <c r="M2" i="18"/>
  <c r="N2" i="18"/>
  <c r="O2" i="18"/>
  <c r="P2" i="18"/>
  <c r="Q2" i="18"/>
  <c r="R2" i="18"/>
  <c r="S2" i="18"/>
  <c r="T2" i="18"/>
  <c r="U2" i="18"/>
  <c r="V2" i="18"/>
  <c r="W2" i="18"/>
  <c r="X2" i="18"/>
  <c r="Y2" i="18"/>
  <c r="Z2" i="18"/>
  <c r="AA2" i="18"/>
  <c r="AB2" i="18"/>
  <c r="AC2" i="18"/>
  <c r="AD2" i="18"/>
  <c r="AE2" i="18"/>
  <c r="B2" i="18"/>
  <c r="B13" i="18" l="1" a="1"/>
  <c r="B13" i="18" s="1"/>
  <c r="B3" i="18"/>
  <c r="X3" i="18"/>
  <c r="X4" i="18" s="1"/>
  <c r="X9" i="18"/>
  <c r="J3" i="18"/>
  <c r="J4" i="18" s="1"/>
  <c r="J9" i="18"/>
  <c r="H3" i="18"/>
  <c r="H4" i="18" s="1"/>
  <c r="H9" i="18"/>
  <c r="E9" i="18"/>
  <c r="E3" i="18"/>
  <c r="E4" i="18" s="1"/>
  <c r="R3" i="18"/>
  <c r="R4" i="18" s="1"/>
  <c r="R9" i="18"/>
  <c r="Y3" i="18"/>
  <c r="Y4" i="18" s="1"/>
  <c r="Y9" i="18"/>
  <c r="I3" i="18"/>
  <c r="I4" i="18" s="1"/>
  <c r="I9" i="18"/>
  <c r="P9" i="18"/>
  <c r="P3" i="18"/>
  <c r="P4" i="18" s="1"/>
  <c r="AE9" i="18"/>
  <c r="AE3" i="18"/>
  <c r="AE4" i="18" s="1"/>
  <c r="O9" i="18"/>
  <c r="O3" i="18"/>
  <c r="O4" i="18" s="1"/>
  <c r="AD9" i="18"/>
  <c r="AD3" i="18"/>
  <c r="AD4" i="18" s="1"/>
  <c r="N9" i="18"/>
  <c r="N3" i="18"/>
  <c r="N4" i="18" s="1"/>
  <c r="AC9" i="18"/>
  <c r="AC3" i="18"/>
  <c r="AC4" i="18" s="1"/>
  <c r="M9" i="18"/>
  <c r="M3" i="18"/>
  <c r="M4" i="18" s="1"/>
  <c r="AB9" i="18"/>
  <c r="AB3" i="18"/>
  <c r="AB4" i="18" s="1"/>
  <c r="L9" i="18"/>
  <c r="L3" i="18"/>
  <c r="L4" i="18" s="1"/>
  <c r="D9" i="18"/>
  <c r="D3" i="18"/>
  <c r="D4" i="18" s="1"/>
  <c r="Z3" i="18"/>
  <c r="Z4" i="18" s="1"/>
  <c r="Z9" i="18"/>
  <c r="Q3" i="18"/>
  <c r="Q4" i="18" s="1"/>
  <c r="Q9" i="18"/>
  <c r="B4" i="18"/>
  <c r="B9" i="18"/>
  <c r="W9" i="18"/>
  <c r="W3" i="18"/>
  <c r="W4" i="18" s="1"/>
  <c r="G9" i="18"/>
  <c r="G3" i="18"/>
  <c r="G4" i="18" s="1"/>
  <c r="V9" i="18"/>
  <c r="V3" i="18"/>
  <c r="V4" i="18" s="1"/>
  <c r="F9" i="18"/>
  <c r="F3" i="18"/>
  <c r="F4" i="18" s="1"/>
  <c r="U9" i="18"/>
  <c r="U3" i="18"/>
  <c r="U4" i="18" s="1"/>
  <c r="T9" i="18"/>
  <c r="T3" i="18"/>
  <c r="T4" i="18" s="1"/>
  <c r="AA9" i="18"/>
  <c r="AA3" i="18"/>
  <c r="AA4" i="18" s="1"/>
  <c r="S9" i="18"/>
  <c r="S3" i="18"/>
  <c r="S4" i="18" s="1"/>
  <c r="K9" i="18"/>
  <c r="K3" i="18"/>
  <c r="K4" i="18" s="1"/>
  <c r="C9" i="18"/>
  <c r="C3" i="18"/>
  <c r="C4" i="18" s="1"/>
  <c r="Z7" i="18"/>
  <c r="Z8" i="18" s="1"/>
  <c r="R7" i="18"/>
  <c r="R8" i="18" s="1"/>
  <c r="J7" i="18"/>
  <c r="J8" i="18" s="1"/>
  <c r="B7" i="18"/>
  <c r="B8" i="18" s="1"/>
  <c r="Y7" i="18"/>
  <c r="Y8" i="18" s="1"/>
  <c r="Q7" i="18"/>
  <c r="Q8" i="18" s="1"/>
  <c r="I7" i="18"/>
  <c r="I8" i="18" s="1"/>
  <c r="X7" i="18"/>
  <c r="X8" i="18" s="1"/>
  <c r="P7" i="18"/>
  <c r="P8" i="18" s="1"/>
  <c r="H7" i="18"/>
  <c r="H8" i="18" s="1"/>
  <c r="AE7" i="18"/>
  <c r="AE8" i="18" s="1"/>
  <c r="W7" i="18"/>
  <c r="W8" i="18" s="1"/>
  <c r="O7" i="18"/>
  <c r="O8" i="18" s="1"/>
  <c r="G7" i="18"/>
  <c r="G8" i="18" s="1"/>
  <c r="V7" i="18"/>
  <c r="V8" i="18" s="1"/>
  <c r="AC7" i="18"/>
  <c r="AC8" i="18" s="1"/>
  <c r="U7" i="18"/>
  <c r="U8" i="18" s="1"/>
  <c r="M7" i="18"/>
  <c r="M8" i="18" s="1"/>
  <c r="E7" i="18"/>
  <c r="E8" i="18" s="1"/>
  <c r="AD7" i="18"/>
  <c r="AD8" i="18" s="1"/>
  <c r="N7" i="18"/>
  <c r="N8" i="18" s="1"/>
  <c r="F7" i="18"/>
  <c r="F8" i="18" s="1"/>
  <c r="AB7" i="18"/>
  <c r="AB8" i="18" s="1"/>
  <c r="T7" i="18"/>
  <c r="T8" i="18" s="1"/>
  <c r="L7" i="18"/>
  <c r="L8" i="18" s="1"/>
  <c r="D7" i="18"/>
  <c r="D8" i="18" s="1"/>
  <c r="K13" i="18" a="1"/>
  <c r="K13" i="18" s="1"/>
  <c r="Z13" i="18" a="1"/>
  <c r="Z13" i="18" s="1"/>
  <c r="Z12" i="18"/>
  <c r="Y13" i="18" a="1"/>
  <c r="Y13" i="18" s="1"/>
  <c r="I13" i="18" a="1"/>
  <c r="I13" i="18" s="1"/>
  <c r="AF13" i="18" a="1"/>
  <c r="AF13" i="18" s="1"/>
  <c r="AF12" i="18"/>
  <c r="P13" i="18" a="1"/>
  <c r="P13" i="18" s="1"/>
  <c r="P12" i="18"/>
  <c r="H13" i="18" a="1"/>
  <c r="H13" i="18" s="1"/>
  <c r="H12" i="18"/>
  <c r="X13" i="18" a="1"/>
  <c r="X13" i="18" s="1"/>
  <c r="X12" i="18"/>
  <c r="AE13" i="18" a="1"/>
  <c r="AE13" i="18" s="1"/>
  <c r="W13" i="18" a="1"/>
  <c r="W13" i="18" s="1"/>
  <c r="O13" i="18" a="1"/>
  <c r="O13" i="18" s="1"/>
  <c r="G13" i="18" a="1"/>
  <c r="G13" i="18" s="1"/>
  <c r="N12" i="18"/>
  <c r="N13" i="18" a="1"/>
  <c r="N13" i="18" s="1"/>
  <c r="F13" i="18" a="1"/>
  <c r="F13" i="18" s="1"/>
  <c r="F12" i="18"/>
  <c r="AA13" i="18" a="1"/>
  <c r="AA13" i="18" s="1"/>
  <c r="C13" i="18" a="1"/>
  <c r="C13" i="18" s="1"/>
  <c r="J13" i="18" a="1"/>
  <c r="J13" i="18" s="1"/>
  <c r="J12" i="18"/>
  <c r="B12" i="18"/>
  <c r="AD13" i="18" a="1"/>
  <c r="AD13" i="18" s="1"/>
  <c r="AD12" i="18"/>
  <c r="U13" i="18" a="1"/>
  <c r="U13" i="18" s="1"/>
  <c r="S13" i="18" a="1"/>
  <c r="S13" i="18" s="1"/>
  <c r="R13" i="18" a="1"/>
  <c r="R13" i="18" s="1"/>
  <c r="R12" i="18"/>
  <c r="Q13" i="18" a="1"/>
  <c r="Q13" i="18" s="1"/>
  <c r="V13" i="18" a="1"/>
  <c r="V13" i="18" s="1"/>
  <c r="V12" i="18"/>
  <c r="AC13" i="18" a="1"/>
  <c r="AC13" i="18" s="1"/>
  <c r="M13" i="18" a="1"/>
  <c r="M13" i="18" s="1"/>
  <c r="E13" i="18" a="1"/>
  <c r="E13" i="18" s="1"/>
  <c r="AB12" i="18"/>
  <c r="AB13" i="18" a="1"/>
  <c r="AB13" i="18" s="1"/>
  <c r="T12" i="18"/>
  <c r="T13" i="18" a="1"/>
  <c r="T13" i="18" s="1"/>
  <c r="L12" i="18"/>
  <c r="L13" i="18" a="1"/>
  <c r="L13" i="18" s="1"/>
  <c r="D13" i="18" a="1"/>
  <c r="D13" i="18" s="1"/>
  <c r="D12" i="18"/>
  <c r="AA7" i="18"/>
  <c r="AA8" i="18" s="1"/>
  <c r="S7" i="18"/>
  <c r="S8" i="18" s="1"/>
  <c r="K7" i="18"/>
  <c r="K8" i="18" s="1"/>
  <c r="C7" i="18"/>
  <c r="C8" i="18" s="1"/>
  <c r="B5" i="13" l="1"/>
  <c r="B5" i="9"/>
  <c r="B5" i="8"/>
  <c r="B8" i="6"/>
  <c r="B2" i="6"/>
  <c r="B7" i="6"/>
  <c r="B3" i="6"/>
  <c r="B4" i="6"/>
  <c r="B5" i="6"/>
  <c r="B6" i="6"/>
  <c r="B56" i="18"/>
  <c r="H63" i="18"/>
  <c r="I63" i="18"/>
  <c r="J63" i="18"/>
  <c r="K63" i="18"/>
  <c r="L63" i="18"/>
  <c r="M63" i="18"/>
  <c r="N63" i="18"/>
  <c r="O63" i="18"/>
  <c r="S63" i="18"/>
  <c r="T63" i="18"/>
  <c r="AB63" i="18"/>
  <c r="AD63" i="18"/>
  <c r="AE63" i="18"/>
  <c r="AG63" i="18"/>
  <c r="AH63" i="18"/>
  <c r="F60" i="18"/>
  <c r="G60" i="18"/>
  <c r="H60" i="18"/>
  <c r="I60" i="18"/>
  <c r="J60" i="18"/>
  <c r="K60" i="18"/>
  <c r="L60" i="18"/>
  <c r="M60" i="18"/>
  <c r="N60" i="18"/>
  <c r="O60" i="18"/>
  <c r="P60" i="18"/>
  <c r="Q60" i="18"/>
  <c r="R60" i="18"/>
  <c r="S60" i="18"/>
  <c r="T60" i="18"/>
  <c r="U60" i="18"/>
  <c r="V60" i="18"/>
  <c r="W60" i="18"/>
  <c r="X60" i="18"/>
  <c r="Y60" i="18"/>
  <c r="Z60" i="18"/>
  <c r="AA60" i="18"/>
  <c r="AB60" i="18"/>
  <c r="AC60" i="18"/>
  <c r="AD60" i="18"/>
  <c r="AE60" i="18"/>
  <c r="AF60" i="18"/>
  <c r="AG60" i="18"/>
  <c r="AH60" i="18"/>
  <c r="AI60" i="18"/>
  <c r="F63" i="18"/>
  <c r="E5" i="8" l="1"/>
  <c r="C5" i="8"/>
  <c r="I5" i="8"/>
  <c r="W5" i="8"/>
  <c r="AE5" i="8"/>
  <c r="F5" i="8"/>
  <c r="S5" i="8"/>
  <c r="Z5" i="8"/>
  <c r="AF5" i="8"/>
  <c r="O5" i="8"/>
  <c r="G5" i="8"/>
  <c r="AC5" i="8"/>
  <c r="M5" i="8"/>
  <c r="L5" i="8"/>
  <c r="R5" i="8"/>
  <c r="X5" i="8"/>
  <c r="AD5" i="8"/>
  <c r="AB5" i="8"/>
  <c r="Q5" i="8"/>
  <c r="J5" i="8"/>
  <c r="P5" i="8"/>
  <c r="V5" i="8"/>
  <c r="U5" i="8"/>
  <c r="Y5" i="8"/>
  <c r="T5" i="8"/>
  <c r="H5" i="8"/>
  <c r="N5" i="8"/>
  <c r="D5" i="8"/>
  <c r="K5" i="8"/>
  <c r="AA5" i="8"/>
  <c r="G5" i="9"/>
  <c r="O5" i="9"/>
  <c r="W5" i="9"/>
  <c r="AE5" i="9"/>
  <c r="H5" i="9"/>
  <c r="P5" i="9"/>
  <c r="X5" i="9"/>
  <c r="AF5" i="9"/>
  <c r="I5" i="9"/>
  <c r="Q5" i="9"/>
  <c r="Y5" i="9"/>
  <c r="C5" i="9"/>
  <c r="J5" i="9"/>
  <c r="R5" i="9"/>
  <c r="Z5" i="9"/>
  <c r="K5" i="9"/>
  <c r="S5" i="9"/>
  <c r="AA5" i="9"/>
  <c r="D5" i="9"/>
  <c r="L5" i="9"/>
  <c r="T5" i="9"/>
  <c r="AB5" i="9"/>
  <c r="E5" i="9"/>
  <c r="M5" i="9"/>
  <c r="U5" i="9"/>
  <c r="AC5" i="9"/>
  <c r="F5" i="9"/>
  <c r="N5" i="9"/>
  <c r="V5" i="9"/>
  <c r="AD5" i="9"/>
  <c r="F8" i="6"/>
  <c r="N8" i="6"/>
  <c r="V8" i="6"/>
  <c r="AD8" i="6"/>
  <c r="C8" i="6"/>
  <c r="G8" i="6"/>
  <c r="O8" i="6"/>
  <c r="W8" i="6"/>
  <c r="AE8" i="6"/>
  <c r="J8" i="6"/>
  <c r="AA8" i="6"/>
  <c r="T8" i="6"/>
  <c r="AC8" i="6"/>
  <c r="H8" i="6"/>
  <c r="P8" i="6"/>
  <c r="X8" i="6"/>
  <c r="AF8" i="6"/>
  <c r="R8" i="6"/>
  <c r="K8" i="6"/>
  <c r="D8" i="6"/>
  <c r="AB8" i="6"/>
  <c r="E8" i="6"/>
  <c r="U8" i="6"/>
  <c r="I8" i="6"/>
  <c r="Q8" i="6"/>
  <c r="Y8" i="6"/>
  <c r="Z8" i="6"/>
  <c r="S8" i="6"/>
  <c r="L8" i="6"/>
  <c r="M8" i="6"/>
  <c r="E5" i="6"/>
  <c r="M5" i="6"/>
  <c r="U5" i="6"/>
  <c r="AC5" i="6"/>
  <c r="C5" i="6"/>
  <c r="F5" i="6"/>
  <c r="N5" i="6"/>
  <c r="V5" i="6"/>
  <c r="AD5" i="6"/>
  <c r="J5" i="6"/>
  <c r="AB5" i="6"/>
  <c r="G5" i="6"/>
  <c r="O5" i="6"/>
  <c r="W5" i="6"/>
  <c r="AE5" i="6"/>
  <c r="Y5" i="6"/>
  <c r="R5" i="6"/>
  <c r="K5" i="6"/>
  <c r="AA5" i="6"/>
  <c r="T5" i="6"/>
  <c r="H5" i="6"/>
  <c r="P5" i="6"/>
  <c r="X5" i="6"/>
  <c r="AF5" i="6"/>
  <c r="I5" i="6"/>
  <c r="Q5" i="6"/>
  <c r="Z5" i="6"/>
  <c r="S5" i="6"/>
  <c r="D5" i="6"/>
  <c r="L5" i="6"/>
  <c r="H6" i="6"/>
  <c r="P6" i="6"/>
  <c r="X6" i="6"/>
  <c r="AF6" i="6"/>
  <c r="I6" i="6"/>
  <c r="Q6" i="6"/>
  <c r="Y6" i="6"/>
  <c r="AB6" i="6"/>
  <c r="E6" i="6"/>
  <c r="J6" i="6"/>
  <c r="R6" i="6"/>
  <c r="Z6" i="6"/>
  <c r="L6" i="6"/>
  <c r="M6" i="6"/>
  <c r="AC6" i="6"/>
  <c r="N6" i="6"/>
  <c r="AD6" i="6"/>
  <c r="W6" i="6"/>
  <c r="K6" i="6"/>
  <c r="S6" i="6"/>
  <c r="AA6" i="6"/>
  <c r="D6" i="6"/>
  <c r="T6" i="6"/>
  <c r="U6" i="6"/>
  <c r="F6" i="6"/>
  <c r="V6" i="6"/>
  <c r="C6" i="6"/>
  <c r="G6" i="6"/>
  <c r="AE6" i="6"/>
  <c r="O6" i="6"/>
  <c r="J4" i="6"/>
  <c r="R4" i="6"/>
  <c r="Z4" i="6"/>
  <c r="K4" i="6"/>
  <c r="S4" i="6"/>
  <c r="AA4" i="6"/>
  <c r="G4" i="6"/>
  <c r="O4" i="6"/>
  <c r="D4" i="6"/>
  <c r="L4" i="6"/>
  <c r="T4" i="6"/>
  <c r="AB4" i="6"/>
  <c r="F4" i="6"/>
  <c r="N4" i="6"/>
  <c r="AD4" i="6"/>
  <c r="C4" i="6"/>
  <c r="W4" i="6"/>
  <c r="P4" i="6"/>
  <c r="I4" i="6"/>
  <c r="Y4" i="6"/>
  <c r="E4" i="6"/>
  <c r="M4" i="6"/>
  <c r="U4" i="6"/>
  <c r="AC4" i="6"/>
  <c r="V4" i="6"/>
  <c r="AE4" i="6"/>
  <c r="H4" i="6"/>
  <c r="AF4" i="6"/>
  <c r="Q4" i="6"/>
  <c r="X4" i="6"/>
  <c r="K7" i="6"/>
  <c r="S7" i="6"/>
  <c r="AA7" i="6"/>
  <c r="P7" i="6"/>
  <c r="D7" i="6"/>
  <c r="L7" i="6"/>
  <c r="T7" i="6"/>
  <c r="AB7" i="6"/>
  <c r="R7" i="6"/>
  <c r="E7" i="6"/>
  <c r="M7" i="6"/>
  <c r="U7" i="6"/>
  <c r="AC7" i="6"/>
  <c r="G7" i="6"/>
  <c r="W7" i="6"/>
  <c r="AE7" i="6"/>
  <c r="X7" i="6"/>
  <c r="Q7" i="6"/>
  <c r="J7" i="6"/>
  <c r="F7" i="6"/>
  <c r="N7" i="6"/>
  <c r="V7" i="6"/>
  <c r="AD7" i="6"/>
  <c r="O7" i="6"/>
  <c r="H7" i="6"/>
  <c r="AF7" i="6"/>
  <c r="I7" i="6"/>
  <c r="Y7" i="6"/>
  <c r="Z7" i="6"/>
  <c r="C7" i="6"/>
  <c r="G3" i="6"/>
  <c r="O3" i="6"/>
  <c r="W3" i="6"/>
  <c r="AE3" i="6"/>
  <c r="S3" i="6"/>
  <c r="H3" i="6"/>
  <c r="P3" i="6"/>
  <c r="X3" i="6"/>
  <c r="AF3" i="6"/>
  <c r="D3" i="6"/>
  <c r="L3" i="6"/>
  <c r="E3" i="6"/>
  <c r="I3" i="6"/>
  <c r="Q3" i="6"/>
  <c r="Y3" i="6"/>
  <c r="AA3" i="6"/>
  <c r="AB3" i="6"/>
  <c r="M3" i="6"/>
  <c r="AC3" i="6"/>
  <c r="V3" i="6"/>
  <c r="J3" i="6"/>
  <c r="R3" i="6"/>
  <c r="Z3" i="6"/>
  <c r="C3" i="6"/>
  <c r="K3" i="6"/>
  <c r="T3" i="6"/>
  <c r="U3" i="6"/>
  <c r="N3" i="6"/>
  <c r="AD3" i="6"/>
  <c r="F3" i="6"/>
  <c r="D2" i="6"/>
  <c r="L2" i="6"/>
  <c r="T2" i="6"/>
  <c r="AB2" i="6"/>
  <c r="Z2" i="6"/>
  <c r="E2" i="6"/>
  <c r="M2" i="6"/>
  <c r="U2" i="6"/>
  <c r="AC2" i="6"/>
  <c r="C2" i="6"/>
  <c r="AF2" i="6"/>
  <c r="AA2" i="6"/>
  <c r="F2" i="6"/>
  <c r="N2" i="6"/>
  <c r="V2" i="6"/>
  <c r="AD2" i="6"/>
  <c r="X2" i="6"/>
  <c r="Q2" i="6"/>
  <c r="R2" i="6"/>
  <c r="S2" i="6"/>
  <c r="G2" i="6"/>
  <c r="O2" i="6"/>
  <c r="W2" i="6"/>
  <c r="AE2" i="6"/>
  <c r="P2" i="6"/>
  <c r="Y2" i="6"/>
  <c r="J2" i="6"/>
  <c r="K2" i="6"/>
  <c r="H2" i="6"/>
  <c r="I2" i="6"/>
  <c r="AF64" i="18"/>
  <c r="P64" i="18"/>
  <c r="U64" i="18"/>
  <c r="E64" i="18"/>
  <c r="Z63" i="18"/>
  <c r="N64" i="18"/>
  <c r="N66" i="18" s="1"/>
  <c r="M64" i="18"/>
  <c r="M65" i="18" s="1"/>
  <c r="Z64" i="18"/>
  <c r="P63" i="18"/>
  <c r="W64" i="18"/>
  <c r="E63" i="18"/>
  <c r="V63" i="18"/>
  <c r="AD64" i="18"/>
  <c r="AD66" i="18" s="1"/>
  <c r="W63" i="18"/>
  <c r="G63" i="18"/>
  <c r="U63" i="18"/>
  <c r="AE64" i="18"/>
  <c r="AE65" i="18" s="1"/>
  <c r="AC63" i="18"/>
  <c r="O64" i="18"/>
  <c r="O65" i="18" s="1"/>
  <c r="H64" i="18"/>
  <c r="H65" i="18" s="1"/>
  <c r="X63" i="18"/>
  <c r="Y63" i="18"/>
  <c r="AG64" i="18"/>
  <c r="I64" i="18"/>
  <c r="I66" i="18" s="1"/>
  <c r="Q63" i="18"/>
  <c r="J64" i="18"/>
  <c r="J66" i="18" s="1"/>
  <c r="AH64" i="18"/>
  <c r="AH65" i="18" s="1"/>
  <c r="R63" i="18"/>
  <c r="K64" i="18"/>
  <c r="K66" i="18" s="1"/>
  <c r="S64" i="18"/>
  <c r="S66" i="18" s="1"/>
  <c r="AI63" i="18"/>
  <c r="AA63" i="18"/>
  <c r="AF63" i="18"/>
  <c r="AF66" i="18" s="1"/>
  <c r="X64" i="18"/>
  <c r="AA64" i="18"/>
  <c r="G64" i="18"/>
  <c r="R64" i="18"/>
  <c r="AI64" i="18"/>
  <c r="F64" i="18"/>
  <c r="F65" i="18" s="1"/>
  <c r="Q64" i="18"/>
  <c r="V64" i="18"/>
  <c r="Y64" i="18"/>
  <c r="AC64" i="18"/>
  <c r="AB64" i="18"/>
  <c r="AB65" i="18" s="1"/>
  <c r="T64" i="18"/>
  <c r="T66" i="18" s="1"/>
  <c r="L64" i="18"/>
  <c r="L66" i="18" s="1"/>
  <c r="U65" i="18" l="1"/>
  <c r="P66" i="18"/>
  <c r="Z66" i="18"/>
  <c r="E66" i="18"/>
  <c r="AI66" i="18"/>
  <c r="P65" i="18"/>
  <c r="V65" i="18"/>
  <c r="Z65" i="18"/>
  <c r="U66" i="18"/>
  <c r="M66" i="18"/>
  <c r="G66" i="18"/>
  <c r="X66" i="18"/>
  <c r="W66" i="18"/>
  <c r="W65" i="18"/>
  <c r="AD65" i="18"/>
  <c r="N65" i="18"/>
  <c r="X65" i="18"/>
  <c r="AC66" i="18"/>
  <c r="R66" i="18"/>
  <c r="AF65" i="18"/>
  <c r="Y66" i="18"/>
  <c r="O66" i="18"/>
  <c r="AA66" i="18"/>
  <c r="Q66" i="18"/>
  <c r="AE66" i="18"/>
  <c r="E65" i="18"/>
  <c r="F66" i="18"/>
  <c r="H66" i="18"/>
  <c r="V66" i="18"/>
  <c r="J65" i="18"/>
  <c r="AG65" i="18"/>
  <c r="AG66" i="18"/>
  <c r="AA65" i="18"/>
  <c r="AI65" i="18"/>
  <c r="AC65" i="18"/>
  <c r="R65" i="18"/>
  <c r="Q65" i="18"/>
  <c r="Y65" i="18"/>
  <c r="G65" i="18"/>
  <c r="AH66" i="18"/>
  <c r="K65" i="18"/>
  <c r="I65" i="18"/>
  <c r="S65" i="18"/>
  <c r="L65" i="18"/>
  <c r="AB66" i="18"/>
  <c r="T65" i="18"/>
  <c r="E51" i="18" l="1"/>
  <c r="E50" i="18"/>
  <c r="F51" i="18"/>
  <c r="G51" i="18"/>
  <c r="H51" i="18"/>
  <c r="I51" i="18"/>
  <c r="J51" i="18"/>
  <c r="K51" i="18"/>
  <c r="L51" i="18"/>
  <c r="M51" i="18"/>
  <c r="N51" i="18"/>
  <c r="O51" i="18"/>
  <c r="P51" i="18"/>
  <c r="Q51" i="18"/>
  <c r="R51" i="18"/>
  <c r="S51" i="18"/>
  <c r="T51" i="18"/>
  <c r="U51" i="18"/>
  <c r="V51" i="18"/>
  <c r="W51" i="18"/>
  <c r="X51" i="18"/>
  <c r="Y51" i="18"/>
  <c r="Z51" i="18"/>
  <c r="AA51" i="18"/>
  <c r="AB51" i="18"/>
  <c r="AC51" i="18"/>
  <c r="AD51" i="18"/>
  <c r="AE51" i="18"/>
  <c r="AF51" i="18"/>
  <c r="AG51" i="18"/>
  <c r="AH51" i="18"/>
  <c r="AI51"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AG50" i="18"/>
  <c r="AH50" i="18"/>
  <c r="AI50" i="18"/>
  <c r="F47" i="18"/>
  <c r="G47" i="18"/>
  <c r="H47" i="18"/>
  <c r="I47" i="18"/>
  <c r="J47" i="18"/>
  <c r="K47" i="18"/>
  <c r="L47" i="18"/>
  <c r="M47" i="18"/>
  <c r="N47" i="18"/>
  <c r="O47" i="18"/>
  <c r="P47" i="18"/>
  <c r="Q47" i="18"/>
  <c r="R47" i="18"/>
  <c r="S47" i="18"/>
  <c r="T47" i="18"/>
  <c r="U47" i="18"/>
  <c r="V47" i="18"/>
  <c r="W47" i="18"/>
  <c r="X47" i="18"/>
  <c r="Y47" i="18"/>
  <c r="Z47" i="18"/>
  <c r="AA47" i="18"/>
  <c r="AB47" i="18"/>
  <c r="AC47" i="18"/>
  <c r="AD47" i="18"/>
  <c r="AE47" i="18"/>
  <c r="AF47" i="18"/>
  <c r="AG47" i="18"/>
  <c r="AH47" i="18"/>
  <c r="AI47" i="18"/>
  <c r="G53" i="18" l="1"/>
  <c r="D5" i="10" s="1"/>
  <c r="U52" i="18"/>
  <c r="R2" i="10" s="1"/>
  <c r="T9" i="24" s="1"/>
  <c r="E52" i="18"/>
  <c r="B2" i="10" s="1"/>
  <c r="D9" i="24" s="1"/>
  <c r="AG53" i="18"/>
  <c r="AD5" i="10" s="1"/>
  <c r="Y52" i="18"/>
  <c r="V2" i="10" s="1"/>
  <c r="X9" i="24" s="1"/>
  <c r="Q53" i="18"/>
  <c r="N5" i="10" s="1"/>
  <c r="I52" i="18"/>
  <c r="F2" i="10" s="1"/>
  <c r="H9" i="24" s="1"/>
  <c r="W53" i="18"/>
  <c r="T5" i="10" s="1"/>
  <c r="O53" i="18"/>
  <c r="L5" i="10" s="1"/>
  <c r="AE53" i="18"/>
  <c r="AB5" i="10" s="1"/>
  <c r="AI53" i="18"/>
  <c r="AF5" i="10" s="1"/>
  <c r="AI52" i="18"/>
  <c r="AF2" i="10" s="1"/>
  <c r="AH9" i="24" s="1"/>
  <c r="S53" i="18"/>
  <c r="P5" i="10" s="1"/>
  <c r="S52" i="18"/>
  <c r="P2" i="10" s="1"/>
  <c r="R9" i="24" s="1"/>
  <c r="K52" i="18"/>
  <c r="H2" i="10" s="1"/>
  <c r="J9" i="24" s="1"/>
  <c r="K53" i="18"/>
  <c r="H5" i="10" s="1"/>
  <c r="AH53" i="18"/>
  <c r="AE5" i="10" s="1"/>
  <c r="AH52" i="18"/>
  <c r="AE2" i="10" s="1"/>
  <c r="AG9" i="24" s="1"/>
  <c r="Z52" i="18"/>
  <c r="W2" i="10" s="1"/>
  <c r="Y9" i="24" s="1"/>
  <c r="Z53" i="18"/>
  <c r="W5" i="10" s="1"/>
  <c r="J53" i="18"/>
  <c r="G5" i="10" s="1"/>
  <c r="J52" i="18"/>
  <c r="G2" i="10" s="1"/>
  <c r="I9" i="24" s="1"/>
  <c r="Y53" i="18"/>
  <c r="V5" i="10" s="1"/>
  <c r="I53" i="18"/>
  <c r="F5" i="10" s="1"/>
  <c r="AF52" i="18"/>
  <c r="AC2" i="10" s="1"/>
  <c r="AE9" i="24" s="1"/>
  <c r="AF53" i="18"/>
  <c r="AC5" i="10" s="1"/>
  <c r="P52" i="18"/>
  <c r="M2" i="10" s="1"/>
  <c r="O9" i="24" s="1"/>
  <c r="P53" i="18"/>
  <c r="M5" i="10" s="1"/>
  <c r="H53" i="18"/>
  <c r="E5" i="10" s="1"/>
  <c r="H52" i="18"/>
  <c r="E2" i="10" s="1"/>
  <c r="G9" i="24" s="1"/>
  <c r="AE52" i="18"/>
  <c r="AB2" i="10" s="1"/>
  <c r="AD9" i="24" s="1"/>
  <c r="W52" i="18"/>
  <c r="T2" i="10" s="1"/>
  <c r="V9" i="24" s="1"/>
  <c r="O52" i="18"/>
  <c r="L2" i="10" s="1"/>
  <c r="N9" i="24" s="1"/>
  <c r="G52" i="18"/>
  <c r="D2" i="10" s="1"/>
  <c r="F9" i="24" s="1"/>
  <c r="AD53" i="18"/>
  <c r="AA5" i="10" s="1"/>
  <c r="V53" i="18"/>
  <c r="S5" i="10" s="1"/>
  <c r="N53" i="18"/>
  <c r="K5" i="10" s="1"/>
  <c r="F53" i="18"/>
  <c r="C5" i="10" s="1"/>
  <c r="AA53" i="18"/>
  <c r="X5" i="10" s="1"/>
  <c r="AA52" i="18"/>
  <c r="X2" i="10" s="1"/>
  <c r="Z9" i="24" s="1"/>
  <c r="X52" i="18"/>
  <c r="U2" i="10" s="1"/>
  <c r="W9" i="24" s="1"/>
  <c r="X53" i="18"/>
  <c r="U5" i="10" s="1"/>
  <c r="AD52" i="18"/>
  <c r="AA2" i="10" s="1"/>
  <c r="AC9" i="24" s="1"/>
  <c r="V52" i="18"/>
  <c r="S2" i="10" s="1"/>
  <c r="U9" i="24" s="1"/>
  <c r="N52" i="18"/>
  <c r="K2" i="10" s="1"/>
  <c r="M9" i="24" s="1"/>
  <c r="F52" i="18"/>
  <c r="C2" i="10" s="1"/>
  <c r="E9" i="24" s="1"/>
  <c r="U53" i="18"/>
  <c r="R5" i="10" s="1"/>
  <c r="R53" i="18"/>
  <c r="O5" i="10" s="1"/>
  <c r="R52" i="18"/>
  <c r="O2" i="10" s="1"/>
  <c r="Q9" i="24" s="1"/>
  <c r="AG52" i="18"/>
  <c r="AD2" i="10" s="1"/>
  <c r="AF9" i="24" s="1"/>
  <c r="Q52" i="18"/>
  <c r="N2" i="10" s="1"/>
  <c r="P9" i="24" s="1"/>
  <c r="AB52" i="18"/>
  <c r="Y2" i="10" s="1"/>
  <c r="AA9" i="24" s="1"/>
  <c r="AB53" i="18"/>
  <c r="Y5" i="10" s="1"/>
  <c r="T53" i="18"/>
  <c r="Q5" i="10" s="1"/>
  <c r="T52" i="18"/>
  <c r="Q2" i="10" s="1"/>
  <c r="S9" i="24" s="1"/>
  <c r="L52" i="18"/>
  <c r="I2" i="10" s="1"/>
  <c r="K9" i="24" s="1"/>
  <c r="L53" i="18"/>
  <c r="I5" i="10" s="1"/>
  <c r="AC53" i="18"/>
  <c r="Z5" i="10" s="1"/>
  <c r="AC52" i="18"/>
  <c r="Z2" i="10" s="1"/>
  <c r="AB9" i="24" s="1"/>
  <c r="M53" i="18"/>
  <c r="J5" i="10" s="1"/>
  <c r="M52" i="18"/>
  <c r="J2" i="10" s="1"/>
  <c r="L9" i="24" s="1"/>
  <c r="E53" i="18"/>
  <c r="B5" i="10" s="1"/>
  <c r="D5" i="11" l="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G2" i="24"/>
  <c r="C5" i="13" l="1"/>
  <c r="E10" i="24"/>
  <c r="D5" i="13" l="1"/>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43" i="18" l="1"/>
  <c r="B39"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F10" i="24"/>
  <c r="G10" i="24"/>
  <c r="H10" i="24"/>
  <c r="I10" i="24"/>
  <c r="J10" i="24"/>
  <c r="K10" i="24"/>
  <c r="L10" i="24"/>
  <c r="M10" i="24"/>
  <c r="N10" i="24"/>
  <c r="O10" i="24"/>
  <c r="P10" i="24"/>
  <c r="Q10" i="24"/>
  <c r="R10" i="24"/>
  <c r="S10" i="24"/>
  <c r="T10" i="24"/>
  <c r="U10" i="24"/>
  <c r="V10" i="24"/>
  <c r="W10" i="24"/>
  <c r="X10" i="24"/>
  <c r="Y10" i="24"/>
  <c r="Z10" i="24"/>
  <c r="AA10" i="24"/>
  <c r="AB10" i="24"/>
  <c r="AC10" i="24"/>
  <c r="AD10" i="24"/>
  <c r="AE10" i="24"/>
  <c r="AF10" i="24"/>
  <c r="AG10" i="24"/>
  <c r="AH10" i="24"/>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<sst xmlns="http://schemas.openxmlformats.org/spreadsheetml/2006/main" count="5620" uniqueCount="2105">
  <si>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</si>
  <si>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</si>
  <si>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</si>
  <si>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</si>
  <si>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</si>
  <si>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</si>
  <si>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</si>
  <si>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</si>
  <si>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</si>
  <si>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</si>
  <si>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</si>
  <si>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</si>
  <si>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</si>
  <si>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</si>
  <si>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</si>
  <si>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</si>
  <si>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</si>
  <si>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</si>
  <si>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</si>
  <si>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</si>
  <si>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</si>
  <si>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</si>
  <si>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</si>
  <si>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</si>
  <si>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</si>
  <si>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</si>
  <si>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</si>
  <si>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</si>
  <si>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</si>
  <si>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</si>
  <si>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</si>
  <si>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</si>
  <si>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</si>
  <si>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</si>
  <si>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</si>
  <si>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</si>
  <si>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</si>
  <si>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</si>
  <si>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</si>
  <si>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</si>
  <si>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</si>
  <si>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</si>
  <si>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</si>
  <si>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</si>
  <si>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</si>
  <si>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</si>
  <si>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</si>
  <si>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</si>
  <si>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</si>
  <si>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</si>
  <si>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</si>
  <si>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</si>
  <si>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</si>
  <si>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</si>
  <si>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</si>
  <si>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</si>
  <si>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</si>
  <si>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</si>
  <si>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</si>
  <si>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</si>
  <si>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</si>
  <si>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</si>
  <si>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</si>
  <si>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</si>
  <si>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</si>
  <si>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</si>
  <si>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</si>
  <si>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</si>
  <si>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</si>
  <si>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</si>
  <si>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</si>
  <si>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</si>
  <si>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</si>
  <si>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</si>
  <si>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</si>
  <si>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</si>
  <si>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</si>
  <si>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</si>
  <si>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</si>
  <si>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</si>
  <si>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</si>
  <si>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</si>
  <si>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</si>
  <si>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</si>
  <si>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</si>
  <si>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</si>
  <si>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</si>
  <si>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</si>
  <si>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</si>
  <si>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</si>
  <si>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</si>
  <si>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</si>
  <si>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</si>
  <si>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</si>
  <si>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</si>
  <si>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</si>
  <si>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</si>
  <si>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</si>
  <si>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</si>
  <si>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</si>
  <si>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</si>
  <si>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</si>
  <si>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</si>
  <si>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</si>
  <si>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</si>
  <si>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</si>
  <si>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</si>
  <si>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</si>
  <si>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</si>
  <si>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</si>
  <si>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</si>
  <si>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</si>
  <si>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</si>
  <si>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</si>
  <si>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</si>
  <si>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</si>
  <si>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</si>
  <si>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</si>
  <si>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</si>
  <si>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</si>
  <si>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</si>
  <si>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</si>
  <si>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</si>
  <si>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</si>
  <si>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</si>
  <si>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</si>
  <si>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</si>
  <si>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</si>
  <si>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</si>
  <si>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</si>
  <si>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</si>
  <si>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</si>
  <si>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</si>
  <si>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</si>
  <si>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</si>
  <si>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</si>
  <si>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</si>
  <si>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</si>
  <si>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</si>
  <si>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</si>
  <si>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</si>
  <si>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</si>
  <si>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 -</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</si>
  <si>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</si>
  <si>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</si>
  <si>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</si>
  <si>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</si>
  <si>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</si>
  <si>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</si>
  <si>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</si>
  <si>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</si>
  <si>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</si>
  <si>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</si>
  <si>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</si>
  <si>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</si>
  <si>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</si>
  <si>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</si>
  <si>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</si>
  <si>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</si>
  <si>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</si>
  <si>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</si>
  <si>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</si>
  <si>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</si>
  <si>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</si>
  <si>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</si>
  <si>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</si>
  <si>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</si>
  <si>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</si>
  <si>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</si>
  <si>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</si>
  <si>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</si>
  <si>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</si>
  <si>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</si>
  <si>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</si>
  <si>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</si>
  <si>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</si>
  <si>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</si>
  <si>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</si>
  <si>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</si>
  <si>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</si>
  <si>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</si>
  <si>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</si>
  <si>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</si>
  <si>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</si>
  <si>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</si>
  <si>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</si>
  <si>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</si>
  <si>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</si>
  <si>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</si>
  <si>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</si>
  <si>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</si>
  <si>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</si>
  <si>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</si>
  <si>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</si>
  <si>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</si>
  <si>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</si>
  <si>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</si>
  <si>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</si>
  <si>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</si>
  <si>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</si>
  <si>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</si>
  <si>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</si>
  <si>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</si>
  <si>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</si>
  <si>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</si>
  <si>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</si>
  <si>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</si>
  <si>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</si>
  <si>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</si>
  <si>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</si>
  <si>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</si>
  <si>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</si>
  <si>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</si>
  <si>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</si>
  <si>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</si>
  <si>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</si>
  <si>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</si>
  <si>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</si>
  <si>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</si>
  <si>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</si>
  <si>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</si>
  <si>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</si>
  <si>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</si>
  <si>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</si>
  <si>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</si>
  <si>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</si>
  <si>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</si>
  <si>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</si>
  <si>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</si>
  <si>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</si>
  <si>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</si>
  <si>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</si>
  <si>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</si>
  <si>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</si>
  <si>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</si>
  <si>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</si>
  <si>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</si>
  <si>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</si>
  <si>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</si>
  <si>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</si>
  <si>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</si>
  <si>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</si>
  <si>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</si>
  <si>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</si>
  <si>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</si>
  <si>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</si>
  <si>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</si>
  <si>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</si>
  <si>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</si>
  <si>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</si>
  <si>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</si>
  <si>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</si>
  <si>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</si>
  <si>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</si>
  <si>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</si>
  <si>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</si>
  <si>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</si>
  <si>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</si>
  <si>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</si>
  <si>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</si>
  <si>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</si>
  <si>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</si>
  <si>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</si>
  <si>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</si>
  <si>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</si>
  <si>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</si>
  <si>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</si>
  <si>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</si>
  <si>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</si>
  <si>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</si>
  <si>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</si>
  <si>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</si>
  <si>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</si>
  <si>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</si>
  <si>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</si>
  <si>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</si>
  <si>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</si>
  <si>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</si>
  <si>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</si>
  <si>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</si>
  <si>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</si>
  <si>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</si>
  <si>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</si>
  <si>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</si>
  <si>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</si>
  <si>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</si>
  <si>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</si>
  <si>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</si>
  <si>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</si>
  <si>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</si>
  <si>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</si>
  <si>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</si>
  <si>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</si>
  <si>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</si>
  <si>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</si>
  <si>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</si>
  <si>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</si>
  <si>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</si>
  <si>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</si>
  <si>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</si>
  <si>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</si>
  <si>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</si>
  <si>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</si>
  <si>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</si>
  <si>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</si>
  <si>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</si>
  <si>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</si>
  <si>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</si>
  <si>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</si>
  <si>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</si>
  <si>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</si>
  <si>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</si>
  <si>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</si>
  <si>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</si>
  <si>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</si>
  <si>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</si>
  <si>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</si>
  <si>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</si>
  <si>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</si>
  <si>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</si>
  <si>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</si>
  <si>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</si>
  <si>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</si>
  <si>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</si>
  <si>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</si>
  <si>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</si>
  <si>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</si>
  <si>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</si>
  <si>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</si>
  <si>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</si>
  <si>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</si>
  <si>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</si>
  <si>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</si>
  <si>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</si>
  <si>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</si>
  <si>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</si>
  <si>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</si>
  <si>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</si>
  <si>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</si>
  <si>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</si>
  <si>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</si>
  <si>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</si>
  <si>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</si>
  <si>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</si>
  <si>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</si>
  <si>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</si>
  <si>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</si>
  <si>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</si>
  <si>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</si>
  <si>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</si>
  <si>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</si>
  <si>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</si>
  <si>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</si>
  <si>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</si>
  <si>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</si>
  <si>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</si>
  <si>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</si>
  <si>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</si>
  <si>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</si>
  <si>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</si>
  <si>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</si>
  <si>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</si>
  <si>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</si>
  <si>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</si>
  <si>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</si>
  <si>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</si>
  <si>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</si>
  <si>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</si>
  <si>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</si>
  <si>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</si>
  <si>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</si>
  <si>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</si>
  <si>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</si>
  <si>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</si>
  <si>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</si>
  <si>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</si>
  <si>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</si>
  <si>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</si>
  <si>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</si>
  <si>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</si>
  <si>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</si>
  <si>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</si>
  <si>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</si>
  <si>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</si>
  <si>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</si>
  <si>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</si>
  <si>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</si>
  <si>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</si>
  <si>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</si>
  <si>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</si>
  <si>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</si>
  <si>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</si>
  <si>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</si>
  <si>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</si>
  <si>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</si>
  <si>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</si>
  <si>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</si>
  <si>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</si>
  <si>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</si>
  <si>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</si>
  <si>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</si>
  <si>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</si>
  <si>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</si>
  <si>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</si>
  <si>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</si>
  <si>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</si>
  <si>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</si>
  <si>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</si>
  <si>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</si>
  <si>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</si>
  <si>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</si>
  <si>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</si>
  <si>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</si>
  <si>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</si>
  <si>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</si>
  <si>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</si>
  <si>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</si>
  <si>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</si>
  <si>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</si>
  <si>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</si>
  <si>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</si>
  <si>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</si>
  <si>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</si>
  <si>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</si>
  <si>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</si>
  <si>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</si>
  <si>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</si>
  <si>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</si>
  <si>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</si>
  <si>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</si>
  <si>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</si>
  <si>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</si>
  <si>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</si>
  <si>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</si>
  <si>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</si>
  <si>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</si>
  <si>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</si>
  <si>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</si>
  <si>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</si>
  <si>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</si>
  <si>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</si>
  <si>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</si>
  <si>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</si>
  <si>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</si>
  <si>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</si>
  <si>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</si>
  <si>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</si>
  <si>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</si>
  <si>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</si>
  <si>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</si>
  <si>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</si>
  <si>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</si>
  <si>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</si>
  <si>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</si>
  <si>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</si>
  <si>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</si>
  <si>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</si>
  <si>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</si>
  <si>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</si>
  <si>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</si>
  <si>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</si>
  <si>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</si>
  <si>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</si>
  <si>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</si>
  <si>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</si>
  <si>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</si>
  <si>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</si>
  <si>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</si>
  <si>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</si>
  <si>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</si>
  <si>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</si>
  <si>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</si>
  <si>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</si>
  <si>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</si>
  <si>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</si>
  <si>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</si>
  <si>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</si>
  <si>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</si>
  <si>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</si>
  <si>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</si>
  <si>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</si>
  <si>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</si>
  <si>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</si>
  <si>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</si>
  <si>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</si>
  <si>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</si>
  <si>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</si>
  <si>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</si>
  <si>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</si>
  <si>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</si>
  <si>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</si>
  <si>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</si>
  <si>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</si>
  <si>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</si>
  <si>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</si>
  <si>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</si>
  <si>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</si>
  <si>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</si>
  <si>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</si>
  <si>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</si>
  <si>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</si>
  <si>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</si>
  <si>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</si>
  <si>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</si>
  <si>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</si>
  <si>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</si>
  <si>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</si>
  <si>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</si>
  <si>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</si>
  <si>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</si>
  <si>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</si>
  <si>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</si>
  <si>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</si>
  <si>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</si>
  <si>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</si>
  <si>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</si>
  <si>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</si>
  <si>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</si>
  <si>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</si>
  <si>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</si>
  <si>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</si>
  <si>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</si>
  <si>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</si>
  <si>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</si>
  <si>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</si>
  <si>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</si>
  <si>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</si>
  <si>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</si>
  <si>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</si>
  <si>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</si>
  <si>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</si>
  <si>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</si>
  <si>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</si>
  <si>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</si>
  <si>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</si>
  <si>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</si>
  <si>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</si>
  <si>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</si>
  <si>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</si>
  <si>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</si>
  <si>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</si>
  <si>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</si>
  <si>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</si>
  <si>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</si>
  <si>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</si>
  <si>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</si>
  <si>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</si>
  <si>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</si>
  <si>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</si>
  <si>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</si>
  <si>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</si>
  <si>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</si>
  <si>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</si>
  <si>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</si>
  <si>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</si>
  <si>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</si>
  <si>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</si>
  <si>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</si>
  <si>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</si>
  <si>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</si>
  <si>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</si>
  <si>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</si>
  <si>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</si>
  <si>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</si>
  <si>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</si>
  <si>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</si>
  <si>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</si>
  <si>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</si>
  <si>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</si>
  <si>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</si>
  <si>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</si>
  <si>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</si>
  <si>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</si>
  <si>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</si>
  <si>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</si>
  <si>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</si>
  <si>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</si>
  <si>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</si>
  <si>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</si>
  <si>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</si>
  <si>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</si>
  <si>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</si>
  <si>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</si>
  <si>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</si>
  <si>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</si>
  <si>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</si>
  <si>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</si>
  <si>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</si>
  <si>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</si>
  <si>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</si>
  <si>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</si>
  <si>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</si>
  <si>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</si>
  <si>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</si>
  <si>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</si>
  <si>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</si>
  <si>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</si>
  <si>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</si>
  <si>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</si>
  <si>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</si>
  <si>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</si>
  <si>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</si>
  <si>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</si>
  <si>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</si>
  <si>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</si>
  <si>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</si>
  <si>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</si>
  <si>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</si>
  <si>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</si>
  <si>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</si>
  <si>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</si>
  <si>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</si>
  <si>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</si>
  <si>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</si>
  <si>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</si>
  <si>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</si>
  <si>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</si>
  <si>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</si>
  <si>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</si>
  <si>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</si>
  <si>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</si>
  <si>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</si>
  <si>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</si>
  <si>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</si>
  <si>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</si>
  <si>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</si>
  <si>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</si>
  <si>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</si>
  <si>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</si>
  <si>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</si>
  <si>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</si>
  <si>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</si>
  <si>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</si>
  <si>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</si>
  <si>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</si>
  <si>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</si>
  <si>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</si>
  <si>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</si>
  <si>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</si>
  <si>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</si>
  <si>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</si>
  <si>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</si>
  <si>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</si>
  <si>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</si>
  <si>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</si>
  <si>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</si>
  <si>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</si>
  <si>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</si>
  <si>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</si>
  <si>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</si>
  <si>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</si>
  <si>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</si>
  <si>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</si>
  <si>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</si>
  <si>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</si>
  <si>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</si>
  <si>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</si>
  <si>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</si>
  <si>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</si>
  <si>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</si>
  <si>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</si>
  <si>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</si>
  <si>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</si>
  <si>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</si>
  <si>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</si>
  <si>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</si>
  <si>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</si>
  <si>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</si>
  <si>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</si>
  <si>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</si>
  <si>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</si>
  <si>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</si>
  <si>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</si>
  <si>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</si>
  <si>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</si>
  <si>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</si>
  <si>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</si>
  <si>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</si>
  <si>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</si>
  <si>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</si>
  <si>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</si>
  <si>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</si>
  <si>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</si>
  <si>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</si>
  <si>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</si>
  <si>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</si>
  <si>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</si>
  <si>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</si>
  <si>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</si>
  <si>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</si>
  <si>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</si>
  <si>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</si>
  <si>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</si>
  <si>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</si>
  <si>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</si>
  <si>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</si>
  <si>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</si>
  <si>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</si>
  <si>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</si>
  <si>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</si>
  <si>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</si>
  <si>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</si>
  <si>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</si>
  <si>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</si>
  <si>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</si>
  <si>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</si>
  <si>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</si>
  <si>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</si>
  <si>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</si>
  <si>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</si>
  <si>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</si>
  <si>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</si>
  <si>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</si>
  <si>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</si>
  <si>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</si>
  <si>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</si>
  <si>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</si>
  <si>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</si>
  <si>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</si>
  <si>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</si>
  <si>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</si>
  <si>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</si>
  <si>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</si>
  <si>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</si>
  <si>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</si>
  <si>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</si>
  <si>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</si>
  <si>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</si>
  <si>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</si>
  <si>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</si>
  <si>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</si>
  <si>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</si>
  <si>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</si>
  <si>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</si>
  <si>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</si>
  <si>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</si>
  <si>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</si>
  <si>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</si>
  <si>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</si>
  <si>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</si>
  <si>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</si>
  <si>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</si>
  <si>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</si>
  <si>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</si>
  <si>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</si>
  <si>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</si>
  <si>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</si>
  <si>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</si>
  <si>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</si>
  <si>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</si>
  <si>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</si>
  <si>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</si>
  <si>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</si>
  <si>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</si>
  <si>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</si>
  <si>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</si>
  <si>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</si>
  <si>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</si>
  <si>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</si>
  <si>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</si>
  <si>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</si>
  <si>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</si>
  <si>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</si>
  <si>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</si>
  <si>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</si>
  <si>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</si>
  <si>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</si>
  <si>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</si>
  <si>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</si>
  <si>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</si>
  <si>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</si>
  <si>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</si>
  <si>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</si>
  <si>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</si>
  <si>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</si>
  <si>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</si>
  <si>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</si>
  <si>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</si>
  <si>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</si>
  <si>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</si>
  <si>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</si>
  <si>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</si>
  <si>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</si>
  <si>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</si>
  <si>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</si>
  <si>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</si>
  <si>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</si>
  <si>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</si>
  <si>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</si>
  <si>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</si>
  <si>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</si>
  <si>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</si>
  <si>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</si>
  <si>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</si>
  <si>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</si>
  <si>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</si>
  <si>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</si>
  <si>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</si>
  <si>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</si>
  <si>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</si>
  <si>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</si>
  <si>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</si>
  <si>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</si>
  <si>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</si>
  <si>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</si>
  <si>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</si>
  <si>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</si>
  <si>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</si>
  <si>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</si>
  <si>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</si>
  <si>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</si>
  <si>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</si>
  <si>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</si>
  <si>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</si>
  <si>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</si>
  <si>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</si>
  <si>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</si>
  <si>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</si>
  <si>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</si>
  <si>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</si>
  <si>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</si>
  <si>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</si>
  <si>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</si>
  <si>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</si>
  <si>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</si>
  <si>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</si>
  <si>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</si>
  <si>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</si>
  <si>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</si>
  <si>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</si>
  <si>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</si>
  <si>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</si>
  <si>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</si>
  <si>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</si>
  <si>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</si>
  <si>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</si>
  <si>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</si>
  <si>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</si>
  <si>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</si>
  <si>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</si>
  <si>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</si>
  <si>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</si>
  <si>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</si>
  <si>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</si>
  <si>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</si>
  <si>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</si>
  <si>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</si>
  <si>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</si>
  <si>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</si>
  <si>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</si>
  <si>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</si>
  <si>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</si>
  <si>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</si>
  <si>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</si>
  <si>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</si>
  <si>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</si>
  <si>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</si>
  <si>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</si>
  <si>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</si>
  <si>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</si>
  <si>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</si>
  <si>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</si>
  <si>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</si>
  <si>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</si>
  <si>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</si>
  <si>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</si>
  <si>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</si>
  <si>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</si>
  <si>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</si>
  <si>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</si>
  <si>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</si>
  <si>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</si>
  <si>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</si>
  <si>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</si>
  <si>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</si>
  <si>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</si>
  <si>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</si>
  <si>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</si>
  <si>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</si>
  <si>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</si>
  <si>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</si>
  <si>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</si>
  <si>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</si>
  <si>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</si>
  <si>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</si>
  <si>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</si>
  <si>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</si>
  <si>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</si>
  <si>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</si>
  <si>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</si>
  <si>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</si>
  <si>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</si>
  <si>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</si>
  <si>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</si>
  <si>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</si>
  <si>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</si>
  <si>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</si>
  <si>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</si>
  <si>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</si>
  <si>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</si>
  <si>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</si>
  <si>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</si>
  <si>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</si>
  <si>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</si>
  <si>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</si>
  <si>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</si>
  <si>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</si>
  <si>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</si>
  <si>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</si>
  <si>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</si>
  <si>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</si>
  <si>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</si>
  <si>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</si>
  <si>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</si>
  <si>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</si>
  <si>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</si>
  <si>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</si>
  <si>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</si>
  <si>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</si>
  <si>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</si>
  <si>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</si>
  <si>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</si>
  <si>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</si>
  <si>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</si>
  <si>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</si>
  <si>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</si>
  <si>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</si>
  <si>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</si>
  <si>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</si>
  <si>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</si>
  <si>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</si>
  <si>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</si>
  <si>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</si>
  <si>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</si>
  <si>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</si>
  <si>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</si>
  <si>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</si>
  <si>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</si>
  <si>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</si>
  <si>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</si>
  <si>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</si>
  <si>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</si>
  <si>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</si>
  <si>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</si>
  <si>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</si>
  <si>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</si>
  <si>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</si>
  <si>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</si>
  <si>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</si>
  <si>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</si>
  <si>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</si>
  <si>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</si>
  <si>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</si>
  <si>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</si>
  <si>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</si>
  <si>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</si>
  <si>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</si>
  <si>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</si>
  <si>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</si>
  <si>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</si>
  <si>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</si>
  <si>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</si>
  <si>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</si>
  <si>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</si>
  <si>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</si>
  <si>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</si>
  <si>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</si>
  <si>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</si>
  <si>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</si>
  <si>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</si>
  <si>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</si>
  <si>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</si>
  <si>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</si>
  <si>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</si>
  <si>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</si>
  <si>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</si>
  <si>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</si>
  <si>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</si>
  <si>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</si>
  <si>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</si>
  <si>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</si>
  <si>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</si>
  <si>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</si>
  <si>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</si>
  <si>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</si>
  <si>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</si>
  <si>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</si>
  <si>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</si>
  <si>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</si>
  <si>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</si>
  <si>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</si>
  <si>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</si>
  <si>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</si>
  <si>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</si>
  <si>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</si>
  <si>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</si>
  <si>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</si>
  <si>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</si>
  <si>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</si>
  <si>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</si>
  <si>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</si>
  <si>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</si>
  <si>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</si>
  <si>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</si>
  <si>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</si>
  <si>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</si>
  <si>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</si>
  <si>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</si>
  <si>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</si>
  <si>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</si>
  <si>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</si>
  <si>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</si>
  <si>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</si>
  <si>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</si>
  <si>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</si>
  <si>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</si>
  <si>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</si>
  <si>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</si>
  <si>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</si>
  <si>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</si>
  <si>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</si>
  <si>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</si>
  <si>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</si>
  <si>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</si>
  <si>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</si>
  <si>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</si>
  <si>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</si>
  <si>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</si>
  <si>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</si>
  <si>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</si>
  <si>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</si>
  <si>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</si>
  <si>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</si>
  <si>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</si>
  <si>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</si>
  <si>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</si>
  <si>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</si>
  <si>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</si>
  <si>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</si>
  <si>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</si>
  <si>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</si>
  <si>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</si>
  <si>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</si>
  <si>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</si>
  <si>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</si>
  <si>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</si>
  <si>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</si>
  <si>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</si>
  <si>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</si>
  <si>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</si>
  <si>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</si>
  <si>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</si>
  <si>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</si>
  <si>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</si>
  <si>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</si>
  <si>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</si>
  <si>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</si>
  <si>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</si>
  <si>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</si>
  <si>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</si>
  <si>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</si>
  <si>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</si>
  <si>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</si>
  <si>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</si>
  <si>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</si>
  <si>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</si>
  <si>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</si>
  <si>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</si>
  <si>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</si>
  <si>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</si>
  <si>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</si>
  <si>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</si>
  <si>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</si>
  <si>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</si>
  <si>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</si>
  <si>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</si>
  <si>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</si>
  <si>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</si>
  <si>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</si>
  <si>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</si>
  <si>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</si>
  <si>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</si>
  <si>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</si>
  <si>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</si>
  <si>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</si>
  <si>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</si>
  <si>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</si>
  <si>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</si>
  <si>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</si>
  <si>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</si>
  <si>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</si>
  <si>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</si>
  <si>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</si>
  <si>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</si>
  <si>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</si>
  <si>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</si>
  <si>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</si>
  <si>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</si>
  <si>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</si>
  <si>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</si>
  <si>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</si>
  <si>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</si>
  <si>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</si>
  <si>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</si>
  <si>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</si>
  <si>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</si>
  <si>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</si>
  <si>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</si>
  <si>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</si>
  <si>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</si>
  <si>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</si>
  <si>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</si>
  <si>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</si>
  <si>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</si>
  <si>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</si>
  <si>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</si>
  <si>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Source: U.S. Energy Information Administration</t>
  </si>
  <si>
    <t>full name</t>
  </si>
  <si>
    <t>Light Medium</t>
  </si>
  <si>
    <t>Medium</t>
  </si>
  <si>
    <t>Residual Fuel Oil</t>
  </si>
  <si>
    <t>Diesel</t>
  </si>
  <si>
    <t>Propane</t>
  </si>
  <si>
    <t>Compressed/Liquefied Natural Gas</t>
  </si>
  <si>
    <t>api key</t>
  </si>
  <si>
    <t>units</t>
  </si>
  <si>
    <t>Growth (2020-2050)</t>
  </si>
  <si>
    <t>trillion Btu</t>
  </si>
  <si>
    <t>Distillate Fuel Oil (diesel)</t>
  </si>
  <si>
    <t>Motor Gasoline</t>
  </si>
  <si>
    <t>Compressed Natural Gas</t>
  </si>
  <si>
    <t>Liquefied Natural Gas</t>
  </si>
  <si>
    <t>Gasoline ICE Vehicles</t>
  </si>
  <si>
    <t>TDI Diesel ICE</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</si>
  <si>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</si>
  <si>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</si>
  <si>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</si>
  <si>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</si>
  <si>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</si>
  <si>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</si>
  <si>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</si>
  <si>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</si>
  <si>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</si>
  <si>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</si>
  <si>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</si>
  <si>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</si>
  <si>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</si>
  <si>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</si>
  <si>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</si>
  <si>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</si>
  <si>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</si>
  <si>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</si>
  <si>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</si>
  <si>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</si>
  <si>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</si>
  <si>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</si>
  <si>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</si>
  <si>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</si>
  <si>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</si>
  <si>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thousands</t>
  </si>
  <si>
    <t>mpg gas equiv</t>
  </si>
  <si>
    <t>millions</t>
  </si>
  <si>
    <t>billion miles</t>
  </si>
  <si>
    <t>Table 49.  Freight Transportation Energy Use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</si>
  <si>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</si>
  <si>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</si>
  <si>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</si>
  <si>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</si>
  <si>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</si>
  <si>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</si>
  <si>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</si>
  <si>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</si>
  <si>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</si>
  <si>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</si>
  <si>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</si>
  <si>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</si>
  <si>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</si>
  <si>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</si>
  <si>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</si>
  <si>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</si>
  <si>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</si>
  <si>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</si>
  <si>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</si>
  <si>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</si>
  <si>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</si>
  <si>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</si>
  <si>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</si>
  <si>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</si>
  <si>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Freight: Truck Stock: Vehicle Miles Traveled: Light Medium: Diesel: High oil and gas supply</t>
  </si>
  <si>
    <t>Freight: Truck Stock: Vehicle Miles Traveled: Light Medium: Motor Gasoline: High oil and gas supply</t>
  </si>
  <si>
    <t>Freight: Truck Stock: Vehicle Miles Traveled: Light Medium: Propane: High oil and gas supply</t>
  </si>
  <si>
    <t>Freight: Truck Stock: Vehicle Miles Traveled: Light Medium: Natural Gas: High oil and gas supply</t>
  </si>
  <si>
    <t>Freight: Truck Stock: Vehicle Miles Traveled: Light Medium: Ethanol-Flex Fuel: High oil and gas supply</t>
  </si>
  <si>
    <t>Freight: Truck Stock: Vehicle Miles Traveled: Light Medium: Electric: High oil and gas supply</t>
  </si>
  <si>
    <t>Freight: Truck Stock: Vehicle Miles Traveled: Light Medium: Plug-in Diesel Hybrid: High oil and gas supply</t>
  </si>
  <si>
    <t>Freight: Truck Stock: Vehicle Miles Traveled: Light Medium: Plug-in Gasoline Hybrid: High oil and gas supply</t>
  </si>
  <si>
    <t>Freight: Truck Stock: Vehicle Miles Traveled: Light Medium: Fuel Cell: High oil and gas supply</t>
  </si>
  <si>
    <t>Freight: Truck Stock: Vehicle Miles Traveled: Light Medium: High oil and gas supply</t>
  </si>
  <si>
    <t>Freight: Truck Stock: Vehicle Miles Traveled: Medium: Diesel: High oil and gas supply</t>
  </si>
  <si>
    <t>Freight: Truck Stock: Vehicle Miles Traveled: Medium: Motor Gasoline: High oil and gas supply</t>
  </si>
  <si>
    <t>Freight: Truck Stock: Vehicle Miles Traveled: Medium: Propane: High oil and gas supply</t>
  </si>
  <si>
    <t>Freight: Truck Stock: Vehicle Miles Traveled: Medium: Natural Gas: High oil and gas supply</t>
  </si>
  <si>
    <t>Freight: Truck Stock: Vehicle Miles Traveled: Medium: Ethanol-Flex Fuel: High oil and gas supply</t>
  </si>
  <si>
    <t>Freight: Truck Stock: Vehicle Miles Traveled: Medium: Electric: High oil and gas supply</t>
  </si>
  <si>
    <t>Freight: Truck Stock: Vehicle Miles Traveled: Medium: Plug-in Diesel Hybrid: High oil and gas supply</t>
  </si>
  <si>
    <t>Freight: Truck Stock: Vehicle Miles Traveled: Medium: Plug-in Gasoline Hybrid: High oil and gas supply</t>
  </si>
  <si>
    <t>Freight: Truck Stock: Vehicle Miles Traveled: Medium: Fuel Cell: High oil and gas supply</t>
  </si>
  <si>
    <t>Freight: Truck Stock: Vehicle Miles Traveled: Medium: High oil and gas supply</t>
  </si>
  <si>
    <t>Freight: Truck Stock: Vehicle Miles Traveled: Heavy: Diesel: High oil and gas supply</t>
  </si>
  <si>
    <t>Freight: Truck Stock: Vehicle Miles Traveled: Heavy: Motor Gasoline: High oil and gas supply</t>
  </si>
  <si>
    <t>Freight: Truck Stock: Vehicle Miles Traveled: Heavy: Propane: High oil and gas supply</t>
  </si>
  <si>
    <t>Freight: Truck Stock: Vehicle Miles Traveled: Heavy: Natural Gas: High oil and gas supply</t>
  </si>
  <si>
    <t>Freight: Truck Stock: Vehicle Miles Traveled: Heavy: Ethanol-Flex Fuel: High oil and gas supply</t>
  </si>
  <si>
    <t>Freight: Truck Stock: Vehicle Miles Traveled: Heavy: Electric: High oil and gas supply</t>
  </si>
  <si>
    <t>Freight: Truck Stock: Vehicle Miles Traveled: Heavy: Plug-in Diesel Hybrid: High oil and gas supply</t>
  </si>
  <si>
    <t>Freight: Truck Stock: Vehicle Miles Traveled: Heavy: Plug-in Gasoline Hybrid: High oil and gas supply</t>
  </si>
  <si>
    <t>Freight: Truck Stock: Vehicle Miles Traveled: Heavy: Fuel Cell: High oil and gas supply</t>
  </si>
  <si>
    <t>Freight: Truck Stock: Vehicle Miles Traveled: Heavy: High oil and gas supply</t>
  </si>
  <si>
    <t>Freight: Truck Stock: Vehicle Miles Traveled: High oil and gas supply</t>
  </si>
  <si>
    <t>Freight: Truck Stock: Use: Light Medium: Diesel: High oil and gas supply</t>
  </si>
  <si>
    <t>Freight: Truck Stock: Use: Light Medium: Motor Gasoline: High oil and gas supply</t>
  </si>
  <si>
    <t>Freight: Truck Stock: Use: Light Medium: Propane: High oil and gas supply</t>
  </si>
  <si>
    <t>Freight: Truck Stock: Use: Light Medium: Natural Gas: High oil and gas supply</t>
  </si>
  <si>
    <t>Freight: Truck Stock: Use: Light Medium: Ethanol-Flex Fuel: High oil and gas supply</t>
  </si>
  <si>
    <t>Freight: Truck Stock: Use: Light Medium: Electric: High oil and gas supply</t>
  </si>
  <si>
    <t>Freight: Truck Stock: Use: Light Medium: Plug-in Diesel Hybrid: High oil and gas supply</t>
  </si>
  <si>
    <t>Freight: Truck Stock: Use: Light Medium: Plug-in Gasoline Hybrid: High oil and gas supply</t>
  </si>
  <si>
    <t>Freight: Truck Stock: Use: Light Medium: Fuel Cell: High oil and gas supply</t>
  </si>
  <si>
    <t>Freight: Truck Stock: Use: Light Medium: High oil and gas supply</t>
  </si>
  <si>
    <t>Freight: Truck Stock: Use: Medium: Diesel: High oil and gas supply</t>
  </si>
  <si>
    <t>Freight: Truck Stock: Use: Medium: Motor Gasoline: High oil and gas supply</t>
  </si>
  <si>
    <t>Freight: Truck Stock: Use: Medium: Propane: High oil and gas supply</t>
  </si>
  <si>
    <t>Freight: Truck Stock: Use: Medium: Natural Gas: High oil and gas supply</t>
  </si>
  <si>
    <t>Freight: Truck Stock: Use: Medium: Ethanol-Flex Fuel: High oil and gas supply</t>
  </si>
  <si>
    <t>Freight: Truck Stock: Use: Medium: Electric: High oil and gas supply</t>
  </si>
  <si>
    <t>Freight: Truck Stock: Use: Medium: Plug-in Diesel Hybrid: High oil and gas supply</t>
  </si>
  <si>
    <t>Freight: Truck Stock: Use: Medium: Plug-in Gasoline Hybrid: High oil and gas supply</t>
  </si>
  <si>
    <t>Freight: Truck Stock: Use: Medium: Fuel Cell: High oil and gas supply</t>
  </si>
  <si>
    <t>Freight: Truck Stock: Use: Medium: High oil and gas supply</t>
  </si>
  <si>
    <t>Freight: Truck Stock: Use: Heavy: Diesel: High oil and gas supply</t>
  </si>
  <si>
    <t>Freight: Truck Stock: Use: Heavy: Motor Gasoline: High oil and gas supply</t>
  </si>
  <si>
    <t>Freight: Truck Stock: Use: Heavy: Propane: High oil and gas supply</t>
  </si>
  <si>
    <t>Freight: Truck Stock: Use: Heavy: Natural Gas: High oil and gas supply</t>
  </si>
  <si>
    <t>Freight: Truck Stock: Use: Heavy: Ethanol-Flex Fuel: High oil and gas supply</t>
  </si>
  <si>
    <t>Freight: Truck Stock: Use: Heavy: Electric: High oil and gas supply</t>
  </si>
  <si>
    <t>Freight: Truck Stock: Use: Heavy: Plug-in Diesel Hybrid: High oil and gas supply</t>
  </si>
  <si>
    <t>Freight: Truck Stock: Use: Heavy: Plug-in Gasoline Hybrid: High oil and gas supply</t>
  </si>
  <si>
    <t>Freight: Truck Stock: Use: Heavy: Fuel Cell: High oil and gas supply</t>
  </si>
  <si>
    <t>Freight: Truck Stock: Use: Heavy: High oil and gas supply</t>
  </si>
  <si>
    <t xml:space="preserve"> Medium</t>
  </si>
  <si>
    <t xml:space="preserve"> and Heavy Total</t>
  </si>
  <si>
    <t>Freight: Truck Stock: Use: Light Medium, Medium, and Heavy: Diesel: High oil and gas supply</t>
  </si>
  <si>
    <t>Freight: Truck Stock: Use: Light Medium, Medium, and Heavy: Motor Gasoline: High oil and gas supply</t>
  </si>
  <si>
    <t>Freight: Truck Stock: Use: Light Medium, Medium, and Heavy: Propane: High oil and gas supply</t>
  </si>
  <si>
    <t>Freight: Truck Stock: Use: Light Medium, Medium, and Heavy: Natural Gas: High oil and gas supply</t>
  </si>
  <si>
    <t>Freight: Truck Stock: Use: Light Medium, Medium, and Heavy: Ethanol-Flex Fuel: High oil and gas supply</t>
  </si>
  <si>
    <t>Freight: Truck Stock: Use: Light Medium, Medium, and Heavy: Electric: High oil and gas supply</t>
  </si>
  <si>
    <t>Freight: Truck Stock: Use: Light Medium, Medium, and Heavy: Plug-in Diesel Hybrid: High oil and gas supply</t>
  </si>
  <si>
    <t>Freight: Truck Stock: Use: Light Medium, Medium, and Heavy: Plug-in Gasoline Hybrid: High oil and gas supply</t>
  </si>
  <si>
    <t>Freight: Truck Stock: Use: Light Medium, Medium, and Heavy: Fuel Cell: High oil and gas supply</t>
  </si>
  <si>
    <t>Freight: Truck Stock: Use: Light Medium, Medium, and Heavy: High oil and gas supply</t>
  </si>
  <si>
    <t>Freight: Truck Stock: Fuel Efficiency: Light Medium: Diesel: High oil and gas supply</t>
  </si>
  <si>
    <t>mpg diesel equiv</t>
  </si>
  <si>
    <t>Freight: Truck Stock: Fuel Efficiency: Light Medium: Motor Gasoline: High oil and gas supply</t>
  </si>
  <si>
    <t>Freight: Truck Stock: Fuel Efficiency: Light Medium: Propane: High oil and gas supply</t>
  </si>
  <si>
    <t>Freight: Truck Stock: Fuel Efficiency: Light Medium: Natural Gas: High oil and gas supply</t>
  </si>
  <si>
    <t>Freight: Truck Stock: Fuel Efficiency: Light Medium: Ethanol-Flex Fuel: High oil and gas supply</t>
  </si>
  <si>
    <t>Freight: Truck Stock: Fuel Efficiency: Light Medium: Electric: High oil and gas supply</t>
  </si>
  <si>
    <t>Freight: Truck Stock: Fuel Efficiency: Light Medium: Plug-in Diesel Hybrid: High oil and gas supply</t>
  </si>
  <si>
    <t>Freight: Truck Stock: Fuel Efficiency: Light Medium: Plug-in Gasoline Hybrid: High oil and gas supply</t>
  </si>
  <si>
    <t>Freight: Truck Stock: Fuel Efficiency: Light Medium: Fuel Cell: High oil and gas supply</t>
  </si>
  <si>
    <t>Freight: Truck Stock: Fuel Efficiency: Light Medium: Average: High oil and gas supply</t>
  </si>
  <si>
    <t>Freight: Truck Stock: Fuel Efficiency: Medium: Diesel: High oil and gas supply</t>
  </si>
  <si>
    <t>Freight: Truck Stock: Fuel Efficiency: Medium: Motor Gasoline: High oil and gas supply</t>
  </si>
  <si>
    <t>Freight: Truck Stock: Fuel Efficiency: Medium: Propane: High oil and gas supply</t>
  </si>
  <si>
    <t>Freight: Truck Stock: Fuel Efficiency: Medium: Natural Gas: High oil and gas supply</t>
  </si>
  <si>
    <t>Freight: Truck Stock: Fuel Efficiency: Medium: Ethanol-Flex Fuel: High oil and gas supply</t>
  </si>
  <si>
    <t>mpg</t>
  </si>
  <si>
    <t>Freight: Truck Stock: Fuel Efficiency: Medium: Electric: High oil and gas supply</t>
  </si>
  <si>
    <t>Freight: Truck Stock: Fuel Efficiency: Medium: Plug-in Diesel Hybrid: High oil and gas supply</t>
  </si>
  <si>
    <t>Freight: Truck Stock: Fuel Efficiency: Medium: Plug-in Gasoline Hybrid: High oil and gas supply</t>
  </si>
  <si>
    <t>Freight: Truck Stock: Fuel Efficiency: Medium: Fuel Cell: High oil and gas supply</t>
  </si>
  <si>
    <t>Freight: Truck Stock: Fuel Efficiency: Medium: Average: High oil and gas supply</t>
  </si>
  <si>
    <t>Freight: Truck Stock: Fuel Efficiency: Heavy: Diesel: High oil and gas supply</t>
  </si>
  <si>
    <t>Freight: Truck Stock: Fuel Efficiency: Heavy: Motor Gasoline: High oil and gas supply</t>
  </si>
  <si>
    <t>Freight: Truck Stock: Fuel Efficiency: Heavy: Propane: High oil and gas supply</t>
  </si>
  <si>
    <t>Freight: Truck Stock: Fuel Efficiency: Heavy: Natural Gas: High oil and gas supply</t>
  </si>
  <si>
    <t>Freight: Truck Stock: Fuel Efficiency: Heavy: Ethanol-Flex Fuel: High oil and gas supply</t>
  </si>
  <si>
    <t>Freight: Truck Stock: Fuel Efficiency: Heavy: Electric: High oil and gas supply</t>
  </si>
  <si>
    <t>Freight: Truck Stock: Fuel Efficiency: Heavy: Plug-in Diesel Hybrid: High oil and gas supply</t>
  </si>
  <si>
    <t>Freight: Truck Stock: Fuel Efficiency: Heavy: Plug-in Gasoline Hybrid: High oil and gas supply</t>
  </si>
  <si>
    <t>Freight: Truck Stock: Fuel Efficiency: Heavy: Fuel Cell: High oil and gas supply</t>
  </si>
  <si>
    <t>Freight: Truck Stock: Fuel Efficiency: Heavy: Average: High oil and gas supply</t>
  </si>
  <si>
    <t>Freight: Truck Stock: Fuel Efficiency: High oil and gas supply</t>
  </si>
  <si>
    <t>Freight: Truck Stock: Light Medium: Diesel: High oil and gas supply</t>
  </si>
  <si>
    <t>Freight: Truck Stock: Light Medium: Motor Gasoline: High oil and gas supply</t>
  </si>
  <si>
    <t>Freight: Truck Stock: Light Medium: Propane: High oil and gas supply</t>
  </si>
  <si>
    <t>Freight: Truck Stock: Light Medium: Natural Gas: High oil and gas supply</t>
  </si>
  <si>
    <t>Freight: Truck Stock: Light Medium: Ethanol-Flex Fuel: High oil and gas supply</t>
  </si>
  <si>
    <t>Freight: Truck Stock: Light Medium: Electric: High oil and gas supply</t>
  </si>
  <si>
    <t>Freight: Truck Stock: Light Medium: Plug-in Diesel Hybrid: High oil and gas supply</t>
  </si>
  <si>
    <t>Freight: Truck Stock: Light Medium: Plug-in Gasoline Hybrid: High oil and gas supply</t>
  </si>
  <si>
    <t>Freight: Truck Stock: Light Medium: Fuel Cell: High oil and gas supply</t>
  </si>
  <si>
    <t>Freight: Truck Stock: Light Medium: High oil and gas supply</t>
  </si>
  <si>
    <t>Freight: Truck Stock: Medium: Diesel: High oil and gas supply</t>
  </si>
  <si>
    <t>Freight: Truck Stock: Medium: Motor Gasoline: High oil and gas supply</t>
  </si>
  <si>
    <t>Freight: Truck Stock: Medium: Propane: High oil and gas supply</t>
  </si>
  <si>
    <t>Freight: Truck Stock: Medium: Natural Gas: High oil and gas supply</t>
  </si>
  <si>
    <t>Freight: Truck Stock: Medium: Ethanol-Flex Fuel: High oil and gas supply</t>
  </si>
  <si>
    <t>Freight: Truck Stock: Medium: Electric: High oil and gas supply</t>
  </si>
  <si>
    <t>Freight: Truck Stock: Medium: Plug-in Diesel Hybrid: High oil and gas supply</t>
  </si>
  <si>
    <t>Freight: Truck Stock: Medium: Plug-in Gasoline Hybrid: High oil and gas supply</t>
  </si>
  <si>
    <t>Freight: Truck Stock: Medium: Fuel Cell: High oil and gas supply</t>
  </si>
  <si>
    <t>Freight: Truck Stock: Medium: High oil and gas supply</t>
  </si>
  <si>
    <t>Freight: Truck Stock: Heavy: Diesel: High oil and gas supply</t>
  </si>
  <si>
    <t>Freight: Truck Stock: Heavy: Motor Gasoline: High oil and gas supply</t>
  </si>
  <si>
    <t>Freight: Truck Stock: Heavy: Propane: High oil and gas supply</t>
  </si>
  <si>
    <t>Freight: Truck Stock: Heavy: Natural Gas: High oil and gas supply</t>
  </si>
  <si>
    <t>Freight: Truck Stock: Heavy: Ethanol-Flex Fuel: High oil and gas supply</t>
  </si>
  <si>
    <t>Freight: Truck Stock: Heavy: Electric: High oil and gas supply</t>
  </si>
  <si>
    <t>Freight: Truck Stock: Heavy: Plug-in Diesel Hybrid: High oil and gas supply</t>
  </si>
  <si>
    <t>Freight: Truck Stock: Heavy: Plug-in Gasoline Hybrid: High oil and gas supply</t>
  </si>
  <si>
    <t>Freight: Truck Stock: Heavy: Fuel Cell: High oil and gas supply</t>
  </si>
  <si>
    <t>Freight: Truck Stock: Heavy: High oil and gas supply</t>
  </si>
  <si>
    <t>Freight: Truck Stock: High oil and gas supply</t>
  </si>
  <si>
    <t>Freight: New Trucks: Fuel Efficiency: Light Medium: Diesel: High oil and gas supply</t>
  </si>
  <si>
    <t>Freight: New Trucks: Fuel Efficiency: Light Medium: Motor Gasoline: High oil and gas supply</t>
  </si>
  <si>
    <t>Freight: New Trucks: Fuel Efficiency: Light Medium: Propane: High oil and gas supply</t>
  </si>
  <si>
    <t>Freight: New Trucks: Fuel Efficiency: Light Medium: Natural Gas: High oil and gas supply</t>
  </si>
  <si>
    <t>Freight: New Trucks: Fuel Efficiency: Light Medium: Ethanol-Flex Fuel: High oil and gas supply</t>
  </si>
  <si>
    <t>Freight: New Trucks: Fuel Efficiency: Light Medium: Electric: High oil and gas supply</t>
  </si>
  <si>
    <t>Freight: New Trucks: Fuel Efficiency: Light Medium: Plug-in Diesel Hybrid: High oil and gas supply</t>
  </si>
  <si>
    <t>Freight: New Trucks: Fuel Efficiency: Light Medium: Plug-in Gasoline Hybrid: High oil and gas supply</t>
  </si>
  <si>
    <t>Freight: New Trucks: Fuel Efficiency: Light Medium: Fuel Cell: High oil and gas supply</t>
  </si>
  <si>
    <t>Freight: New Trucks: Fuel Efficiency: Light Medium: Average: High oil and gas supply</t>
  </si>
  <si>
    <t>Freight: New Trucks: Fuel Efficiency: Medium: Diesel: High oil and gas supply</t>
  </si>
  <si>
    <t>Freight: New Trucks: Fuel Efficiency: Medium: Motor Gasoline: High oil and gas supply</t>
  </si>
  <si>
    <t>Freight: New Trucks: Fuel Efficiency: Medium: Propane: High oil and gas supply</t>
  </si>
  <si>
    <t>Freight: New Trucks: Fuel Efficiency: Medium: Natural Gas: High oil and gas supply</t>
  </si>
  <si>
    <t>Freight: New Trucks: Fuel Efficiency: Medium: Ethanol-Flex Fuel: High oil and gas supply</t>
  </si>
  <si>
    <t>Freight: New Trucks: Fuel Efficiency: Medium: Electric: High oil and gas supply</t>
  </si>
  <si>
    <t>Freight: New Trucks: Fuel Efficiency: Medium: Plug-in Diesel Hybrid: High oil and gas supply</t>
  </si>
  <si>
    <t>Freight: New Trucks: Fuel Efficiency: Medium: Plug-in Gasoline Hybrid: High oil and gas supply</t>
  </si>
  <si>
    <t>Freight: New Trucks: Fuel Efficiency: Medium: Fuel Cell: High oil and gas supply</t>
  </si>
  <si>
    <t>Freight: New Trucks: Fuel Efficiency: Medium: Average: High oil and gas supply</t>
  </si>
  <si>
    <t>Freight: New Trucks: Fuel Efficiency: Heavy: Diesel: High oil and gas supply</t>
  </si>
  <si>
    <t>Freight: New Trucks: Fuel Efficiency: Heavy: Motor Gasoline: High oil and gas supply</t>
  </si>
  <si>
    <t>Freight: New Trucks: Fuel Efficiency: Heavy: Propane: High oil and gas supply</t>
  </si>
  <si>
    <t>Freight: New Trucks: Fuel Efficiency: Heavy: Natural Gas: High oil and gas supply</t>
  </si>
  <si>
    <t>Freight: New Trucks: Fuel Efficiency: Heavy: Ethanol-Flex Fuel: High oil and gas supply</t>
  </si>
  <si>
    <t>Freight: New Trucks: Fuel Efficiency: Heavy: Electric: High oil and gas supply</t>
  </si>
  <si>
    <t>Freight: New Trucks: Fuel Efficiency: Heavy: Plug-in Diesel Hybrid: High oil and gas supply</t>
  </si>
  <si>
    <t>Freight: New Trucks: Fuel Efficiency: Heavy: Plug-in Gasoline Hybrid: High oil and gas supply</t>
  </si>
  <si>
    <t>Freight: New Trucks: Fuel Efficiency: Heavy: Fuel Cell: High oil and gas supply</t>
  </si>
  <si>
    <t>Freight: New Trucks: Fuel Efficiency: Heavy: Average: High oil and gas supply</t>
  </si>
  <si>
    <t>Freight: New Trucks: Fuel Efficiency: High oil and gas supply</t>
  </si>
  <si>
    <t>Freight: New Trucks: Sales: Light Medium: Diesel: High oil and gas supply</t>
  </si>
  <si>
    <t>Freight: New Trucks: Sales: Light Medium: Motor Gasoline: High oil and gas supply</t>
  </si>
  <si>
    <t>Freight: New Trucks: Sales: Light Medium: Propane: High oil and gas supply</t>
  </si>
  <si>
    <t>Freight: New Trucks: Sales: Light Medium: Natural Gas: High oil and gas supply</t>
  </si>
  <si>
    <t>Freight: New Trucks: Sales: Light Medium: Ethanol-Flex Fuel: High oil and gas supply</t>
  </si>
  <si>
    <t>Freight: New Trucks: Sales: Light Medium: Electric: High oil and gas supply</t>
  </si>
  <si>
    <t>Freight: New Trucks: Sales: Light Medium: Plug-in Diesel Hybrid: High oil and gas supply</t>
  </si>
  <si>
    <t>Freight: New Trucks: Sales: Light Medium: Plug-in Gasoline Hybrid: High oil and gas supply</t>
  </si>
  <si>
    <t>Freight: New Trucks: Sales: Light Medium: Fuel Cell: High oil and gas supply</t>
  </si>
  <si>
    <t>Freight: New Trucks: Sales: Light Medium: High oil and gas supply</t>
  </si>
  <si>
    <t>Freight: New Trucks: Sales: Medium: Diesel: High oil and gas supply</t>
  </si>
  <si>
    <t>Freight: New Trucks: Sales: Medium: Motor Gasoline: High oil and gas supply</t>
  </si>
  <si>
    <t>Freight: New Trucks: Sales: Medium: Propane: High oil and gas supply</t>
  </si>
  <si>
    <t>Freight: New Trucks: Sales: Medium: Natural Gas: High oil and gas supply</t>
  </si>
  <si>
    <t>Freight: New Trucks: Sales: Medium: Ethanol-Flex Fuel: High oil and gas supply</t>
  </si>
  <si>
    <t>Freight: New Trucks: Sales: Medium: Electric: High oil and gas supply</t>
  </si>
  <si>
    <t>Freight: New Trucks: Sales: Medium: Plug-in Diesel Hybrid: High oil and gas supply</t>
  </si>
  <si>
    <t>Freight: New Trucks: Sales: Medium: Plug-in Gasoline Hybrid: High oil and gas supply</t>
  </si>
  <si>
    <t>Freight: New Trucks: Sales: Medium: Fuel Cell: High oil and gas supply</t>
  </si>
  <si>
    <t>Freight: New Trucks: Sales: Medium: High oil and gas supply</t>
  </si>
  <si>
    <t>Freight: New Trucks: Sales: Heavy: Diesel: High oil and gas supply</t>
  </si>
  <si>
    <t>Freight: New Trucks: Sales: Heavy: Motor Gasoline: High oil and gas supply</t>
  </si>
  <si>
    <t>Freight: New Trucks: Sales: Heavy: Propane: High oil and gas supply</t>
  </si>
  <si>
    <t>Freight: New Trucks: Sales: Heavy: Natural Gas: High oil and gas supply</t>
  </si>
  <si>
    <t>Freight: New Trucks: Sales: Heavy: Ethanol-Flex Fuel: High oil and gas supply</t>
  </si>
  <si>
    <t>Freight: New Trucks: Sales: Heavy: Electric: High oil and gas supply</t>
  </si>
  <si>
    <t>Freight: New Trucks: Sales: Heavy: Plug-in Diesel Hybrid: High oil and gas supply</t>
  </si>
  <si>
    <t>Freight: New Trucks: Sales: Heavy: Plug-in Gasoline Hybrid: High oil and gas supply</t>
  </si>
  <si>
    <t>Freight: New Trucks: Sales: Heavy: Fuel Cell: High oil and gas supply</t>
  </si>
  <si>
    <t>Freight: New Trucks: Sales: Heavy: High oil and gas supply</t>
  </si>
  <si>
    <t>Freight: New Trucks: Sales: High oil and gas supply</t>
  </si>
  <si>
    <t>Freight: Railroads: Ton Miles by Rail: High oil and gas supply</t>
  </si>
  <si>
    <t>billions</t>
  </si>
  <si>
    <t>Freight: Railroads: Fuel Efficiency: High oil and gas supply</t>
  </si>
  <si>
    <t>ton miles/thousand B</t>
  </si>
  <si>
    <t>Freight: Railroads: Fuel Use: Distillate Fuel Oil: High oil and gas supply</t>
  </si>
  <si>
    <t>Freight: Railroads: Fuel Use: Residual Fuel Oil: High oil and gas supply</t>
  </si>
  <si>
    <t>Freight: Railroads: Fuel Use: CNG: High oil and gas supply</t>
  </si>
  <si>
    <t>Freight: Railroads: Fuel Use: LNG: High oil and gas supply</t>
  </si>
  <si>
    <t>Freight: Domestic Shipping: Ton Miles Shipping: High oil and gas supply</t>
  </si>
  <si>
    <t>Freight: Domestic Shipping: Fuel Efficiency: High oil and gas supply</t>
  </si>
  <si>
    <t>Freight: Domestic Shipping: Fuel Use: Distillate Fuel Oil: High oil and gas supply</t>
  </si>
  <si>
    <t>Freight: Domestic Shipping: Fuel Use: Residual Fuel Oil: High oil and gas supply</t>
  </si>
  <si>
    <t>Freight: Domestic Shipping: Fuel Use: CNG: High oil and gas supply</t>
  </si>
  <si>
    <t>Freight: Domestic Shipping: Fuel Use: LNG: High oil and gas supply</t>
  </si>
  <si>
    <t>Freight: International Shipping: Gross Trade: High oil and gas supply</t>
  </si>
  <si>
    <t>billion 2012 $</t>
  </si>
  <si>
    <t>Freight: International Shipping: Exports: High oil and gas supply</t>
  </si>
  <si>
    <t>Freight: International Shipping: Imports: High oil and gas supply</t>
  </si>
  <si>
    <t>Freight: International Shipping: Fuel Use: Distillate Fuel Oil: High oil and gas supply</t>
  </si>
  <si>
    <t>Freight: International Shipping: Fuel Use: Residual Fuel Oil: High oil and gas supply</t>
  </si>
  <si>
    <t>Freight: International Shipping: Fuel Use: CNG: High oil and gas supply</t>
  </si>
  <si>
    <t>Freight: International Shipping: Fuel Use: LNG: High oil and gas supply</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</si>
  <si>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</si>
  <si>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</si>
  <si>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</si>
  <si>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</si>
  <si>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</si>
  <si>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</si>
  <si>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</si>
  <si>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</si>
  <si>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</si>
  <si>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</si>
  <si>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</si>
  <si>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</si>
  <si>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</si>
  <si>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</si>
  <si>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</si>
  <si>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</si>
  <si>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</si>
  <si>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</si>
  <si>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</si>
  <si>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</si>
  <si>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</si>
  <si>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</si>
  <si>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</si>
  <si>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</si>
  <si>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</si>
  <si>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</si>
  <si>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</si>
  <si>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</si>
  <si>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</si>
  <si>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</si>
  <si>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</si>
  <si>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</si>
  <si>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</si>
  <si>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</si>
  <si>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</si>
  <si>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</si>
  <si>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</si>
  <si>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</si>
  <si>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</si>
  <si>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</si>
  <si>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</si>
  <si>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</si>
  <si>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</si>
  <si>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</si>
  <si>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</si>
  <si>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</si>
  <si>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</si>
  <si>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</si>
  <si>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</si>
  <si>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</si>
  <si>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</si>
  <si>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</si>
  <si>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</si>
  <si>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</si>
  <si>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</si>
  <si>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</si>
  <si>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</si>
  <si>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</si>
  <si>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</si>
  <si>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</si>
  <si>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</si>
  <si>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</si>
  <si>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</si>
  <si>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</si>
  <si>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</si>
  <si>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</si>
  <si>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</si>
  <si>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</si>
  <si>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</si>
  <si>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</si>
  <si>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</si>
  <si>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</si>
  <si>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</si>
  <si>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</si>
  <si>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</si>
  <si>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</si>
  <si>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</si>
  <si>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</si>
  <si>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</si>
  <si>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</si>
  <si>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</si>
  <si>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</si>
  <si>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</si>
  <si>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</si>
  <si>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</si>
  <si>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</si>
  <si>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</si>
  <si>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</si>
  <si>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</si>
  <si>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</si>
  <si>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</si>
  <si>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</si>
  <si>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</si>
  <si>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</si>
  <si>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</si>
  <si>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</si>
  <si>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</si>
  <si>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</si>
  <si>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</si>
  <si>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</si>
  <si>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</si>
  <si>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</si>
  <si>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</si>
  <si>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</si>
  <si>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</si>
  <si>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</si>
  <si>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</si>
  <si>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</si>
  <si>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</si>
  <si>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</si>
  <si>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</si>
  <si>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</si>
  <si>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</si>
  <si>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</si>
  <si>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</si>
  <si>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</si>
  <si>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</si>
  <si>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</si>
  <si>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</si>
  <si>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</si>
  <si>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</si>
  <si>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</si>
  <si>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</si>
  <si>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</si>
  <si>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</si>
  <si>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</si>
  <si>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</si>
  <si>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</si>
  <si>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</si>
  <si>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</si>
  <si>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</si>
  <si>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</si>
  <si>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</si>
  <si>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</si>
  <si>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</si>
  <si>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</si>
  <si>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</si>
  <si>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</si>
  <si>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</si>
  <si>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</si>
  <si>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</si>
  <si>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</si>
  <si>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</si>
  <si>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</si>
  <si>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</si>
  <si>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</si>
  <si>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</si>
  <si>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</si>
  <si>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</si>
  <si>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</si>
  <si>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</si>
  <si>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</si>
  <si>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</si>
  <si>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</si>
  <si>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</si>
  <si>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</si>
  <si>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</si>
  <si>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</si>
  <si>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</si>
  <si>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</si>
  <si>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</si>
  <si>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</si>
  <si>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</si>
  <si>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</si>
  <si>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</si>
  <si>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</si>
  <si>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</si>
  <si>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</si>
  <si>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</si>
  <si>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</si>
  <si>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</si>
  <si>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</si>
  <si>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</si>
  <si>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</si>
  <si>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</si>
  <si>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</si>
  <si>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</si>
  <si>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</si>
  <si>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</si>
  <si>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</si>
  <si>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</si>
  <si>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</si>
  <si>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</si>
  <si>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</si>
  <si>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</si>
  <si>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</si>
  <si>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</si>
  <si>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</si>
  <si>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</si>
  <si>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</si>
  <si>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</si>
  <si>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</si>
  <si>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</si>
  <si>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</si>
  <si>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</si>
  <si>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</si>
  <si>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</si>
  <si>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</si>
  <si>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</si>
  <si>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</si>
  <si>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</si>
  <si>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</si>
  <si>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</si>
  <si>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</si>
  <si>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</si>
  <si>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</si>
  <si>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</si>
  <si>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</si>
  <si>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</si>
  <si>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</si>
  <si>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</si>
  <si>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</si>
  <si>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</si>
  <si>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</si>
  <si>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</si>
  <si>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</si>
  <si>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</si>
  <si>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</si>
  <si>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</si>
  <si>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</si>
  <si>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</si>
  <si>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</si>
  <si>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</si>
  <si>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</si>
  <si>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</si>
  <si>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</si>
  <si>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</si>
  <si>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</si>
  <si>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</si>
  <si>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</si>
  <si>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</si>
  <si>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</si>
  <si>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</si>
  <si>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</si>
  <si>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</si>
  <si>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</si>
  <si>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</si>
  <si>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</si>
  <si>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</si>
  <si>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</si>
  <si>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</si>
  <si>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</si>
  <si>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</si>
  <si>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</si>
  <si>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</si>
  <si>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</si>
  <si>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</si>
  <si>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</si>
  <si>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</si>
  <si>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</si>
  <si>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</si>
  <si>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</si>
  <si>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</si>
  <si>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</si>
  <si>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</si>
  <si>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</si>
  <si>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</si>
  <si>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</si>
  <si>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</si>
  <si>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</si>
  <si>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</si>
  <si>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</si>
  <si>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</si>
  <si>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</si>
  <si>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</si>
  <si>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</si>
  <si>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</si>
  <si>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</si>
  <si>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</si>
  <si>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</si>
  <si>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</si>
  <si>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</si>
  <si>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</si>
  <si>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</si>
  <si>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</si>
  <si>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</si>
  <si>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</si>
  <si>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</si>
  <si>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</si>
  <si>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fuel economy for all vehicles that would fall under the given technology. We then adjust by EIA's ratio of onroad:tested fuel economy from Table 7 and</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</si>
  <si>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</si>
  <si>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</si>
  <si>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</si>
  <si>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</si>
  <si>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</si>
  <si>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</si>
  <si>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</si>
  <si>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</si>
  <si>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</si>
  <si>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</si>
  <si>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</si>
  <si>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</si>
  <si>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</si>
  <si>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</si>
  <si>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</si>
  <si>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</si>
  <si>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</si>
  <si>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</si>
  <si>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</si>
  <si>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</si>
  <si>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</si>
  <si>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</si>
  <si>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</si>
  <si>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</si>
  <si>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</si>
  <si>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</si>
  <si>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</si>
  <si>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</si>
  <si>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sales, commercial light truck</t>
  </si>
  <si>
    <t>sales, light medium truck</t>
  </si>
  <si>
    <t>sales, medium truck</t>
  </si>
  <si>
    <t>stock fuel economy, commercial light truck</t>
  </si>
  <si>
    <t>stock fuel economy, light medium truck</t>
  </si>
  <si>
    <t>stock fuel economy, medium truck</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</si>
  <si>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</si>
  <si>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</si>
  <si>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</si>
  <si>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</si>
  <si>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</si>
  <si>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</si>
  <si>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</si>
  <si>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</si>
  <si>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</si>
  <si>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</si>
  <si>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</si>
  <si>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</si>
  <si>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</si>
  <si>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</si>
  <si>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</si>
  <si>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</si>
  <si>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ref2022.d011222a</t>
  </si>
  <si>
    <t>Annual Energy Outlook 2022</t>
  </si>
  <si>
    <t>ref2022</t>
  </si>
  <si>
    <t>Reference</t>
  </si>
  <si>
    <t>d011222a</t>
  </si>
  <si>
    <t xml:space="preserve"> March 2022</t>
  </si>
  <si>
    <t>Average</t>
  </si>
  <si>
    <t>Annual</t>
  </si>
  <si>
    <t>Change</t>
  </si>
  <si>
    <t>2021–2050</t>
  </si>
  <si>
    <t>Sources: 2021:  U.S. Energy Information Administration (EIA), Short-Term Energy Outlook, November 2021 and EIA,</t>
  </si>
  <si>
    <t>AEO2022 National Energy Modeling System run ref2022.d011222a. Projections:  EIA, AEO2022 National Energy Modeling System run ref2022.d011222a.</t>
  </si>
  <si>
    <t>(trillion Btu)</t>
  </si>
  <si>
    <t xml:space="preserve"> Mode and Type</t>
  </si>
  <si>
    <t xml:space="preserve">      Propane</t>
  </si>
  <si>
    <t>--</t>
  </si>
  <si>
    <t xml:space="preserve">   Compressed/Liquefied Natural Gas</t>
  </si>
  <si>
    <t>the percentage of ethanol varies seasonally.  The annual average ethanol content of 74 percent is used for these projections.</t>
  </si>
  <si>
    <t>Note:  Includes estimated consumption for petroleum and other liquids.  Totals may not equal sum of components due to independent rounding.</t>
  </si>
  <si>
    <t>36. Transportation Sector Energy Use by Fuel Type Within Mode</t>
  </si>
  <si>
    <t xml:space="preserve">  Motor Gasoline excluding E85 1/</t>
  </si>
  <si>
    <t xml:space="preserve">  E85 1/</t>
  </si>
  <si>
    <t xml:space="preserve">  Distillate Fuel Oil (diesel)</t>
  </si>
  <si>
    <t xml:space="preserve">  Compressed/Liquefied Natural Gas</t>
  </si>
  <si>
    <t xml:space="preserve">  Propane</t>
  </si>
  <si>
    <t xml:space="preserve">  Electricity</t>
  </si>
  <si>
    <t xml:space="preserve">  Hydrogen</t>
  </si>
  <si>
    <t>Commercial Light Trucks 2/</t>
  </si>
  <si>
    <t>Freight Trucks 3/</t>
  </si>
  <si>
    <t xml:space="preserve">  Motor Gasoline</t>
  </si>
  <si>
    <t xml:space="preserve">  E85</t>
  </si>
  <si>
    <t>Freight Rail 4/</t>
  </si>
  <si>
    <t xml:space="preserve">  Residual Fuel Oil</t>
  </si>
  <si>
    <t xml:space="preserve">  Compressed Natural Gas</t>
  </si>
  <si>
    <t xml:space="preserve">  Liquefied Natural Gas</t>
  </si>
  <si>
    <t xml:space="preserve">  Residual Oil</t>
  </si>
  <si>
    <t xml:space="preserve">  Jet Fuel</t>
  </si>
  <si>
    <t xml:space="preserve">  Aviation Gasoline</t>
  </si>
  <si>
    <t xml:space="preserve">  Jet Fuel and Aviation Gasoline</t>
  </si>
  <si>
    <t xml:space="preserve">  Distillates and Diesel</t>
  </si>
  <si>
    <t xml:space="preserve">  Transit Bus</t>
  </si>
  <si>
    <t xml:space="preserve">    Motor Gasoline</t>
  </si>
  <si>
    <t xml:space="preserve">    E85</t>
  </si>
  <si>
    <t xml:space="preserve">    Distillate Fuel Oil (diesel)</t>
  </si>
  <si>
    <t xml:space="preserve">    Compressed/Liquefied Natural Gas</t>
  </si>
  <si>
    <t xml:space="preserve">    Propane</t>
  </si>
  <si>
    <t xml:space="preserve">    Electricity</t>
  </si>
  <si>
    <t xml:space="preserve">    Hydrogen</t>
  </si>
  <si>
    <t xml:space="preserve">  Intercity Bus</t>
  </si>
  <si>
    <t xml:space="preserve">  School Bus</t>
  </si>
  <si>
    <t xml:space="preserve">  Intercity Rail</t>
  </si>
  <si>
    <t xml:space="preserve">    Diesel</t>
  </si>
  <si>
    <t xml:space="preserve">    Compressed Natural Gas</t>
  </si>
  <si>
    <t xml:space="preserve">    Liquefied Natural Gas</t>
  </si>
  <si>
    <t xml:space="preserve">  Transit Rail</t>
  </si>
  <si>
    <t xml:space="preserve">  Commuter Rail</t>
  </si>
  <si>
    <t xml:space="preserve">  Gasoline</t>
  </si>
  <si>
    <t>1/ E85 refers to a blend of 85 % ethanol (renewable) and 15 % motor gasoline (nonrenewable).  To address cold starting issues,</t>
  </si>
  <si>
    <t>2/ Commercial trucks from 8,501 to 10,000 pounds.</t>
  </si>
  <si>
    <t>3/ Does not include military distillate.  Does not include commercial buses.</t>
  </si>
  <si>
    <t>4/ Does not include passenger rail.</t>
  </si>
  <si>
    <t>- - = Not applicable.</t>
  </si>
  <si>
    <t>Sources:  U.S. Energy Information Administration, AEO2022 National Energy Modeling System run ref2022.d011222a.</t>
  </si>
  <si>
    <t>38. Light-Duty Vehicle Sales by Technology Type</t>
  </si>
  <si>
    <t>(thousands)</t>
  </si>
  <si>
    <t xml:space="preserve"> Technology Type</t>
  </si>
  <si>
    <t>New Car Sales 1/</t>
  </si>
  <si>
    <t xml:space="preserve"> Conventional Cars</t>
  </si>
  <si>
    <t xml:space="preserve">   Gasoline ICE Vehicles</t>
  </si>
  <si>
    <t xml:space="preserve">   TDI Diesel ICE</t>
  </si>
  <si>
    <t xml:space="preserve">     Total Conventional Cars</t>
  </si>
  <si>
    <t xml:space="preserve"> Alternative-Fuel Cars</t>
  </si>
  <si>
    <t xml:space="preserve">   Ethanol-Flex Fuel ICE</t>
  </si>
  <si>
    <t xml:space="preserve">   100 Mile Electric Vehicle</t>
  </si>
  <si>
    <t xml:space="preserve">   200 Mile Electric Vehicle</t>
  </si>
  <si>
    <t xml:space="preserve">   300 Mile Electric Vehicle</t>
  </si>
  <si>
    <t xml:space="preserve">   Plug-in 20 Gasoline Hybrid</t>
  </si>
  <si>
    <t xml:space="preserve">   Plug-in 50 Gasoline Hybrid</t>
  </si>
  <si>
    <t xml:space="preserve">   Electric-Diesel Hybrid</t>
  </si>
  <si>
    <t xml:space="preserve">   Electric-Gasoline Hybrid</t>
  </si>
  <si>
    <t xml:space="preserve">   Natural Gas ICE</t>
  </si>
  <si>
    <t xml:space="preserve">   Natural Gas Bi-fuel</t>
  </si>
  <si>
    <t xml:space="preserve">   Propane ICE</t>
  </si>
  <si>
    <t xml:space="preserve">   Propane Bi-fuel</t>
  </si>
  <si>
    <t xml:space="preserve">   Fuel Cell Methanol</t>
  </si>
  <si>
    <t xml:space="preserve">   Fuel Cell Hydrogen</t>
  </si>
  <si>
    <t xml:space="preserve">     Total Alternative Cars</t>
  </si>
  <si>
    <t>New Light Truck Sales 2/</t>
  </si>
  <si>
    <t xml:space="preserve"> Conventional Light Trucks</t>
  </si>
  <si>
    <t xml:space="preserve">     Total Conventional Light Trucks</t>
  </si>
  <si>
    <t xml:space="preserve"> Alternative-Fuel Light Trucks</t>
  </si>
  <si>
    <t xml:space="preserve">     Total Alternative Light Trucks</t>
  </si>
  <si>
    <t>Total Sales, Cars and Light Trucks</t>
  </si>
  <si>
    <t xml:space="preserve">   Conventional Gasoline</t>
  </si>
  <si>
    <t xml:space="preserve">   TDI Diesel</t>
  </si>
  <si>
    <t xml:space="preserve">   Flex-Fuel</t>
  </si>
  <si>
    <t xml:space="preserve">   Electric</t>
  </si>
  <si>
    <t xml:space="preserve">   Plug-in Electric Hybrid</t>
  </si>
  <si>
    <t xml:space="preserve">   Electric Hybrid</t>
  </si>
  <si>
    <t xml:space="preserve">   Gaseous (Propane and Natural Gas)</t>
  </si>
  <si>
    <t xml:space="preserve">   Fuel Cell</t>
  </si>
  <si>
    <t xml:space="preserve">   Conventional Gasoline Microhybrids</t>
  </si>
  <si>
    <t xml:space="preserve">   TDI Diesel Microhybrids</t>
  </si>
  <si>
    <t>1/ Includes personal and fleet light-duty cars.</t>
  </si>
  <si>
    <t>2/ Includes personal and fleet light-duty trucks.</t>
  </si>
  <si>
    <t>ICE = Internal combustion engine.</t>
  </si>
  <si>
    <t>EPACT = Energy Policy Act of 1992.</t>
  </si>
  <si>
    <t>ZEVP = Zero emission vehicles from the low emission vehicle program.</t>
  </si>
  <si>
    <t>TFS000</t>
  </si>
  <si>
    <t>44. Transportation Fleet Car and Truck Sales by Type and Technology</t>
  </si>
  <si>
    <t>TFS000:ba_GasolineICEVe</t>
  </si>
  <si>
    <t>TFS000:ba_TDIDieselICE</t>
  </si>
  <si>
    <t>TFS000:ba_TotalConventi</t>
  </si>
  <si>
    <t>TFS000:ca_Ethanol-FlexF</t>
  </si>
  <si>
    <t>TFS000:ca_100mileEV</t>
  </si>
  <si>
    <t>TFS000:ca_ElectricVehic</t>
  </si>
  <si>
    <t>TFS000:ea_FuelCellGasol</t>
  </si>
  <si>
    <t>TFS000:ca_Plug-inGasoli</t>
  </si>
  <si>
    <t>TFS000:ca_Plug-in40Hybd</t>
  </si>
  <si>
    <t>TFS000:ca_Electric-Dies</t>
  </si>
  <si>
    <t>TFS000:ca_Electric-Gaso</t>
  </si>
  <si>
    <t>TFS000:ca_CompressedNat</t>
  </si>
  <si>
    <t>TFS000:da_CompressedNat</t>
  </si>
  <si>
    <t>TFS000:da_LiquefiedPetr</t>
  </si>
  <si>
    <t>TFS000:ea_LiquefiedPetr</t>
  </si>
  <si>
    <t>TFS000:ea_FuelCellMetha</t>
  </si>
  <si>
    <t>TFS000:ea_FuelCellHydro</t>
  </si>
  <si>
    <t>TFS000:ea_TotalAlternat</t>
  </si>
  <si>
    <t>TFS000:fa_PercentAltern</t>
  </si>
  <si>
    <t xml:space="preserve"> Percent Alternative Car Sales</t>
  </si>
  <si>
    <t>TFS000:fa_TotalNewCarSa</t>
  </si>
  <si>
    <t xml:space="preserve"> Total New Car Sales</t>
  </si>
  <si>
    <t>New Light Truck Sales 1/</t>
  </si>
  <si>
    <t>TFS000:ga_GasolineICEVe</t>
  </si>
  <si>
    <t>TFS000:ga_TDIDieselICE</t>
  </si>
  <si>
    <t>TFS000:ga_TotalConventi</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</si>
  <si>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</si>
  <si>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</si>
  <si>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</si>
  <si>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</si>
  <si>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</si>
  <si>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</si>
  <si>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</si>
  <si>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</si>
  <si>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</si>
  <si>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</si>
  <si>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</si>
  <si>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</si>
  <si>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</si>
  <si>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</si>
  <si>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</si>
  <si>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</si>
  <si>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</si>
  <si>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</si>
  <si>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</si>
  <si>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</si>
  <si>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</si>
  <si>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</si>
  <si>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</si>
  <si>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</si>
  <si>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</si>
  <si>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</si>
  <si>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</si>
  <si>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</si>
  <si>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</si>
  <si>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TFS000:clt_eth_flex</t>
  </si>
  <si>
    <t xml:space="preserve">   Ethanol-Flex Fuel</t>
  </si>
  <si>
    <t>TFS000:clt_electric</t>
  </si>
  <si>
    <t>TFS000:clt_plug_gas</t>
  </si>
  <si>
    <t xml:space="preserve">   Plug-in Gasoline Hybrid</t>
  </si>
  <si>
    <t>TFS000:clt_plug_diesel</t>
  </si>
  <si>
    <t xml:space="preserve">   Plug-in Diesel Hybrid</t>
  </si>
  <si>
    <t>TFS000:clr_fuel_cell</t>
  </si>
  <si>
    <t>TFS000:ma_CommercialLig</t>
  </si>
  <si>
    <t xml:space="preserve">      Total Commercial Light Truck Sales</t>
  </si>
  <si>
    <t>1/ Includes all fleets of 10 or more.</t>
  </si>
  <si>
    <t>- - = Not Applicable.</t>
  </si>
  <si>
    <t>47. Air Travel Energy Use</t>
  </si>
  <si>
    <t xml:space="preserve"> Indicators</t>
  </si>
  <si>
    <t xml:space="preserve">  Domestic</t>
  </si>
  <si>
    <t xml:space="preserve">  International</t>
  </si>
  <si>
    <t xml:space="preserve">  Non-U.S. 1/</t>
  </si>
  <si>
    <t xml:space="preserve">  U.S. Domestic</t>
  </si>
  <si>
    <t xml:space="preserve">  U.S. International</t>
  </si>
  <si>
    <t xml:space="preserve">  Population (millions)</t>
  </si>
  <si>
    <t xml:space="preserve">    United States</t>
  </si>
  <si>
    <t xml:space="preserve">    Canada</t>
  </si>
  <si>
    <t xml:space="preserve">    Central America</t>
  </si>
  <si>
    <t xml:space="preserve">    South America</t>
  </si>
  <si>
    <t xml:space="preserve">    Europe</t>
  </si>
  <si>
    <t xml:space="preserve">    Africa</t>
  </si>
  <si>
    <t xml:space="preserve">    Mideast</t>
  </si>
  <si>
    <t xml:space="preserve">    Commonwealth of Independent States</t>
  </si>
  <si>
    <t xml:space="preserve">    China</t>
  </si>
  <si>
    <t xml:space="preserve">    Northeast Asia</t>
  </si>
  <si>
    <t xml:space="preserve">    Southeast Asia</t>
  </si>
  <si>
    <t xml:space="preserve">    Southwest Asia</t>
  </si>
  <si>
    <t xml:space="preserve">    Oceania</t>
  </si>
  <si>
    <t xml:space="preserve">  Revenue Passenger Miles (billion miles)</t>
  </si>
  <si>
    <t xml:space="preserve">    Domestic 2/</t>
  </si>
  <si>
    <t xml:space="preserve">      United States</t>
  </si>
  <si>
    <t xml:space="preserve">      Canada</t>
  </si>
  <si>
    <t xml:space="preserve">      Central America</t>
  </si>
  <si>
    <t xml:space="preserve">      South America</t>
  </si>
  <si>
    <t xml:space="preserve">      Europe</t>
  </si>
  <si>
    <t xml:space="preserve">      Africa</t>
  </si>
  <si>
    <t xml:space="preserve">      Mideast</t>
  </si>
  <si>
    <t xml:space="preserve">      Commonwealth of Independent States</t>
  </si>
  <si>
    <t xml:space="preserve">      China</t>
  </si>
  <si>
    <t xml:space="preserve">      Northeast Asia</t>
  </si>
  <si>
    <t xml:space="preserve">      Southeast Asia</t>
  </si>
  <si>
    <t xml:space="preserve">      Southwest Asia</t>
  </si>
  <si>
    <t xml:space="preserve">      Oceania</t>
  </si>
  <si>
    <t xml:space="preserve">    International 2/</t>
  </si>
  <si>
    <t xml:space="preserve">  Freight Revenue Ton Miles (billion miles) 3/</t>
  </si>
  <si>
    <t xml:space="preserve">      Total World</t>
  </si>
  <si>
    <t xml:space="preserve">  United States</t>
  </si>
  <si>
    <t xml:space="preserve">    Narrow Body Aircraft</t>
  </si>
  <si>
    <t xml:space="preserve">    Wide Body Aircraft</t>
  </si>
  <si>
    <t xml:space="preserve">    Regional Jets</t>
  </si>
  <si>
    <t xml:space="preserve">  Canada</t>
  </si>
  <si>
    <t xml:space="preserve">  Central America</t>
  </si>
  <si>
    <t xml:space="preserve">  South America</t>
  </si>
  <si>
    <t xml:space="preserve">  Europe</t>
  </si>
  <si>
    <t xml:space="preserve">  Africa</t>
  </si>
  <si>
    <t xml:space="preserve">  Mideast</t>
  </si>
  <si>
    <t xml:space="preserve">  Commonwealth of Independent States</t>
  </si>
  <si>
    <t xml:space="preserve">  China</t>
  </si>
  <si>
    <t xml:space="preserve">  Northeast Asia</t>
  </si>
  <si>
    <t xml:space="preserve">  Southeast Asia</t>
  </si>
  <si>
    <t xml:space="preserve">  Southwest Asia</t>
  </si>
  <si>
    <t xml:space="preserve">  Oceania</t>
  </si>
  <si>
    <t xml:space="preserve">    Total World</t>
  </si>
  <si>
    <t>Aircraft Deliveries</t>
  </si>
  <si>
    <t>Aircraft Efficiency (seat miles per gallon) 4/</t>
  </si>
  <si>
    <t xml:space="preserve">  New Aircraft</t>
  </si>
  <si>
    <t xml:space="preserve">      Average Aircraft</t>
  </si>
  <si>
    <t xml:space="preserve">  Aircraft Stock</t>
  </si>
  <si>
    <t xml:space="preserve">  Commercial Jet Fuel</t>
  </si>
  <si>
    <t xml:space="preserve">  Commercial Aviation Gasoline, U.S.</t>
  </si>
  <si>
    <t xml:space="preserve">  Military Jet Fuel, U.S.</t>
  </si>
  <si>
    <t>1/ Assumed to be the same as International U.S.</t>
  </si>
  <si>
    <t>2/ Domestic and International represent intra-and inter-region, respectively.</t>
  </si>
  <si>
    <t>3/ Includes freight carried by passenger aircraft (belly freight) and dedicated freighter aircraft.</t>
  </si>
  <si>
    <t>4/ Efficiency values are representative of global passenger aircraft deliveries and stock, and include belly freight</t>
  </si>
  <si>
    <t xml:space="preserve">  (converted to seats using an average weight of 200 pounds for each passenger, including luggage).</t>
  </si>
  <si>
    <t>Sources:  2021:  U.S. Energy Information Administration (EIA), Short-Term Energy Outlook, November 2021 and EIA, AEO2022</t>
  </si>
  <si>
    <t>National Energy Modeling System run ref2022.d011222a.  Projections:  EIA AEO2022 National Energy Modeling System run ref2022.d011222a.</t>
  </si>
  <si>
    <t>48. Aircraft Stock</t>
  </si>
  <si>
    <t>Stock</t>
  </si>
  <si>
    <t>Sources:  2021: U.S. Energy Information Administration, AEO2022 National Energy Modeling System run ref2022.d011222a.</t>
  </si>
  <si>
    <t>49. Freight Transportation Energy Use</t>
  </si>
  <si>
    <t xml:space="preserve"> Technology and Fuel Type</t>
  </si>
  <si>
    <t>Freight Truck Stock by Size Class 1/</t>
  </si>
  <si>
    <t xml:space="preserve">  Vehicle Miles Traveled (billion miles)</t>
  </si>
  <si>
    <t xml:space="preserve">    Light Medium</t>
  </si>
  <si>
    <t xml:space="preserve">      Diesel</t>
  </si>
  <si>
    <t xml:space="preserve">      Motor Gasoline</t>
  </si>
  <si>
    <t xml:space="preserve">      Compressed/Liquefied Natural Gas</t>
  </si>
  <si>
    <t xml:space="preserve">      Ethanol-Flex Fuel</t>
  </si>
  <si>
    <t xml:space="preserve">      Electric</t>
  </si>
  <si>
    <t xml:space="preserve">      Plug-in Diesel Hybrid</t>
  </si>
  <si>
    <t xml:space="preserve">      Plug-in Gasoline Hybrid</t>
  </si>
  <si>
    <t xml:space="preserve">      Fuel Cell</t>
  </si>
  <si>
    <t xml:space="preserve">        Light Medium Subtotal</t>
  </si>
  <si>
    <t xml:space="preserve">    Medium</t>
  </si>
  <si>
    <t xml:space="preserve">        Medium Subtotal</t>
  </si>
  <si>
    <t xml:space="preserve">    Heavy</t>
  </si>
  <si>
    <t xml:space="preserve">        Heavy Subtotal</t>
  </si>
  <si>
    <t xml:space="preserve">  Total Vehicle Miles Traveled</t>
  </si>
  <si>
    <t xml:space="preserve">  Consumption (trillion Btu)</t>
  </si>
  <si>
    <t xml:space="preserve">    Light Medium, Medium, and Heavy Total</t>
  </si>
  <si>
    <t xml:space="preserve">        Total Consumption</t>
  </si>
  <si>
    <t xml:space="preserve">  Fuel Efficiency (miles per gallon)</t>
  </si>
  <si>
    <t xml:space="preserve">        Light Medium Average</t>
  </si>
  <si>
    <t xml:space="preserve">        Medium Average</t>
  </si>
  <si>
    <t xml:space="preserve">        Heavy Average</t>
  </si>
  <si>
    <t xml:space="preserve">  Average Fuel Efficiency</t>
  </si>
  <si>
    <t xml:space="preserve">  Stock (millions)</t>
  </si>
  <si>
    <t xml:space="preserve">  Total Stock</t>
  </si>
  <si>
    <t xml:space="preserve">  Sales (thousands)</t>
  </si>
  <si>
    <t xml:space="preserve">  Total Sales</t>
  </si>
  <si>
    <t xml:space="preserve"> Ton Miles by Rail (billion)</t>
  </si>
  <si>
    <t xml:space="preserve"> Fuel Efficiency (ton miles per thousand Btu)</t>
  </si>
  <si>
    <t xml:space="preserve"> Fuel Consumption (trillion Btu)</t>
  </si>
  <si>
    <t xml:space="preserve">   Distillate Fuel Oil (diesel)</t>
  </si>
  <si>
    <t xml:space="preserve">   Residual Fuel Oil</t>
  </si>
  <si>
    <t xml:space="preserve">   Compressed Natural Gas</t>
  </si>
  <si>
    <t xml:space="preserve">   Liquefied Natural Gas</t>
  </si>
  <si>
    <t xml:space="preserve"> Ton Miles Shipping (billion)</t>
  </si>
  <si>
    <t xml:space="preserve"> Gross Trade (billion 2012 dollars)</t>
  </si>
  <si>
    <t xml:space="preserve"> Exports (billion 2012 dollars)</t>
  </si>
  <si>
    <t xml:space="preserve"> Imports (billion 2012 dollars)</t>
  </si>
  <si>
    <t>1/ Light Medium, Medium, and Heavy contain Class 3, Classes 4-6, and Classes 7-8, respectively.</t>
  </si>
  <si>
    <t>MPG = Miles per gallon.</t>
  </si>
  <si>
    <t>Sources:  2021:  U.S. Energy Information Administration (EIA),</t>
  </si>
  <si>
    <t>Short-Term Energy Outlook, November 2021 and EIA, AEO2022 National Energy Modeling System run ref2022.d011222a.</t>
  </si>
  <si>
    <t>Projections:  EIA, AEO2022 National Energy Modeling System run ref2022.d011222a.</t>
  </si>
  <si>
    <t>40. Light-Duty Vehicle Miles per Gallon by Technology Type</t>
  </si>
  <si>
    <t>New Car Miles per Gallon 1/</t>
  </si>
  <si>
    <t xml:space="preserve"> Average New Cars Miles per Gallon</t>
  </si>
  <si>
    <t>New Light Truck Miles per Gallon 1/</t>
  </si>
  <si>
    <t xml:space="preserve"> Average Light Truck Miles per Gallon</t>
  </si>
  <si>
    <t>Average Car Stock Miles per Gallon 2/</t>
  </si>
  <si>
    <t>Average Light Truck Stock Miles per Gallon 2/</t>
  </si>
  <si>
    <t>Average Vehicle Stock Miles per Gallon 2/</t>
  </si>
  <si>
    <t>Average New Vehicle Stock Miles per Gallon 2/</t>
  </si>
  <si>
    <t>1/ Fuel efficiencies are rated by the U.S. Environmental Protection Agency.  Includes personal and fleet vehicles.</t>
  </si>
  <si>
    <t>2/ Stock values are on-road efficiencies.  Includes personal vehicles and fleet vehicles.</t>
  </si>
  <si>
    <t>ref2021.d113020a</t>
  </si>
  <si>
    <t>AEO2021 National Energy Modeling System run ref2021.d113020a. Projections:  EIA, AEO2021 National Energy Modeling System run ref2021.d113020a.</t>
  </si>
  <si>
    <t>Sources:  U.S. Energy Information Administration, AEO2021 National Energy Modeling System run ref2021.d113020a.</t>
  </si>
  <si>
    <t xml:space="preserve">  Total Conventional Cars</t>
  </si>
  <si>
    <t xml:space="preserve">  Total Alternative Cars</t>
  </si>
  <si>
    <t xml:space="preserve">  Total Conventional Light Trucks</t>
  </si>
  <si>
    <t xml:space="preserve">  Total Alternative Light Trucks</t>
  </si>
  <si>
    <t>passenger miles/btu</t>
  </si>
  <si>
    <t>36. Transportation Sector Energy Use by Fuel Type Within a Mode</t>
  </si>
  <si>
    <t xml:space="preserve"> Motor Gasoline</t>
  </si>
  <si>
    <t xml:space="preserve"> E85</t>
  </si>
  <si>
    <t xml:space="preserve"> Distillate Fuel Oil (diesel)</t>
  </si>
  <si>
    <t xml:space="preserve"> Compressed/Liquefied Natural Gas</t>
  </si>
  <si>
    <t xml:space="preserve"> Propane</t>
  </si>
  <si>
    <t xml:space="preserve"> Electricity</t>
  </si>
  <si>
    <t xml:space="preserve"> Hydrogen</t>
  </si>
  <si>
    <t xml:space="preserve"> Diesel</t>
  </si>
  <si>
    <t xml:space="preserve"> Compressed Natural Gas</t>
  </si>
  <si>
    <t xml:space="preserve"> Liquefied Natural Gas</t>
  </si>
  <si>
    <t>1/ E85 refers to a blend of 85 percent ethanol (renewable) and 15 percent motor gasoline (nonrenewable).  To address cold starting issues,</t>
  </si>
  <si>
    <t>energy use by mode (BTU) - electric</t>
  </si>
  <si>
    <t>energy use by mode (BTU) - other</t>
  </si>
  <si>
    <t xml:space="preserve"> Light Medium</t>
  </si>
  <si>
    <t xml:space="preserve">  Light Medium Subtotal</t>
  </si>
  <si>
    <t xml:space="preserve">  Medium Subtotal</t>
  </si>
  <si>
    <t xml:space="preserve"> Heavy</t>
  </si>
  <si>
    <t xml:space="preserve">  Heavy Subtotal</t>
  </si>
  <si>
    <t xml:space="preserve"> Light Medium, Medium, and Heavy Total</t>
  </si>
  <si>
    <t xml:space="preserve">  Total Consumption</t>
  </si>
  <si>
    <t xml:space="preserve">  Light Medium Average</t>
  </si>
  <si>
    <t xml:space="preserve">  Medium Average</t>
  </si>
  <si>
    <t xml:space="preserve">  Heavy Average</t>
  </si>
  <si>
    <t>Sources:  2020:  U.S. Energy Information Administration (EIA),</t>
  </si>
  <si>
    <t>Short-Term Energy Outlook, October 2020 and EIA, AEO2021 National Energy Modeling System run ref2021.d113020a.</t>
  </si>
  <si>
    <t>Projections:  EIA, AEO2021 National Energy Modeling System run ref2021.d113020a.</t>
  </si>
  <si>
    <t>Total Commercial Light Truck Sales</t>
  </si>
  <si>
    <t>weighted average ratio of 2020:2019 stock fuel economy</t>
  </si>
  <si>
    <t xml:space="preserve">Tables 7, 36, 38, 40, 44,47, 48, 49 </t>
  </si>
  <si>
    <t>2022, 2021, 2020</t>
  </si>
  <si>
    <t>Annual Energy Outlook 2022, 2021, 2020</t>
  </si>
  <si>
    <t>Fuel Economy Standards Adjustment</t>
  </si>
  <si>
    <t>Model Year</t>
  </si>
  <si>
    <t>Fleet CO2 (g/mile)</t>
  </si>
  <si>
    <t>fuels/PEI</t>
  </si>
  <si>
    <t>g CO2 per BTU</t>
  </si>
  <si>
    <t>Gasoline Efficiency</t>
  </si>
  <si>
    <t>Passenger LDV fuel economy standards</t>
  </si>
  <si>
    <t>Table 1</t>
  </si>
  <si>
    <t>Environmental Protection Agency</t>
  </si>
  <si>
    <t>Revised 2023 and Later Model Year Light-Duty Vehicle Greenhouse Gas Emissions Standards</t>
  </si>
  <si>
    <t>https://www.govinfo.gov/content/pkg/FR-2021-12-30/pdf/2021-27854.pdf</t>
  </si>
  <si>
    <t>We take the revised 2023-2026 model year greenhouse gas emissions standards from EPA and convert from g/miles requirements to psgr-miles/BTU.</t>
  </si>
  <si>
    <t>We apply the proposed values to gasoline vehicles. We then scale fuel economy post-2026 by scaling by the annual percentage improvement in AEO.</t>
  </si>
  <si>
    <t>For other vehicle types (except electric and hydrogen), we use AEO to calculate 2020 fuel economy, the scale by the improvement in gasoline fuel economy.</t>
  </si>
  <si>
    <t>For electric and hydrogen vehicles, we take fuel economy directly from AEO.</t>
  </si>
  <si>
    <t>The AEO provides new vehicle fuel economy in mpge terms. For the non-gasoline technologies, we take a weighted average of EIA's listed new vehicle</t>
  </si>
  <si>
    <t>convert to thing-miles/BTU by multiplying by the passenger loading used in the file trans/AVLo and the BTU content of a gallon of gasoline or diesel.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</si>
</sst>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sz val="11"/>
      <color rgb="FFFF0000"/>
      <name val="Calibri"/>
      <family val="2"/>
      <scheme val="minor"/>
    </font>
    <font>
      <sz val="10"/>
      <color indexed="8"/>
      <name val="Calibri"/>
      <family val="2"/>
    </font>
    <font>
      <sz val="10"/>
      <color indexed="8"/>
      <name val="Arial"/>
      <family val="2"/>
    </font>
    <font>
      <b/>
      <sz val="9"/>
      <name val="Calibri"/>
    </font>
    <font>
      <sz val="9"/>
      <name val="Calibri"/>
    </font>
    <font>
      <sz val="10"/>
      <name val="Calibri"/>
    </font>
  </fonts>
  <fills count="35">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50">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0" fillId="0" borderId="0" xfId="0" applyFill="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0" fontId="0" fillId="0" borderId="0" xfId="0" applyNumberFormat="1"/>
    <xf numFmtId="11" fontId="0" fillId="0" borderId="0" xfId="0" applyNumberFormat="1" applyFill="1"/>
    <xf numFmtId="164" fontId="0" fillId="0" borderId="0" xfId="153" applyNumberFormat="1" applyFont="1"/>
    <xf numFmtId="0" fontId="0" fillId="0" borderId="0" xfId="0" applyAlignment="1">
      <alignment horizontal="right"/>
    </xf>
    <xf numFmtId="0" fontId="0" fillId="0" borderId="0" xfId="0" applyFont="1"/>
    <xf numFmtId="0" fontId="6" fillId="0" borderId="0" xfId="0" applyFont="1"/>
    <xf numFmtId="0" fontId="4" fillId="0" borderId="0" xfId="0" applyFont="1"/>
    <xf numFmtId="0" fontId="2" fillId="0" borderId="0" xfId="0" applyFont="1" applyFill="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0" fillId="29" borderId="0" xfId="0" applyFill="1"/>
    <xf numFmtId="0" fontId="2" fillId="30" borderId="0" xfId="0" applyFont="1" applyFill="1"/>
    <xf numFmtId="0" fontId="3" fillId="29" borderId="0" xfId="1" applyFill="1"/>
    <xf numFmtId="0" fontId="0" fillId="31" borderId="0" xfId="0" applyFill="1"/>
    <xf numFmtId="43" fontId="0" fillId="0" borderId="0" xfId="155" applyFont="1"/>
    <xf numFmtId="11" fontId="0" fillId="0" borderId="0" xfId="155" applyNumberFormat="1" applyFont="1"/>
    <xf numFmtId="0" fontId="0" fillId="28" borderId="0" xfId="0" applyFill="1"/>
    <xf numFmtId="0" fontId="0" fillId="32"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5" fillId="0" borderId="0" xfId="0" applyFont="1"/>
    <xf numFmtId="0" fontId="5" fillId="0" borderId="0" xfId="0" applyFont="1" applyAlignment="1">
      <alignment horizontal="right"/>
    </xf>
    <xf numFmtId="0" fontId="5" fillId="0" borderId="5" xfId="5" applyAlignment="1">
      <alignment horizontal="right" wrapText="1"/>
    </xf>
    <xf numFmtId="10" fontId="0" fillId="0" borderId="0" xfId="0" applyNumberFormat="1"/>
    <xf numFmtId="0" fontId="6" fillId="31" borderId="0" xfId="0" applyFont="1" applyFill="1"/>
    <xf numFmtId="10" fontId="0" fillId="29" borderId="0" xfId="0" applyNumberFormat="1" applyFill="1"/>
    <xf numFmtId="9" fontId="0" fillId="28" borderId="0" xfId="153" applyFont="1" applyFill="1"/>
    <xf numFmtId="9" fontId="0" fillId="0" borderId="0" xfId="153" applyFont="1" applyFill="1"/>
    <xf numFmtId="0" fontId="54" fillId="0" borderId="0" xfId="0" applyFont="1"/>
    <xf numFmtId="9" fontId="54" fillId="0" borderId="0" xfId="153" applyFont="1"/>
    <xf numFmtId="0" fontId="0" fillId="0" borderId="0" xfId="0"/>
    <xf numFmtId="0" fontId="0" fillId="0" borderId="0" xfId="0"/>
    <xf numFmtId="0" fontId="0" fillId="0" borderId="0" xfId="0"/>
    <xf numFmtId="171" fontId="0" fillId="0" borderId="0" xfId="0" applyNumberFormat="1" applyFill="1"/>
    <xf numFmtId="171" fontId="0" fillId="0" borderId="22" xfId="0" applyNumberFormat="1" applyFill="1" applyBorder="1"/>
    <xf numFmtId="0" fontId="56" fillId="0" borderId="0" xfId="0" applyFont="1"/>
    <xf numFmtId="0" fontId="3" fillId="0" borderId="0" xfId="1" applyFill="1"/>
    <xf numFmtId="0" fontId="0" fillId="33" borderId="0" xfId="0" applyFill="1" applyAlignment="1"/>
    <xf numFmtId="0" fontId="6" fillId="0" borderId="0" xfId="0" applyFont="1" applyFill="1"/>
    <xf numFmtId="0" fontId="0" fillId="0" borderId="0" xfId="0"/>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4" borderId="0" xfId="153" applyNumberFormat="1" applyFont="1" applyFill="1" applyAlignment="1">
      <alignment horizontal="right"/>
    </xf>
    <xf numFmtId="1" fontId="0" fillId="0" borderId="0" xfId="0" applyNumberFormat="1"/>
    <xf numFmtId="0" fontId="0" fillId="0" borderId="0" xfId="0"/>
    <xf numFmtId="0" fontId="0" fillId="0" borderId="0" xfId="0"/>
    <xf numFmtId="0" fontId="0" fillId="0" borderId="2" xfId="0" applyBorder="1"/>
    <xf numFmtId="0" fontId="3" fillId="0" borderId="2" xfId="2">
      <alignment wrapText="1"/>
    </xf>
    <xf numFmtId="0" fontId="0" fillId="0" borderId="0" xfId="0"/>
    <xf numFmtId="0" fontId="57" fillId="0" borderId="0" xfId="0" applyFont="1" applyAlignment="1">
      <alignment horizontal="right"/>
    </xf>
    <xf numFmtId="0" fontId="5" fillId="0" borderId="5" xfId="5" applyAlignment="1">
      <alignment horizontal="right"/>
    </xf>
    <xf numFmtId="0" fontId="58" fillId="0" borderId="2" xfId="2" applyFont="1">
      <alignment wrapText="1"/>
    </xf>
    <xf numFmtId="0" fontId="59" fillId="0" borderId="0" xfId="0" applyFont="1"/>
    <xf numFmtId="0" fontId="57" fillId="0" borderId="5" xfId="5" applyFont="1" applyAlignment="1">
      <alignment horizontal="right"/>
    </xf>
    <xf numFmtId="0" fontId="5" fillId="0" borderId="0" xfId="3" applyBorder="1">
      <alignment wrapText="1"/>
    </xf>
    <xf numFmtId="3" fontId="5" fillId="0" borderId="0" xfId="3" applyNumberFormat="1" applyBorder="1" applyAlignment="1">
      <alignment horizontal="right" wrapText="1"/>
    </xf>
    <xf numFmtId="164" fontId="5" fillId="0" borderId="0" xfId="3" applyNumberFormat="1" applyBorder="1" applyAlignment="1">
      <alignment horizontal="right" wrapText="1"/>
    </xf>
    <xf numFmtId="0" fontId="58" fillId="0" borderId="0" xfId="2" applyFont="1" applyBorder="1">
      <alignment wrapText="1"/>
    </xf>
    <xf numFmtId="0" fontId="5" fillId="0" borderId="3" xfId="3" applyAlignment="1"/>
    <xf numFmtId="3" fontId="5" fillId="0" borderId="3" xfId="3" applyNumberFormat="1" applyAlignment="1"/>
    <xf numFmtId="164" fontId="5" fillId="0" borderId="3" xfId="3" applyNumberFormat="1" applyAlignment="1"/>
    <xf numFmtId="0" fontId="2" fillId="0" borderId="0" xfId="0" applyFont="1" applyFill="1" applyAlignment="1"/>
    <xf numFmtId="0" fontId="0" fillId="0" borderId="0" xfId="0"/>
    <xf numFmtId="0" fontId="3" fillId="0" borderId="2" xfId="2">
      <alignment wrapText="1"/>
    </xf>
    <xf numFmtId="0" fontId="58" fillId="0" borderId="2" xfId="2" applyFont="1">
      <alignment wrapText="1"/>
    </xf>
    <xf numFmtId="0" fontId="0" fillId="0" borderId="2" xfId="0" applyBorder="1"/>
    <xf numFmtId="0" fontId="0" fillId="0" borderId="4" xfId="4" applyFont="1">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0" fontId="58" fillId="0" borderId="0" xfId="0" applyFont="1"/>
    <xf numFmtId="165" fontId="0" fillId="0" borderId="4" xfId="4" applyNumberFormat="1" applyFont="1" applyAlignment="1">
      <alignment horizontal="right" wrapText="1"/>
    </xf>
    <xf numFmtId="11" fontId="0" fillId="29" borderId="0" xfId="0" applyNumberFormat="1" applyFill="1"/>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2.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externalLink" Target="externalLinks/externalLink3.xml"/><Relationship Id="rId45"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1.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0"/>
  <sheetViews>
    <sheetView tabSelected="1" workbookViewId="0">
      <selection activeCell="A55" sqref="A55"/>
    </sheetView>
  </sheetViews>
  <sheetFormatPr defaultRowHeight="14.5"/>
  <cols>
    <col min="1" max="1" width="13.36328125" customWidth="1"/>
    <col min="2" max="2" width="107.36328125" customWidth="1"/>
  </cols>
  <sheetData>
    <row r="1" spans="1:2">
      <c r="A1" s="1" t="s">
        <v>0</v>
      </c>
    </row>
    <row r="3" spans="1:2">
      <c r="A3" s="1" t="s">
        <v>1</v>
      </c>
      <c r="B3" s="2" t="s">
        <v>492</v>
      </c>
    </row>
    <row r="4" spans="1:2">
      <c r="B4" t="s">
        <v>462</v>
      </c>
    </row>
    <row r="5" spans="1:2">
      <c r="B5" s="5" t="s">
        <v>2086</v>
      </c>
    </row>
    <row r="6" spans="1:2">
      <c r="B6" t="s">
        <v>2087</v>
      </c>
    </row>
    <row r="7" spans="1:2">
      <c r="B7" t="s">
        <v>463</v>
      </c>
    </row>
    <row r="8" spans="1:2">
      <c r="B8" t="s">
        <v>2085</v>
      </c>
    </row>
    <row r="10" spans="1:2">
      <c r="B10" s="8" t="s">
        <v>524</v>
      </c>
    </row>
    <row r="11" spans="1:2">
      <c r="B11" s="5">
        <v>2017</v>
      </c>
    </row>
    <row r="12" spans="1:2">
      <c r="B12" t="s">
        <v>525</v>
      </c>
    </row>
    <row r="13" spans="1:2">
      <c r="B13" t="s">
        <v>527</v>
      </c>
    </row>
    <row r="14" spans="1:2">
      <c r="B14" t="s">
        <v>526</v>
      </c>
    </row>
    <row r="16" spans="1:2">
      <c r="B16" t="s">
        <v>486</v>
      </c>
    </row>
    <row r="17" spans="2:2">
      <c r="B17" s="5">
        <v>2013</v>
      </c>
    </row>
    <row r="18" spans="2:2">
      <c r="B18" t="s">
        <v>487</v>
      </c>
    </row>
    <row r="19" spans="2:2">
      <c r="B19" t="s">
        <v>488</v>
      </c>
    </row>
    <row r="20" spans="2:2">
      <c r="B20" t="s">
        <v>489</v>
      </c>
    </row>
    <row r="22" spans="2:2">
      <c r="B22" t="s">
        <v>802</v>
      </c>
    </row>
    <row r="23" spans="2:2">
      <c r="B23" s="5">
        <v>2015</v>
      </c>
    </row>
    <row r="24" spans="2:2">
      <c r="B24" t="s">
        <v>803</v>
      </c>
    </row>
    <row r="25" spans="2:2">
      <c r="B25" s="24" t="s">
        <v>804</v>
      </c>
    </row>
    <row r="27" spans="2:2">
      <c r="B27" t="s">
        <v>769</v>
      </c>
    </row>
    <row r="29" spans="2:2" s="126" customFormat="1">
      <c r="B29" s="2" t="s">
        <v>2094</v>
      </c>
    </row>
    <row r="30" spans="2:2" s="126" customFormat="1">
      <c r="B30" s="126" t="s">
        <v>2096</v>
      </c>
    </row>
    <row r="31" spans="2:2" s="126" customFormat="1">
      <c r="B31" s="5">
        <v>2020</v>
      </c>
    </row>
    <row r="32" spans="2:2" s="126" customFormat="1">
      <c r="B32" s="126" t="s">
        <v>2097</v>
      </c>
    </row>
    <row r="33" spans="1:2" s="126" customFormat="1">
      <c r="B33" s="24" t="s">
        <v>2098</v>
      </c>
    </row>
    <row r="34" spans="1:2" s="126" customFormat="1">
      <c r="B34" s="126" t="s">
        <v>2095</v>
      </c>
    </row>
    <row r="35" spans="1:2" s="126" customFormat="1"/>
    <row r="36" spans="1:2">
      <c r="B36" s="2" t="s">
        <v>1024</v>
      </c>
    </row>
    <row r="37" spans="1:2">
      <c r="B37" t="s">
        <v>1025</v>
      </c>
    </row>
    <row r="38" spans="1:2">
      <c r="B38" s="5">
        <v>2018</v>
      </c>
    </row>
    <row r="39" spans="1:2">
      <c r="B39" t="s">
        <v>1026</v>
      </c>
    </row>
    <row r="40" spans="1:2">
      <c r="B40" s="24" t="s">
        <v>1027</v>
      </c>
    </row>
    <row r="41" spans="1:2">
      <c r="B41" t="s">
        <v>1028</v>
      </c>
    </row>
    <row r="43" spans="1:2">
      <c r="A43" s="1" t="s">
        <v>111</v>
      </c>
    </row>
    <row r="44" spans="1:2">
      <c r="A44" t="s">
        <v>789</v>
      </c>
    </row>
    <row r="46" spans="1:2" s="107" customFormat="1">
      <c r="A46" s="1" t="s">
        <v>531</v>
      </c>
    </row>
    <row r="47" spans="1:2" s="107" customFormat="1">
      <c r="A47" s="9" t="s">
        <v>1689</v>
      </c>
    </row>
    <row r="48" spans="1:2" s="126" customFormat="1">
      <c r="A48" s="18" t="s">
        <v>2099</v>
      </c>
    </row>
    <row r="49" spans="1:4" s="126" customFormat="1">
      <c r="A49" s="18" t="s">
        <v>2100</v>
      </c>
    </row>
    <row r="50" spans="1:4" s="126" customFormat="1">
      <c r="A50" s="18" t="s">
        <v>2101</v>
      </c>
    </row>
    <row r="51" spans="1:4" s="126" customFormat="1">
      <c r="A51" s="18" t="s">
        <v>2102</v>
      </c>
    </row>
    <row r="52" spans="1:4" s="107" customFormat="1">
      <c r="A52" s="107" t="s">
        <v>2103</v>
      </c>
    </row>
    <row r="53" spans="1:4" s="107" customFormat="1">
      <c r="A53" s="107" t="s">
        <v>1688</v>
      </c>
    </row>
    <row r="54" spans="1:4" s="107" customFormat="1">
      <c r="A54" s="107" t="s">
        <v>2104</v>
      </c>
    </row>
    <row r="55" spans="1:4" s="108" customFormat="1"/>
    <row r="56" spans="1:4" s="108" customFormat="1">
      <c r="A56" s="1" t="s">
        <v>1433</v>
      </c>
    </row>
    <row r="57" spans="1:4" s="108" customFormat="1">
      <c r="A57" s="9" t="s">
        <v>1434</v>
      </c>
    </row>
    <row r="58" spans="1:4" s="122" customFormat="1">
      <c r="A58" s="122" t="s">
        <v>1727</v>
      </c>
    </row>
    <row r="59" spans="1:4" s="122" customFormat="1">
      <c r="A59" s="122" t="s">
        <v>1728</v>
      </c>
    </row>
    <row r="60" spans="1:4" s="122" customFormat="1">
      <c r="A60" s="9"/>
    </row>
    <row r="61" spans="1:4" s="108" customFormat="1">
      <c r="A61" s="108" t="s">
        <v>1430</v>
      </c>
    </row>
    <row r="62" spans="1:4" s="108" customFormat="1">
      <c r="A62" s="108" t="s">
        <v>1431</v>
      </c>
    </row>
    <row r="63" spans="1:4" s="108" customFormat="1">
      <c r="A63" s="108" t="s">
        <v>1729</v>
      </c>
      <c r="D63" s="122"/>
    </row>
    <row r="64" spans="1:4" s="109" customFormat="1">
      <c r="D64" s="122"/>
    </row>
    <row r="65" spans="1:4" s="109" customFormat="1">
      <c r="A65" s="109" t="s">
        <v>1685</v>
      </c>
      <c r="D65" s="122"/>
    </row>
    <row r="66" spans="1:4" s="109" customFormat="1">
      <c r="A66" s="109" t="s">
        <v>1686</v>
      </c>
      <c r="D66" s="122"/>
    </row>
    <row r="67" spans="1:4" s="109" customFormat="1">
      <c r="A67" s="109" t="s">
        <v>1687</v>
      </c>
      <c r="D67" s="122"/>
    </row>
    <row r="68" spans="1:4" s="122" customFormat="1">
      <c r="A68" s="122" t="s">
        <v>1731</v>
      </c>
    </row>
    <row r="69" spans="1:4" s="122" customFormat="1">
      <c r="A69" s="122" t="s">
        <v>1732</v>
      </c>
    </row>
    <row r="70" spans="1:4" s="107" customFormat="1"/>
    <row r="71" spans="1:4" s="107" customFormat="1">
      <c r="A71" s="1" t="s">
        <v>533</v>
      </c>
    </row>
    <row r="72" spans="1:4" s="107" customFormat="1">
      <c r="A72" s="9" t="s">
        <v>1037</v>
      </c>
    </row>
    <row r="73" spans="1:4" s="122" customFormat="1">
      <c r="A73" s="18" t="s">
        <v>1730</v>
      </c>
    </row>
    <row r="74" spans="1:4" s="122" customFormat="1">
      <c r="A74" s="18" t="s">
        <v>1733</v>
      </c>
    </row>
    <row r="75" spans="1:4" s="122" customFormat="1">
      <c r="A75" s="18" t="s">
        <v>1734</v>
      </c>
    </row>
    <row r="76" spans="1:4" s="122" customFormat="1">
      <c r="A76" s="9"/>
    </row>
    <row r="77" spans="1:4" s="107" customFormat="1">
      <c r="A77" s="1" t="s">
        <v>498</v>
      </c>
    </row>
    <row r="78" spans="1:4" s="107" customFormat="1">
      <c r="A78" s="9" t="s">
        <v>490</v>
      </c>
    </row>
    <row r="79" spans="1:4" s="107" customFormat="1">
      <c r="A79" s="107" t="s">
        <v>1735</v>
      </c>
    </row>
    <row r="80" spans="1:4" s="107" customFormat="1">
      <c r="A80" s="107" t="s">
        <v>1736</v>
      </c>
    </row>
    <row r="81" spans="1:1" s="107" customFormat="1"/>
    <row r="82" spans="1:1" s="107" customFormat="1">
      <c r="A82" s="1" t="s">
        <v>493</v>
      </c>
    </row>
    <row r="83" spans="1:1" s="107" customFormat="1">
      <c r="A83" s="9" t="s">
        <v>491</v>
      </c>
    </row>
    <row r="84" spans="1:1" s="107" customFormat="1">
      <c r="A84" s="107" t="s">
        <v>494</v>
      </c>
    </row>
    <row r="85" spans="1:1" s="107" customFormat="1">
      <c r="A85" s="107" t="s">
        <v>495</v>
      </c>
    </row>
    <row r="86" spans="1:1" s="107" customFormat="1">
      <c r="A86" s="107" t="s">
        <v>496</v>
      </c>
    </row>
    <row r="87" spans="1:1" s="107" customFormat="1"/>
    <row r="88" spans="1:1" s="107" customFormat="1">
      <c r="A88" s="1" t="s">
        <v>497</v>
      </c>
    </row>
    <row r="89" spans="1:1" s="107" customFormat="1">
      <c r="A89" s="9" t="s">
        <v>1036</v>
      </c>
    </row>
    <row r="90" spans="1:1" s="107" customFormat="1">
      <c r="A90" s="18" t="s">
        <v>1033</v>
      </c>
    </row>
    <row r="91" spans="1:1" s="107" customFormat="1">
      <c r="A91" s="18" t="s">
        <v>1034</v>
      </c>
    </row>
    <row r="92" spans="1:1" s="107" customFormat="1">
      <c r="A92" s="18" t="s">
        <v>1035</v>
      </c>
    </row>
    <row r="93" spans="1:1" s="107" customFormat="1">
      <c r="A93" s="9"/>
    </row>
    <row r="94" spans="1:1" s="107" customFormat="1">
      <c r="A94" s="1" t="s">
        <v>466</v>
      </c>
    </row>
    <row r="95" spans="1:1" s="107" customFormat="1">
      <c r="A95" s="9" t="s">
        <v>491</v>
      </c>
    </row>
    <row r="96" spans="1:1" s="107" customFormat="1">
      <c r="A96" s="107" t="s">
        <v>467</v>
      </c>
    </row>
    <row r="97" spans="1:2" s="107" customFormat="1">
      <c r="A97" s="107" t="s">
        <v>1039</v>
      </c>
    </row>
    <row r="98" spans="1:2" s="107" customFormat="1">
      <c r="A98" s="107" t="s">
        <v>1040</v>
      </c>
    </row>
    <row r="99" spans="1:2" s="107" customFormat="1">
      <c r="A99" s="107" t="s">
        <v>1041</v>
      </c>
    </row>
    <row r="100" spans="1:2" s="107" customFormat="1">
      <c r="A100" s="107" t="s">
        <v>1038</v>
      </c>
    </row>
    <row r="101" spans="1:2" s="107" customFormat="1">
      <c r="A101" s="107" t="s">
        <v>469</v>
      </c>
    </row>
    <row r="102" spans="1:2" s="107" customFormat="1">
      <c r="A102" s="107" t="s">
        <v>468</v>
      </c>
    </row>
    <row r="103" spans="1:2" s="107" customFormat="1"/>
    <row r="104" spans="1:2" s="107" customFormat="1">
      <c r="A104" s="1" t="s">
        <v>1737</v>
      </c>
    </row>
    <row r="105" spans="1:2" s="122" customFormat="1">
      <c r="A105" s="122" t="s">
        <v>1738</v>
      </c>
    </row>
    <row r="106" spans="1:2" s="122" customFormat="1">
      <c r="A106" s="1"/>
    </row>
    <row r="107" spans="1:2" s="107" customFormat="1">
      <c r="A107" s="1" t="s">
        <v>528</v>
      </c>
    </row>
    <row r="108" spans="1:2" s="107" customFormat="1">
      <c r="A108" s="107" t="s">
        <v>529</v>
      </c>
    </row>
    <row r="110" spans="1:2">
      <c r="A110" t="s">
        <v>793</v>
      </c>
      <c r="B110">
        <v>2019</v>
      </c>
    </row>
  </sheetData>
  <hyperlinks>
    <hyperlink ref="B25" r:id="rId1" xr:uid="{00000000-0004-0000-0000-000000000000}"/>
    <hyperlink ref="B40"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2837"/>
  <sheetViews>
    <sheetView topLeftCell="B1" workbookViewId="0">
      <selection activeCell="B22" sqref="A22:XFD22"/>
    </sheetView>
  </sheetViews>
  <sheetFormatPr defaultRowHeight="15" customHeight="1"/>
  <cols>
    <col min="1" max="1" width="21.36328125" style="123" hidden="1" customWidth="1"/>
    <col min="2" max="2" width="46.7265625" style="123" customWidth="1"/>
    <col min="3" max="16384" width="8.7265625" style="123"/>
  </cols>
  <sheetData>
    <row r="1" spans="1:33" ht="15" customHeight="1" thickBot="1">
      <c r="B1" s="26" t="s">
        <v>1739</v>
      </c>
      <c r="C1" s="27">
        <v>2021</v>
      </c>
      <c r="D1" s="27">
        <v>2022</v>
      </c>
      <c r="E1" s="27">
        <v>2023</v>
      </c>
      <c r="F1" s="27">
        <v>2024</v>
      </c>
      <c r="G1" s="27">
        <v>2025</v>
      </c>
      <c r="H1" s="27">
        <v>2026</v>
      </c>
      <c r="I1" s="27">
        <v>2027</v>
      </c>
      <c r="J1" s="27">
        <v>2028</v>
      </c>
      <c r="K1" s="27">
        <v>2029</v>
      </c>
      <c r="L1" s="27">
        <v>2030</v>
      </c>
      <c r="M1" s="27">
        <v>2031</v>
      </c>
      <c r="N1" s="27">
        <v>2032</v>
      </c>
      <c r="O1" s="27">
        <v>2033</v>
      </c>
      <c r="P1" s="27">
        <v>2034</v>
      </c>
      <c r="Q1" s="27">
        <v>2035</v>
      </c>
      <c r="R1" s="27">
        <v>2036</v>
      </c>
      <c r="S1" s="27">
        <v>2037</v>
      </c>
      <c r="T1" s="27">
        <v>2038</v>
      </c>
      <c r="U1" s="27">
        <v>2039</v>
      </c>
      <c r="V1" s="27">
        <v>2040</v>
      </c>
      <c r="W1" s="27">
        <v>2041</v>
      </c>
      <c r="X1" s="27">
        <v>2042</v>
      </c>
      <c r="Y1" s="27">
        <v>2043</v>
      </c>
      <c r="Z1" s="27">
        <v>2044</v>
      </c>
      <c r="AA1" s="27">
        <v>2045</v>
      </c>
      <c r="AB1" s="27">
        <v>2046</v>
      </c>
      <c r="AC1" s="27">
        <v>2047</v>
      </c>
      <c r="AD1" s="27">
        <v>2048</v>
      </c>
      <c r="AE1" s="27">
        <v>2049</v>
      </c>
      <c r="AF1" s="27">
        <v>2050</v>
      </c>
    </row>
    <row r="2" spans="1:33" ht="15" customHeight="1" thickTop="1"/>
    <row r="3" spans="1:33" ht="15" customHeight="1">
      <c r="C3" s="112" t="s">
        <v>110</v>
      </c>
      <c r="D3" s="112" t="s">
        <v>1740</v>
      </c>
      <c r="E3" s="112"/>
      <c r="F3" s="112"/>
      <c r="G3" s="112"/>
    </row>
    <row r="4" spans="1:33" ht="15" customHeight="1">
      <c r="C4" s="112" t="s">
        <v>109</v>
      </c>
      <c r="D4" s="112" t="s">
        <v>1741</v>
      </c>
      <c r="E4" s="112"/>
      <c r="F4" s="112"/>
      <c r="G4" s="112" t="s">
        <v>1742</v>
      </c>
    </row>
    <row r="5" spans="1:33" ht="15" customHeight="1">
      <c r="C5" s="112" t="s">
        <v>107</v>
      </c>
      <c r="D5" s="112" t="s">
        <v>1743</v>
      </c>
      <c r="E5" s="112"/>
      <c r="F5" s="112"/>
      <c r="G5" s="112"/>
    </row>
    <row r="6" spans="1:33" ht="15" customHeight="1">
      <c r="C6" s="112" t="s">
        <v>106</v>
      </c>
      <c r="D6" s="112"/>
      <c r="E6" s="112" t="s">
        <v>1744</v>
      </c>
      <c r="F6" s="112"/>
      <c r="G6" s="112"/>
    </row>
    <row r="7" spans="1:33" ht="14.5"/>
    <row r="8" spans="1:33" ht="14.5"/>
    <row r="9" spans="1:33" ht="14.5"/>
    <row r="10" spans="1:33" ht="15" customHeight="1">
      <c r="A10" s="19" t="s">
        <v>105</v>
      </c>
      <c r="B10" s="29" t="s">
        <v>104</v>
      </c>
      <c r="AG10" s="127" t="s">
        <v>1745</v>
      </c>
    </row>
    <row r="11" spans="1:33" ht="15" customHeight="1">
      <c r="B11" s="26"/>
      <c r="AG11" s="127" t="s">
        <v>1746</v>
      </c>
    </row>
    <row r="12" spans="1:33" ht="15" customHeight="1">
      <c r="B12" s="26"/>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127" t="s">
        <v>1747</v>
      </c>
    </row>
    <row r="13" spans="1:33" ht="15" customHeight="1" thickBot="1">
      <c r="B13" s="27" t="s">
        <v>103</v>
      </c>
      <c r="C13" s="27">
        <v>2021</v>
      </c>
      <c r="D13" s="27">
        <v>2022</v>
      </c>
      <c r="E13" s="27">
        <v>2023</v>
      </c>
      <c r="F13" s="27">
        <v>2024</v>
      </c>
      <c r="G13" s="27">
        <v>2025</v>
      </c>
      <c r="H13" s="27">
        <v>2026</v>
      </c>
      <c r="I13" s="27">
        <v>2027</v>
      </c>
      <c r="J13" s="27">
        <v>2028</v>
      </c>
      <c r="K13" s="27">
        <v>2029</v>
      </c>
      <c r="L13" s="27">
        <v>2030</v>
      </c>
      <c r="M13" s="27">
        <v>2031</v>
      </c>
      <c r="N13" s="27">
        <v>2032</v>
      </c>
      <c r="O13" s="27">
        <v>2033</v>
      </c>
      <c r="P13" s="27">
        <v>2034</v>
      </c>
      <c r="Q13" s="27">
        <v>2035</v>
      </c>
      <c r="R13" s="27">
        <v>2036</v>
      </c>
      <c r="S13" s="27">
        <v>2037</v>
      </c>
      <c r="T13" s="27">
        <v>2038</v>
      </c>
      <c r="U13" s="27">
        <v>2039</v>
      </c>
      <c r="V13" s="27">
        <v>2040</v>
      </c>
      <c r="W13" s="27">
        <v>2041</v>
      </c>
      <c r="X13" s="27">
        <v>2042</v>
      </c>
      <c r="Y13" s="27">
        <v>2043</v>
      </c>
      <c r="Z13" s="27">
        <v>2044</v>
      </c>
      <c r="AA13" s="27">
        <v>2045</v>
      </c>
      <c r="AB13" s="27">
        <v>2046</v>
      </c>
      <c r="AC13" s="27">
        <v>2047</v>
      </c>
      <c r="AD13" s="27">
        <v>2048</v>
      </c>
      <c r="AE13" s="27">
        <v>2049</v>
      </c>
      <c r="AF13" s="27">
        <v>2050</v>
      </c>
      <c r="AG13" s="128" t="s">
        <v>1748</v>
      </c>
    </row>
    <row r="14" spans="1:33" ht="15" customHeight="1" thickTop="1"/>
    <row r="15" spans="1:33" ht="15" customHeight="1">
      <c r="B15" s="30" t="s">
        <v>102</v>
      </c>
    </row>
    <row r="16" spans="1:33" ht="15" customHeight="1">
      <c r="B16" s="30" t="s">
        <v>101</v>
      </c>
    </row>
    <row r="17" spans="1:33" ht="15" customHeight="1">
      <c r="B17" s="30" t="s">
        <v>100</v>
      </c>
    </row>
    <row r="18" spans="1:33" ht="15" customHeight="1">
      <c r="A18" s="19" t="s">
        <v>99</v>
      </c>
      <c r="B18" s="37" t="s">
        <v>98</v>
      </c>
      <c r="C18" s="31">
        <v>2761.148682</v>
      </c>
      <c r="D18" s="31">
        <v>2887.3312989999999</v>
      </c>
      <c r="E18" s="31">
        <v>2986.1374510000001</v>
      </c>
      <c r="F18" s="31">
        <v>3033.4624020000001</v>
      </c>
      <c r="G18" s="31">
        <v>3075.96875</v>
      </c>
      <c r="H18" s="31">
        <v>3112.4636230000001</v>
      </c>
      <c r="I18" s="31">
        <v>3140.5366210000002</v>
      </c>
      <c r="J18" s="31">
        <v>3162.593018</v>
      </c>
      <c r="K18" s="31">
        <v>3183.8110350000002</v>
      </c>
      <c r="L18" s="31">
        <v>3206.8017580000001</v>
      </c>
      <c r="M18" s="31">
        <v>3229.7072750000002</v>
      </c>
      <c r="N18" s="31">
        <v>3247.4204100000002</v>
      </c>
      <c r="O18" s="31">
        <v>3266.420654</v>
      </c>
      <c r="P18" s="31">
        <v>3283.741211</v>
      </c>
      <c r="Q18" s="31">
        <v>3299.2346189999998</v>
      </c>
      <c r="R18" s="31">
        <v>3314.6108399999998</v>
      </c>
      <c r="S18" s="31">
        <v>3331.2617190000001</v>
      </c>
      <c r="T18" s="31">
        <v>3348.029297</v>
      </c>
      <c r="U18" s="31">
        <v>3367.125</v>
      </c>
      <c r="V18" s="31">
        <v>3386.9489749999998</v>
      </c>
      <c r="W18" s="31">
        <v>3405.9555660000001</v>
      </c>
      <c r="X18" s="31">
        <v>3425.8684079999998</v>
      </c>
      <c r="Y18" s="31">
        <v>3445.7124020000001</v>
      </c>
      <c r="Z18" s="31">
        <v>3465.4506839999999</v>
      </c>
      <c r="AA18" s="31">
        <v>3486.7060550000001</v>
      </c>
      <c r="AB18" s="31">
        <v>3510.4650879999999</v>
      </c>
      <c r="AC18" s="31">
        <v>3534.4812010000001</v>
      </c>
      <c r="AD18" s="31">
        <v>3558.8703609999998</v>
      </c>
      <c r="AE18" s="31">
        <v>3584.9614259999998</v>
      </c>
      <c r="AF18" s="31">
        <v>3613.5239259999998</v>
      </c>
      <c r="AG18" s="32">
        <v>9.3200000000000002E-3</v>
      </c>
    </row>
    <row r="19" spans="1:33" ht="15" customHeight="1">
      <c r="A19" s="19" t="s">
        <v>97</v>
      </c>
      <c r="B19" s="37" t="s">
        <v>96</v>
      </c>
      <c r="C19" s="31">
        <v>100.76003300000001</v>
      </c>
      <c r="D19" s="31">
        <v>104.341759</v>
      </c>
      <c r="E19" s="31">
        <v>106.70262099999999</v>
      </c>
      <c r="F19" s="31">
        <v>108.002144</v>
      </c>
      <c r="G19" s="31">
        <v>109.34573399999999</v>
      </c>
      <c r="H19" s="31">
        <v>110.56495700000001</v>
      </c>
      <c r="I19" s="31">
        <v>111.427513</v>
      </c>
      <c r="J19" s="31">
        <v>112.364082</v>
      </c>
      <c r="K19" s="31">
        <v>113.479294</v>
      </c>
      <c r="L19" s="31">
        <v>114.625984</v>
      </c>
      <c r="M19" s="31">
        <v>115.787857</v>
      </c>
      <c r="N19" s="31">
        <v>117.003784</v>
      </c>
      <c r="O19" s="31">
        <v>118.260712</v>
      </c>
      <c r="P19" s="31">
        <v>119.48288700000001</v>
      </c>
      <c r="Q19" s="31">
        <v>120.706596</v>
      </c>
      <c r="R19" s="31">
        <v>121.991364</v>
      </c>
      <c r="S19" s="31">
        <v>123.41512299999999</v>
      </c>
      <c r="T19" s="31">
        <v>124.851883</v>
      </c>
      <c r="U19" s="31">
        <v>126.28014400000001</v>
      </c>
      <c r="V19" s="31">
        <v>127.691216</v>
      </c>
      <c r="W19" s="31">
        <v>129.204849</v>
      </c>
      <c r="X19" s="31">
        <v>130.79394500000001</v>
      </c>
      <c r="Y19" s="31">
        <v>132.42688000000001</v>
      </c>
      <c r="Z19" s="31">
        <v>134.00608800000001</v>
      </c>
      <c r="AA19" s="31">
        <v>135.596069</v>
      </c>
      <c r="AB19" s="31">
        <v>137.31485000000001</v>
      </c>
      <c r="AC19" s="31">
        <v>138.904785</v>
      </c>
      <c r="AD19" s="31">
        <v>140.36012299999999</v>
      </c>
      <c r="AE19" s="31">
        <v>142.02192700000001</v>
      </c>
      <c r="AF19" s="31">
        <v>144.023132</v>
      </c>
      <c r="AG19" s="32">
        <v>1.2395E-2</v>
      </c>
    </row>
    <row r="20" spans="1:33" ht="15" customHeight="1">
      <c r="A20" s="19" t="s">
        <v>95</v>
      </c>
      <c r="B20" s="37" t="s">
        <v>94</v>
      </c>
      <c r="C20" s="31">
        <v>296.81839000000002</v>
      </c>
      <c r="D20" s="31">
        <v>304.25448599999999</v>
      </c>
      <c r="E20" s="31">
        <v>308.97503699999999</v>
      </c>
      <c r="F20" s="31">
        <v>312.70242300000001</v>
      </c>
      <c r="G20" s="31">
        <v>316.88568099999998</v>
      </c>
      <c r="H20" s="31">
        <v>320.480591</v>
      </c>
      <c r="I20" s="31">
        <v>323.30453499999999</v>
      </c>
      <c r="J20" s="31">
        <v>326.69177200000001</v>
      </c>
      <c r="K20" s="31">
        <v>330.38946499999997</v>
      </c>
      <c r="L20" s="31">
        <v>333.86132800000001</v>
      </c>
      <c r="M20" s="31">
        <v>337.28405800000002</v>
      </c>
      <c r="N20" s="31">
        <v>340.79714999999999</v>
      </c>
      <c r="O20" s="31">
        <v>344.26348899999999</v>
      </c>
      <c r="P20" s="31">
        <v>347.52569599999998</v>
      </c>
      <c r="Q20" s="31">
        <v>350.959137</v>
      </c>
      <c r="R20" s="31">
        <v>354.45806900000002</v>
      </c>
      <c r="S20" s="31">
        <v>358.38226300000002</v>
      </c>
      <c r="T20" s="31">
        <v>362.35556000000003</v>
      </c>
      <c r="U20" s="31">
        <v>366.26159699999999</v>
      </c>
      <c r="V20" s="31">
        <v>370.20163000000002</v>
      </c>
      <c r="W20" s="31">
        <v>374.51641799999999</v>
      </c>
      <c r="X20" s="31">
        <v>379.08895899999999</v>
      </c>
      <c r="Y20" s="31">
        <v>383.45092799999998</v>
      </c>
      <c r="Z20" s="31">
        <v>387.78918499999997</v>
      </c>
      <c r="AA20" s="31">
        <v>392.145264</v>
      </c>
      <c r="AB20" s="31">
        <v>396.80841099999998</v>
      </c>
      <c r="AC20" s="31">
        <v>400.81616200000002</v>
      </c>
      <c r="AD20" s="31">
        <v>404.242279</v>
      </c>
      <c r="AE20" s="31">
        <v>408.71432499999997</v>
      </c>
      <c r="AF20" s="31">
        <v>414.21069299999999</v>
      </c>
      <c r="AG20" s="32">
        <v>1.1558000000000001E-2</v>
      </c>
    </row>
    <row r="21" spans="1:33" ht="15" customHeight="1">
      <c r="B21" s="30" t="s">
        <v>774</v>
      </c>
    </row>
    <row r="22" spans="1:33" ht="15" customHeight="1">
      <c r="A22" s="19" t="s">
        <v>770</v>
      </c>
      <c r="B22" s="37" t="s">
        <v>771</v>
      </c>
      <c r="C22" s="31">
        <v>151.309662</v>
      </c>
      <c r="D22" s="31">
        <v>173.16789199999999</v>
      </c>
      <c r="E22" s="31">
        <v>184.76591500000001</v>
      </c>
      <c r="F22" s="31">
        <v>191.65541099999999</v>
      </c>
      <c r="G22" s="31">
        <v>196.213989</v>
      </c>
      <c r="H22" s="31">
        <v>199.39810199999999</v>
      </c>
      <c r="I22" s="31">
        <v>201.69253499999999</v>
      </c>
      <c r="J22" s="31">
        <v>203.406387</v>
      </c>
      <c r="K22" s="31">
        <v>204.712097</v>
      </c>
      <c r="L22" s="31">
        <v>205.76692199999999</v>
      </c>
      <c r="M22" s="31">
        <v>206.629425</v>
      </c>
      <c r="N22" s="31">
        <v>207.27484100000001</v>
      </c>
      <c r="O22" s="31">
        <v>207.81849700000001</v>
      </c>
      <c r="P22" s="31">
        <v>208.295547</v>
      </c>
      <c r="Q22" s="31">
        <v>208.674194</v>
      </c>
      <c r="R22" s="31">
        <v>209.06362899999999</v>
      </c>
      <c r="S22" s="31">
        <v>209.51919599999999</v>
      </c>
      <c r="T22" s="31">
        <v>209.89679000000001</v>
      </c>
      <c r="U22" s="31">
        <v>210.00268600000001</v>
      </c>
      <c r="V22" s="31">
        <v>210.103928</v>
      </c>
      <c r="W22" s="31">
        <v>210.12295499999999</v>
      </c>
      <c r="X22" s="31">
        <v>210.09635900000001</v>
      </c>
      <c r="Y22" s="31">
        <v>210.065979</v>
      </c>
      <c r="Z22" s="31">
        <v>210.01565600000001</v>
      </c>
      <c r="AA22" s="31">
        <v>209.943985</v>
      </c>
      <c r="AB22" s="31">
        <v>209.88407900000001</v>
      </c>
      <c r="AC22" s="31">
        <v>209.77900700000001</v>
      </c>
      <c r="AD22" s="31">
        <v>209.63932800000001</v>
      </c>
      <c r="AE22" s="31">
        <v>209.48928799999999</v>
      </c>
      <c r="AF22" s="31">
        <v>209.34700000000001</v>
      </c>
      <c r="AG22" s="32">
        <v>1.1258000000000001E-2</v>
      </c>
    </row>
    <row r="23" spans="1:33" ht="15" customHeight="1">
      <c r="A23" s="19" t="s">
        <v>772</v>
      </c>
      <c r="B23" s="37" t="s">
        <v>773</v>
      </c>
      <c r="C23" s="31">
        <v>29.706351999999999</v>
      </c>
      <c r="D23" s="31">
        <v>33.420921</v>
      </c>
      <c r="E23" s="31">
        <v>35.774768999999999</v>
      </c>
      <c r="F23" s="31">
        <v>37.825355999999999</v>
      </c>
      <c r="G23" s="31">
        <v>39.433684999999997</v>
      </c>
      <c r="H23" s="31">
        <v>40.788967</v>
      </c>
      <c r="I23" s="31">
        <v>41.767356999999997</v>
      </c>
      <c r="J23" s="31">
        <v>42.560257</v>
      </c>
      <c r="K23" s="31">
        <v>43.304031000000002</v>
      </c>
      <c r="L23" s="31">
        <v>44.145663999999996</v>
      </c>
      <c r="M23" s="31">
        <v>44.963546999999998</v>
      </c>
      <c r="N23" s="31">
        <v>45.652962000000002</v>
      </c>
      <c r="O23" s="31">
        <v>46.319397000000002</v>
      </c>
      <c r="P23" s="31">
        <v>46.919536999999998</v>
      </c>
      <c r="Q23" s="31">
        <v>47.423344</v>
      </c>
      <c r="R23" s="31">
        <v>47.944431000000002</v>
      </c>
      <c r="S23" s="31">
        <v>48.515841999999999</v>
      </c>
      <c r="T23" s="31">
        <v>49.068516000000002</v>
      </c>
      <c r="U23" s="31">
        <v>49.548980999999998</v>
      </c>
      <c r="V23" s="31">
        <v>50.127490999999999</v>
      </c>
      <c r="W23" s="31">
        <v>50.601322000000003</v>
      </c>
      <c r="X23" s="31">
        <v>51.080406000000004</v>
      </c>
      <c r="Y23" s="31">
        <v>51.618813000000003</v>
      </c>
      <c r="Z23" s="31">
        <v>52.163063000000001</v>
      </c>
      <c r="AA23" s="31">
        <v>52.755924</v>
      </c>
      <c r="AB23" s="31">
        <v>53.424160000000001</v>
      </c>
      <c r="AC23" s="31">
        <v>53.984158000000001</v>
      </c>
      <c r="AD23" s="31">
        <v>54.508429999999997</v>
      </c>
      <c r="AE23" s="31">
        <v>55.108772000000002</v>
      </c>
      <c r="AF23" s="31">
        <v>55.777504</v>
      </c>
      <c r="AG23" s="32">
        <v>2.1961999999999999E-2</v>
      </c>
    </row>
    <row r="24" spans="1:33" ht="15" customHeight="1">
      <c r="B24" s="30" t="s">
        <v>93</v>
      </c>
    </row>
    <row r="25" spans="1:33" ht="15" customHeight="1">
      <c r="A25" s="19" t="s">
        <v>92</v>
      </c>
      <c r="B25" s="37" t="s">
        <v>91</v>
      </c>
      <c r="C25" s="31">
        <v>884.81805399999996</v>
      </c>
      <c r="D25" s="31">
        <v>1076.5500489999999</v>
      </c>
      <c r="E25" s="31">
        <v>1230.1667480000001</v>
      </c>
      <c r="F25" s="31">
        <v>1281.097168</v>
      </c>
      <c r="G25" s="31">
        <v>1332.4700929999999</v>
      </c>
      <c r="H25" s="31">
        <v>1370.982788</v>
      </c>
      <c r="I25" s="31">
        <v>1398.917725</v>
      </c>
      <c r="J25" s="31">
        <v>1427.2495120000001</v>
      </c>
      <c r="K25" s="31">
        <v>1459.7749020000001</v>
      </c>
      <c r="L25" s="31">
        <v>1496.72937</v>
      </c>
      <c r="M25" s="31">
        <v>1531.1087649999999</v>
      </c>
      <c r="N25" s="31">
        <v>1567.3237300000001</v>
      </c>
      <c r="O25" s="31">
        <v>1606.10022</v>
      </c>
      <c r="P25" s="31">
        <v>1644.370361</v>
      </c>
      <c r="Q25" s="31">
        <v>1681.6503909999999</v>
      </c>
      <c r="R25" s="31">
        <v>1717.8458250000001</v>
      </c>
      <c r="S25" s="31">
        <v>1756.651611</v>
      </c>
      <c r="T25" s="31">
        <v>1794.5097659999999</v>
      </c>
      <c r="U25" s="31">
        <v>1835.049072</v>
      </c>
      <c r="V25" s="31">
        <v>1878.356323</v>
      </c>
      <c r="W25" s="31">
        <v>1916.7485349999999</v>
      </c>
      <c r="X25" s="31">
        <v>1957.8833010000001</v>
      </c>
      <c r="Y25" s="31">
        <v>2001.3043210000001</v>
      </c>
      <c r="Z25" s="31">
        <v>2045.0241699999999</v>
      </c>
      <c r="AA25" s="31">
        <v>2092.8051759999998</v>
      </c>
      <c r="AB25" s="31">
        <v>2142.4401859999998</v>
      </c>
      <c r="AC25" s="31">
        <v>2188.4589839999999</v>
      </c>
      <c r="AD25" s="31">
        <v>2235.0183109999998</v>
      </c>
      <c r="AE25" s="31">
        <v>2287.7985840000001</v>
      </c>
      <c r="AF25" s="31">
        <v>2344.38501</v>
      </c>
      <c r="AG25" s="32">
        <v>3.4171E-2</v>
      </c>
    </row>
    <row r="26" spans="1:33" ht="15" customHeight="1">
      <c r="B26" s="30" t="s">
        <v>90</v>
      </c>
    </row>
    <row r="27" spans="1:33" ht="15" customHeight="1">
      <c r="A27" s="19" t="s">
        <v>89</v>
      </c>
      <c r="B27" s="37" t="s">
        <v>48</v>
      </c>
      <c r="C27" s="31">
        <v>1644.4914550000001</v>
      </c>
      <c r="D27" s="31">
        <v>1665.161255</v>
      </c>
      <c r="E27" s="31">
        <v>1687.212769</v>
      </c>
      <c r="F27" s="31">
        <v>1584.567871</v>
      </c>
      <c r="G27" s="31">
        <v>1618.044678</v>
      </c>
      <c r="H27" s="31">
        <v>1660.064453</v>
      </c>
      <c r="I27" s="31">
        <v>1667.3862300000001</v>
      </c>
      <c r="J27" s="31">
        <v>1673.5900879999999</v>
      </c>
      <c r="K27" s="31">
        <v>1678.877563</v>
      </c>
      <c r="L27" s="31">
        <v>1688.528564</v>
      </c>
      <c r="M27" s="31">
        <v>1699.8828120000001</v>
      </c>
      <c r="N27" s="31">
        <v>1711.360596</v>
      </c>
      <c r="O27" s="31">
        <v>1724.682129</v>
      </c>
      <c r="P27" s="31">
        <v>1718.117432</v>
      </c>
      <c r="Q27" s="31">
        <v>1722.3842770000001</v>
      </c>
      <c r="R27" s="31">
        <v>1715.605591</v>
      </c>
      <c r="S27" s="31">
        <v>1728.4023440000001</v>
      </c>
      <c r="T27" s="31">
        <v>1737.814453</v>
      </c>
      <c r="U27" s="31">
        <v>1747.3446039999999</v>
      </c>
      <c r="V27" s="31">
        <v>1754.172607</v>
      </c>
      <c r="W27" s="31">
        <v>1763.524658</v>
      </c>
      <c r="X27" s="31">
        <v>1775.6241460000001</v>
      </c>
      <c r="Y27" s="31">
        <v>1781.4792480000001</v>
      </c>
      <c r="Z27" s="31">
        <v>1785.230591</v>
      </c>
      <c r="AA27" s="31">
        <v>1792.4876710000001</v>
      </c>
      <c r="AB27" s="31">
        <v>1803.185547</v>
      </c>
      <c r="AC27" s="31">
        <v>1810.229004</v>
      </c>
      <c r="AD27" s="31">
        <v>1819.670654</v>
      </c>
      <c r="AE27" s="31">
        <v>1831.4157709999999</v>
      </c>
      <c r="AF27" s="31">
        <v>1852.349976</v>
      </c>
      <c r="AG27" s="32">
        <v>4.1130000000000003E-3</v>
      </c>
    </row>
    <row r="28" spans="1:33" ht="15" customHeight="1">
      <c r="A28" s="19" t="s">
        <v>88</v>
      </c>
      <c r="B28" s="37" t="s">
        <v>46</v>
      </c>
      <c r="C28" s="31">
        <v>340.48684700000001</v>
      </c>
      <c r="D28" s="31">
        <v>355.07800300000002</v>
      </c>
      <c r="E28" s="31">
        <v>354.80612200000002</v>
      </c>
      <c r="F28" s="31">
        <v>347.34994499999999</v>
      </c>
      <c r="G28" s="31">
        <v>340.59832799999998</v>
      </c>
      <c r="H28" s="31">
        <v>332.846924</v>
      </c>
      <c r="I28" s="31">
        <v>323.82995599999998</v>
      </c>
      <c r="J28" s="31">
        <v>315.29077100000001</v>
      </c>
      <c r="K28" s="31">
        <v>306.40820300000001</v>
      </c>
      <c r="L28" s="31">
        <v>297.530731</v>
      </c>
      <c r="M28" s="31">
        <v>293.539581</v>
      </c>
      <c r="N28" s="31">
        <v>289.49127199999998</v>
      </c>
      <c r="O28" s="31">
        <v>285.82244900000001</v>
      </c>
      <c r="P28" s="31">
        <v>281.63906900000001</v>
      </c>
      <c r="Q28" s="31">
        <v>277.23455799999999</v>
      </c>
      <c r="R28" s="31">
        <v>273.04852299999999</v>
      </c>
      <c r="S28" s="31">
        <v>269.29669200000001</v>
      </c>
      <c r="T28" s="31">
        <v>265.31900000000002</v>
      </c>
      <c r="U28" s="31">
        <v>261.74301100000002</v>
      </c>
      <c r="V28" s="31">
        <v>258.02157599999998</v>
      </c>
      <c r="W28" s="31">
        <v>257.14193699999998</v>
      </c>
      <c r="X28" s="31">
        <v>256.133331</v>
      </c>
      <c r="Y28" s="31">
        <v>254.95567299999999</v>
      </c>
      <c r="Z28" s="31">
        <v>253.95632900000001</v>
      </c>
      <c r="AA28" s="31">
        <v>252.95214799999999</v>
      </c>
      <c r="AB28" s="31">
        <v>252.08273299999999</v>
      </c>
      <c r="AC28" s="31">
        <v>250.629547</v>
      </c>
      <c r="AD28" s="31">
        <v>248.75683599999999</v>
      </c>
      <c r="AE28" s="31">
        <v>247.79969800000001</v>
      </c>
      <c r="AF28" s="31">
        <v>247.80908199999999</v>
      </c>
      <c r="AG28" s="32">
        <v>-1.0895999999999999E-2</v>
      </c>
    </row>
    <row r="30" spans="1:33" ht="15" customHeight="1">
      <c r="B30" s="30" t="s">
        <v>87</v>
      </c>
    </row>
    <row r="31" spans="1:33" ht="14.5">
      <c r="B31" s="30" t="s">
        <v>86</v>
      </c>
    </row>
    <row r="32" spans="1:33" ht="14.5">
      <c r="A32" s="19" t="s">
        <v>85</v>
      </c>
      <c r="B32" s="37" t="s">
        <v>84</v>
      </c>
      <c r="C32" s="33">
        <v>35.285992</v>
      </c>
      <c r="D32" s="33">
        <v>35.487029999999997</v>
      </c>
      <c r="E32" s="33">
        <v>35.771912</v>
      </c>
      <c r="F32" s="33">
        <v>36.135601000000001</v>
      </c>
      <c r="G32" s="33">
        <v>36.515312000000002</v>
      </c>
      <c r="H32" s="33">
        <v>37.058449000000003</v>
      </c>
      <c r="I32" s="33">
        <v>37.016590000000001</v>
      </c>
      <c r="J32" s="33">
        <v>36.995026000000003</v>
      </c>
      <c r="K32" s="33">
        <v>36.981270000000002</v>
      </c>
      <c r="L32" s="33">
        <v>36.996220000000001</v>
      </c>
      <c r="M32" s="33">
        <v>37.031643000000003</v>
      </c>
      <c r="N32" s="33">
        <v>37.041542</v>
      </c>
      <c r="O32" s="33">
        <v>37.047226000000002</v>
      </c>
      <c r="P32" s="33">
        <v>37.049618000000002</v>
      </c>
      <c r="Q32" s="33">
        <v>37.040478</v>
      </c>
      <c r="R32" s="33">
        <v>37.033859</v>
      </c>
      <c r="S32" s="33">
        <v>37.025627</v>
      </c>
      <c r="T32" s="33">
        <v>37.023102000000002</v>
      </c>
      <c r="U32" s="33">
        <v>37.003475000000002</v>
      </c>
      <c r="V32" s="33">
        <v>36.994914999999999</v>
      </c>
      <c r="W32" s="33">
        <v>36.983158000000003</v>
      </c>
      <c r="X32" s="33">
        <v>36.964703</v>
      </c>
      <c r="Y32" s="33">
        <v>36.957965999999999</v>
      </c>
      <c r="Z32" s="33">
        <v>36.952953000000001</v>
      </c>
      <c r="AA32" s="33">
        <v>36.939467999999998</v>
      </c>
      <c r="AB32" s="33">
        <v>36.932568000000003</v>
      </c>
      <c r="AC32" s="33">
        <v>36.915142000000003</v>
      </c>
      <c r="AD32" s="33">
        <v>36.891185999999998</v>
      </c>
      <c r="AE32" s="33">
        <v>36.867812999999998</v>
      </c>
      <c r="AF32" s="33">
        <v>36.844318000000001</v>
      </c>
      <c r="AG32" s="32">
        <v>1.4909999999999999E-3</v>
      </c>
    </row>
    <row r="33" spans="1:33" ht="14.5">
      <c r="A33" s="19" t="s">
        <v>83</v>
      </c>
      <c r="B33" s="37" t="s">
        <v>82</v>
      </c>
      <c r="C33" s="33">
        <v>44.288505999999998</v>
      </c>
      <c r="D33" s="33">
        <v>44.826138</v>
      </c>
      <c r="E33" s="33">
        <v>45.451659999999997</v>
      </c>
      <c r="F33" s="33">
        <v>46.205554999999997</v>
      </c>
      <c r="G33" s="33">
        <v>46.881027000000003</v>
      </c>
      <c r="H33" s="33">
        <v>47.673538000000001</v>
      </c>
      <c r="I33" s="33">
        <v>47.678375000000003</v>
      </c>
      <c r="J33" s="33">
        <v>47.68045</v>
      </c>
      <c r="K33" s="33">
        <v>47.684367999999999</v>
      </c>
      <c r="L33" s="33">
        <v>47.699382999999997</v>
      </c>
      <c r="M33" s="33">
        <v>47.710827000000002</v>
      </c>
      <c r="N33" s="33">
        <v>47.710827000000002</v>
      </c>
      <c r="O33" s="33">
        <v>47.710827000000002</v>
      </c>
      <c r="P33" s="33">
        <v>47.710827000000002</v>
      </c>
      <c r="Q33" s="33">
        <v>47.710827000000002</v>
      </c>
      <c r="R33" s="33">
        <v>47.710827000000002</v>
      </c>
      <c r="S33" s="33">
        <v>47.711578000000003</v>
      </c>
      <c r="T33" s="33">
        <v>47.714207000000002</v>
      </c>
      <c r="U33" s="33">
        <v>47.714207000000002</v>
      </c>
      <c r="V33" s="33">
        <v>47.715465999999999</v>
      </c>
      <c r="W33" s="33">
        <v>47.715603000000002</v>
      </c>
      <c r="X33" s="33">
        <v>47.715603000000002</v>
      </c>
      <c r="Y33" s="33">
        <v>47.718879999999999</v>
      </c>
      <c r="Z33" s="33">
        <v>47.719817999999997</v>
      </c>
      <c r="AA33" s="33">
        <v>47.719817999999997</v>
      </c>
      <c r="AB33" s="33">
        <v>47.721156999999998</v>
      </c>
      <c r="AC33" s="33">
        <v>47.721156999999998</v>
      </c>
      <c r="AD33" s="33">
        <v>47.721156999999998</v>
      </c>
      <c r="AE33" s="33">
        <v>47.721156999999998</v>
      </c>
      <c r="AF33" s="33">
        <v>47.721333000000001</v>
      </c>
      <c r="AG33" s="32">
        <v>2.578E-3</v>
      </c>
    </row>
    <row r="34" spans="1:33" ht="14.5">
      <c r="A34" s="19" t="s">
        <v>81</v>
      </c>
      <c r="B34" s="37" t="s">
        <v>80</v>
      </c>
      <c r="C34" s="33">
        <v>31.772452999999999</v>
      </c>
      <c r="D34" s="33">
        <v>32.124015999999997</v>
      </c>
      <c r="E34" s="33">
        <v>32.563662999999998</v>
      </c>
      <c r="F34" s="33">
        <v>33.014378000000001</v>
      </c>
      <c r="G34" s="33">
        <v>33.490172999999999</v>
      </c>
      <c r="H34" s="33">
        <v>34.053730000000002</v>
      </c>
      <c r="I34" s="33">
        <v>34.053749000000003</v>
      </c>
      <c r="J34" s="33">
        <v>34.053801999999997</v>
      </c>
      <c r="K34" s="33">
        <v>34.053837000000001</v>
      </c>
      <c r="L34" s="33">
        <v>34.053837000000001</v>
      </c>
      <c r="M34" s="33">
        <v>34.053837000000001</v>
      </c>
      <c r="N34" s="33">
        <v>34.053913000000001</v>
      </c>
      <c r="O34" s="33">
        <v>34.053944000000001</v>
      </c>
      <c r="P34" s="33">
        <v>34.053978000000001</v>
      </c>
      <c r="Q34" s="33">
        <v>34.054015999999997</v>
      </c>
      <c r="R34" s="33">
        <v>34.054023999999998</v>
      </c>
      <c r="S34" s="33">
        <v>34.054043</v>
      </c>
      <c r="T34" s="33">
        <v>34.054043</v>
      </c>
      <c r="U34" s="33">
        <v>34.054091999999997</v>
      </c>
      <c r="V34" s="33">
        <v>34.054091999999997</v>
      </c>
      <c r="W34" s="33">
        <v>34.054096000000001</v>
      </c>
      <c r="X34" s="33">
        <v>34.054130999999998</v>
      </c>
      <c r="Y34" s="33">
        <v>34.054130999999998</v>
      </c>
      <c r="Z34" s="33">
        <v>34.054130999999998</v>
      </c>
      <c r="AA34" s="33">
        <v>34.054164999999998</v>
      </c>
      <c r="AB34" s="33">
        <v>34.054164999999998</v>
      </c>
      <c r="AC34" s="33">
        <v>34.054195</v>
      </c>
      <c r="AD34" s="33">
        <v>34.054214000000002</v>
      </c>
      <c r="AE34" s="33">
        <v>34.054226</v>
      </c>
      <c r="AF34" s="33">
        <v>34.054240999999998</v>
      </c>
      <c r="AG34" s="32">
        <v>2.3939999999999999E-3</v>
      </c>
    </row>
    <row r="35" spans="1:33" ht="14.5">
      <c r="A35" s="19" t="s">
        <v>79</v>
      </c>
      <c r="B35" s="37" t="s">
        <v>78</v>
      </c>
      <c r="C35" s="33">
        <v>36.320473</v>
      </c>
      <c r="D35" s="33">
        <v>37.311419999999998</v>
      </c>
      <c r="E35" s="33">
        <v>37.662174</v>
      </c>
      <c r="F35" s="33">
        <v>38.010810999999997</v>
      </c>
      <c r="G35" s="33">
        <v>38.094296</v>
      </c>
      <c r="H35" s="33">
        <v>38.247920999999998</v>
      </c>
      <c r="I35" s="33">
        <v>38.293078999999999</v>
      </c>
      <c r="J35" s="33">
        <v>38.352066000000001</v>
      </c>
      <c r="K35" s="33">
        <v>38.418517999999999</v>
      </c>
      <c r="L35" s="33">
        <v>38.546309999999998</v>
      </c>
      <c r="M35" s="33">
        <v>38.726295</v>
      </c>
      <c r="N35" s="33">
        <v>38.866301999999997</v>
      </c>
      <c r="O35" s="33">
        <v>38.983082000000003</v>
      </c>
      <c r="P35" s="33">
        <v>39.093426000000001</v>
      </c>
      <c r="Q35" s="33">
        <v>39.1922</v>
      </c>
      <c r="R35" s="33">
        <v>39.302681</v>
      </c>
      <c r="S35" s="33">
        <v>39.416943000000003</v>
      </c>
      <c r="T35" s="33">
        <v>39.533672000000003</v>
      </c>
      <c r="U35" s="33">
        <v>39.591754999999999</v>
      </c>
      <c r="V35" s="33">
        <v>39.675837999999999</v>
      </c>
      <c r="W35" s="33">
        <v>39.750216999999999</v>
      </c>
      <c r="X35" s="33">
        <v>39.796734000000001</v>
      </c>
      <c r="Y35" s="33">
        <v>39.879173000000002</v>
      </c>
      <c r="Z35" s="33">
        <v>39.966079999999998</v>
      </c>
      <c r="AA35" s="33">
        <v>40.016975000000002</v>
      </c>
      <c r="AB35" s="33">
        <v>40.087497999999997</v>
      </c>
      <c r="AC35" s="33">
        <v>40.122172999999997</v>
      </c>
      <c r="AD35" s="33">
        <v>40.129021000000002</v>
      </c>
      <c r="AE35" s="33">
        <v>40.139771000000003</v>
      </c>
      <c r="AF35" s="33">
        <v>40.152400999999998</v>
      </c>
      <c r="AG35" s="32">
        <v>3.4650000000000002E-3</v>
      </c>
    </row>
    <row r="36" spans="1:33" ht="14.5">
      <c r="A36" s="19" t="s">
        <v>77</v>
      </c>
      <c r="B36" s="37" t="s">
        <v>76</v>
      </c>
      <c r="C36" s="33">
        <v>45.475074999999997</v>
      </c>
      <c r="D36" s="33">
        <v>46.463355999999997</v>
      </c>
      <c r="E36" s="33">
        <v>46.871098000000003</v>
      </c>
      <c r="F36" s="33">
        <v>47.613346</v>
      </c>
      <c r="G36" s="33">
        <v>48.154690000000002</v>
      </c>
      <c r="H36" s="33">
        <v>48.952316000000003</v>
      </c>
      <c r="I36" s="33">
        <v>49.009914000000002</v>
      </c>
      <c r="J36" s="33">
        <v>48.983555000000003</v>
      </c>
      <c r="K36" s="33">
        <v>49.005870999999999</v>
      </c>
      <c r="L36" s="33">
        <v>49.118499999999997</v>
      </c>
      <c r="M36" s="33">
        <v>49.276249</v>
      </c>
      <c r="N36" s="33">
        <v>49.423873999999998</v>
      </c>
      <c r="O36" s="33">
        <v>49.562927000000002</v>
      </c>
      <c r="P36" s="33">
        <v>49.715072999999997</v>
      </c>
      <c r="Q36" s="33">
        <v>49.873493000000003</v>
      </c>
      <c r="R36" s="33">
        <v>50.028449999999999</v>
      </c>
      <c r="S36" s="33">
        <v>50.200890000000001</v>
      </c>
      <c r="T36" s="33">
        <v>50.381207000000003</v>
      </c>
      <c r="U36" s="33">
        <v>50.512337000000002</v>
      </c>
      <c r="V36" s="33">
        <v>50.639797000000002</v>
      </c>
      <c r="W36" s="33">
        <v>50.785502999999999</v>
      </c>
      <c r="X36" s="33">
        <v>50.896545000000003</v>
      </c>
      <c r="Y36" s="33">
        <v>51.036186000000001</v>
      </c>
      <c r="Z36" s="33">
        <v>51.184165999999998</v>
      </c>
      <c r="AA36" s="33">
        <v>51.303077999999999</v>
      </c>
      <c r="AB36" s="33">
        <v>51.434131999999998</v>
      </c>
      <c r="AC36" s="33">
        <v>51.549773999999999</v>
      </c>
      <c r="AD36" s="33">
        <v>51.631973000000002</v>
      </c>
      <c r="AE36" s="33">
        <v>51.718173999999998</v>
      </c>
      <c r="AF36" s="33">
        <v>51.811988999999997</v>
      </c>
      <c r="AG36" s="32">
        <v>4.509E-3</v>
      </c>
    </row>
    <row r="37" spans="1:33" ht="14.5">
      <c r="A37" s="19" t="s">
        <v>75</v>
      </c>
      <c r="B37" s="37" t="s">
        <v>74</v>
      </c>
      <c r="C37" s="33">
        <v>32.735343999999998</v>
      </c>
      <c r="D37" s="33">
        <v>33.951098999999999</v>
      </c>
      <c r="E37" s="33">
        <v>34.524211999999999</v>
      </c>
      <c r="F37" s="33">
        <v>34.952869</v>
      </c>
      <c r="G37" s="33">
        <v>35.098633</v>
      </c>
      <c r="H37" s="33">
        <v>35.197926000000002</v>
      </c>
      <c r="I37" s="33">
        <v>35.290627000000001</v>
      </c>
      <c r="J37" s="33">
        <v>35.391632000000001</v>
      </c>
      <c r="K37" s="33">
        <v>35.482613000000001</v>
      </c>
      <c r="L37" s="33">
        <v>35.596080999999998</v>
      </c>
      <c r="M37" s="33">
        <v>35.737183000000002</v>
      </c>
      <c r="N37" s="33">
        <v>35.860984999999999</v>
      </c>
      <c r="O37" s="33">
        <v>35.963946999999997</v>
      </c>
      <c r="P37" s="33">
        <v>36.060459000000002</v>
      </c>
      <c r="Q37" s="33">
        <v>36.155796000000002</v>
      </c>
      <c r="R37" s="33">
        <v>36.262740999999998</v>
      </c>
      <c r="S37" s="33">
        <v>36.372745999999999</v>
      </c>
      <c r="T37" s="33">
        <v>36.477600000000002</v>
      </c>
      <c r="U37" s="33">
        <v>36.543522000000003</v>
      </c>
      <c r="V37" s="33">
        <v>36.627749999999999</v>
      </c>
      <c r="W37" s="33">
        <v>36.700648999999999</v>
      </c>
      <c r="X37" s="33">
        <v>36.755989</v>
      </c>
      <c r="Y37" s="33">
        <v>36.834327999999999</v>
      </c>
      <c r="Z37" s="33">
        <v>36.913741999999999</v>
      </c>
      <c r="AA37" s="33">
        <v>36.966965000000002</v>
      </c>
      <c r="AB37" s="33">
        <v>37.033054</v>
      </c>
      <c r="AC37" s="33">
        <v>37.073078000000002</v>
      </c>
      <c r="AD37" s="33">
        <v>37.095291000000003</v>
      </c>
      <c r="AE37" s="33">
        <v>37.120800000000003</v>
      </c>
      <c r="AF37" s="33">
        <v>37.147499000000003</v>
      </c>
      <c r="AG37" s="32">
        <v>4.3689999999999996E-3</v>
      </c>
    </row>
    <row r="38" spans="1:33" ht="14.5">
      <c r="A38" s="19" t="s">
        <v>73</v>
      </c>
      <c r="B38" s="37" t="s">
        <v>72</v>
      </c>
      <c r="C38" s="33">
        <v>36.097651999999997</v>
      </c>
      <c r="D38" s="33">
        <v>36.890864999999998</v>
      </c>
      <c r="E38" s="33">
        <v>37.163089999999997</v>
      </c>
      <c r="F38" s="33">
        <v>37.471908999999997</v>
      </c>
      <c r="G38" s="33">
        <v>37.548305999999997</v>
      </c>
      <c r="H38" s="33">
        <v>37.693558000000003</v>
      </c>
      <c r="I38" s="33">
        <v>37.730826999999998</v>
      </c>
      <c r="J38" s="33">
        <v>37.779949000000002</v>
      </c>
      <c r="K38" s="33">
        <v>37.829830000000001</v>
      </c>
      <c r="L38" s="33">
        <v>37.929810000000003</v>
      </c>
      <c r="M38" s="33">
        <v>38.074916999999999</v>
      </c>
      <c r="N38" s="33">
        <v>38.180500000000002</v>
      </c>
      <c r="O38" s="33">
        <v>38.265445999999997</v>
      </c>
      <c r="P38" s="33">
        <v>38.343955999999999</v>
      </c>
      <c r="Q38" s="33">
        <v>38.411659</v>
      </c>
      <c r="R38" s="33">
        <v>38.491076999999997</v>
      </c>
      <c r="S38" s="33">
        <v>38.574333000000003</v>
      </c>
      <c r="T38" s="33">
        <v>38.658054</v>
      </c>
      <c r="U38" s="33">
        <v>38.691066999999997</v>
      </c>
      <c r="V38" s="33">
        <v>38.74736</v>
      </c>
      <c r="W38" s="33">
        <v>38.795506000000003</v>
      </c>
      <c r="X38" s="33">
        <v>38.819629999999997</v>
      </c>
      <c r="Y38" s="33">
        <v>38.873913000000002</v>
      </c>
      <c r="Z38" s="33">
        <v>38.931655999999997</v>
      </c>
      <c r="AA38" s="33">
        <v>38.959418999999997</v>
      </c>
      <c r="AB38" s="33">
        <v>39.003712</v>
      </c>
      <c r="AC38" s="33">
        <v>39.018577999999998</v>
      </c>
      <c r="AD38" s="33">
        <v>39.010792000000002</v>
      </c>
      <c r="AE38" s="33">
        <v>39.006245</v>
      </c>
      <c r="AF38" s="33">
        <v>39.002536999999997</v>
      </c>
      <c r="AG38" s="32">
        <v>2.6719999999999999E-3</v>
      </c>
    </row>
    <row r="39" spans="1:33" ht="14.5">
      <c r="A39" s="19" t="s">
        <v>71</v>
      </c>
      <c r="B39" s="37" t="s">
        <v>70</v>
      </c>
      <c r="C39" s="33">
        <v>45.096480999999997</v>
      </c>
      <c r="D39" s="33">
        <v>45.979137000000001</v>
      </c>
      <c r="E39" s="33">
        <v>46.313679</v>
      </c>
      <c r="F39" s="33">
        <v>46.990833000000002</v>
      </c>
      <c r="G39" s="33">
        <v>47.515670999999998</v>
      </c>
      <c r="H39" s="33">
        <v>48.291649</v>
      </c>
      <c r="I39" s="33">
        <v>48.344982000000002</v>
      </c>
      <c r="J39" s="33">
        <v>48.315688999999999</v>
      </c>
      <c r="K39" s="33">
        <v>48.322018</v>
      </c>
      <c r="L39" s="33">
        <v>48.394592000000003</v>
      </c>
      <c r="M39" s="33">
        <v>48.506691000000004</v>
      </c>
      <c r="N39" s="33">
        <v>48.606040999999998</v>
      </c>
      <c r="O39" s="33">
        <v>48.697696999999998</v>
      </c>
      <c r="P39" s="33">
        <v>48.801440999999997</v>
      </c>
      <c r="Q39" s="33">
        <v>48.908656999999998</v>
      </c>
      <c r="R39" s="33">
        <v>49.014747999999997</v>
      </c>
      <c r="S39" s="33">
        <v>49.136864000000003</v>
      </c>
      <c r="T39" s="33">
        <v>49.263720999999997</v>
      </c>
      <c r="U39" s="33">
        <v>49.347968999999999</v>
      </c>
      <c r="V39" s="33">
        <v>49.429172999999999</v>
      </c>
      <c r="W39" s="33">
        <v>49.526896999999998</v>
      </c>
      <c r="X39" s="33">
        <v>49.593983000000001</v>
      </c>
      <c r="Y39" s="33">
        <v>49.683326999999998</v>
      </c>
      <c r="Z39" s="33">
        <v>49.778370000000002</v>
      </c>
      <c r="AA39" s="33">
        <v>49.849921999999999</v>
      </c>
      <c r="AB39" s="33">
        <v>49.930515</v>
      </c>
      <c r="AC39" s="33">
        <v>50.000228999999997</v>
      </c>
      <c r="AD39" s="33">
        <v>50.043532999999996</v>
      </c>
      <c r="AE39" s="33">
        <v>50.089652999999998</v>
      </c>
      <c r="AF39" s="33">
        <v>50.139729000000003</v>
      </c>
      <c r="AG39" s="32">
        <v>3.6619999999999999E-3</v>
      </c>
    </row>
    <row r="40" spans="1:33" ht="14.5">
      <c r="A40" s="19" t="s">
        <v>69</v>
      </c>
      <c r="B40" s="37" t="s">
        <v>68</v>
      </c>
      <c r="C40" s="33">
        <v>32.562686999999997</v>
      </c>
      <c r="D40" s="33">
        <v>33.557834999999997</v>
      </c>
      <c r="E40" s="33">
        <v>34.050750999999998</v>
      </c>
      <c r="F40" s="33">
        <v>34.445056999999998</v>
      </c>
      <c r="G40" s="33">
        <v>34.584491999999997</v>
      </c>
      <c r="H40" s="33">
        <v>34.677776000000001</v>
      </c>
      <c r="I40" s="33">
        <v>34.761443999999997</v>
      </c>
      <c r="J40" s="33">
        <v>34.851055000000002</v>
      </c>
      <c r="K40" s="33">
        <v>34.925471999999999</v>
      </c>
      <c r="L40" s="33">
        <v>35.014308999999997</v>
      </c>
      <c r="M40" s="33">
        <v>35.123919999999998</v>
      </c>
      <c r="N40" s="33">
        <v>35.217022</v>
      </c>
      <c r="O40" s="33">
        <v>35.292133</v>
      </c>
      <c r="P40" s="33">
        <v>35.360970000000002</v>
      </c>
      <c r="Q40" s="33">
        <v>35.429878000000002</v>
      </c>
      <c r="R40" s="33">
        <v>35.509932999999997</v>
      </c>
      <c r="S40" s="33">
        <v>35.593349000000003</v>
      </c>
      <c r="T40" s="33">
        <v>35.669994000000003</v>
      </c>
      <c r="U40" s="33">
        <v>35.715255999999997</v>
      </c>
      <c r="V40" s="33">
        <v>35.775748999999998</v>
      </c>
      <c r="W40" s="33">
        <v>35.826942000000003</v>
      </c>
      <c r="X40" s="33">
        <v>35.864029000000002</v>
      </c>
      <c r="Y40" s="33">
        <v>35.918906999999997</v>
      </c>
      <c r="Z40" s="33">
        <v>35.974251000000002</v>
      </c>
      <c r="AA40" s="33">
        <v>36.009010000000004</v>
      </c>
      <c r="AB40" s="33">
        <v>36.053821999999997</v>
      </c>
      <c r="AC40" s="33">
        <v>36.078690000000002</v>
      </c>
      <c r="AD40" s="33">
        <v>36.090065000000003</v>
      </c>
      <c r="AE40" s="33">
        <v>36.104106999999999</v>
      </c>
      <c r="AF40" s="33">
        <v>36.118682999999997</v>
      </c>
      <c r="AG40" s="32">
        <v>3.5799999999999998E-3</v>
      </c>
    </row>
    <row r="41" spans="1:33" ht="14.5">
      <c r="A41" s="19" t="s">
        <v>67</v>
      </c>
      <c r="B41" s="37" t="s">
        <v>66</v>
      </c>
      <c r="C41" s="33">
        <v>29.44529</v>
      </c>
      <c r="D41" s="33">
        <v>30.091688000000001</v>
      </c>
      <c r="E41" s="33">
        <v>30.313065000000002</v>
      </c>
      <c r="F41" s="33">
        <v>30.564368999999999</v>
      </c>
      <c r="G41" s="33">
        <v>30.626116</v>
      </c>
      <c r="H41" s="33">
        <v>30.744225</v>
      </c>
      <c r="I41" s="33">
        <v>30.774488000000002</v>
      </c>
      <c r="J41" s="33">
        <v>30.814499000000001</v>
      </c>
      <c r="K41" s="33">
        <v>30.855149999999998</v>
      </c>
      <c r="L41" s="33">
        <v>30.93675</v>
      </c>
      <c r="M41" s="33">
        <v>31.055230999999999</v>
      </c>
      <c r="N41" s="33">
        <v>31.141387999999999</v>
      </c>
      <c r="O41" s="33">
        <v>31.210691000000001</v>
      </c>
      <c r="P41" s="33">
        <v>31.274730999999999</v>
      </c>
      <c r="Q41" s="33">
        <v>31.329922</v>
      </c>
      <c r="R41" s="33">
        <v>31.394673999999998</v>
      </c>
      <c r="S41" s="33">
        <v>31.462548999999999</v>
      </c>
      <c r="T41" s="33">
        <v>31.530819000000001</v>
      </c>
      <c r="U41" s="33">
        <v>31.557673999999999</v>
      </c>
      <c r="V41" s="33">
        <v>31.603556000000001</v>
      </c>
      <c r="W41" s="33">
        <v>31.642776000000001</v>
      </c>
      <c r="X41" s="33">
        <v>31.662386000000001</v>
      </c>
      <c r="Y41" s="33">
        <v>31.706629</v>
      </c>
      <c r="Z41" s="33">
        <v>31.753708</v>
      </c>
      <c r="AA41" s="33">
        <v>31.776299000000002</v>
      </c>
      <c r="AB41" s="33">
        <v>31.812397000000001</v>
      </c>
      <c r="AC41" s="33">
        <v>31.824455</v>
      </c>
      <c r="AD41" s="33">
        <v>31.818007999999999</v>
      </c>
      <c r="AE41" s="33">
        <v>31.814219000000001</v>
      </c>
      <c r="AF41" s="33">
        <v>31.8111</v>
      </c>
      <c r="AG41" s="32">
        <v>2.6679999999999998E-3</v>
      </c>
    </row>
    <row r="42" spans="1:33" ht="14.5">
      <c r="A42" s="19" t="s">
        <v>65</v>
      </c>
      <c r="B42" s="37" t="s">
        <v>64</v>
      </c>
      <c r="C42" s="33">
        <v>36.826450000000001</v>
      </c>
      <c r="D42" s="33">
        <v>37.547241</v>
      </c>
      <c r="E42" s="33">
        <v>37.820435000000003</v>
      </c>
      <c r="F42" s="33">
        <v>38.373409000000002</v>
      </c>
      <c r="G42" s="33">
        <v>38.801997999999998</v>
      </c>
      <c r="H42" s="33">
        <v>39.435673000000001</v>
      </c>
      <c r="I42" s="33">
        <v>39.479225</v>
      </c>
      <c r="J42" s="33">
        <v>39.455303000000001</v>
      </c>
      <c r="K42" s="33">
        <v>39.460472000000003</v>
      </c>
      <c r="L42" s="33">
        <v>39.519736999999999</v>
      </c>
      <c r="M42" s="33">
        <v>39.611279000000003</v>
      </c>
      <c r="N42" s="33">
        <v>39.692410000000002</v>
      </c>
      <c r="O42" s="33">
        <v>39.767257999999998</v>
      </c>
      <c r="P42" s="33">
        <v>39.851978000000003</v>
      </c>
      <c r="Q42" s="33">
        <v>39.939529</v>
      </c>
      <c r="R42" s="33">
        <v>40.026164999999999</v>
      </c>
      <c r="S42" s="33">
        <v>40.125889000000001</v>
      </c>
      <c r="T42" s="33">
        <v>40.229481</v>
      </c>
      <c r="U42" s="33">
        <v>40.298279000000001</v>
      </c>
      <c r="V42" s="33">
        <v>40.36459</v>
      </c>
      <c r="W42" s="33">
        <v>40.444392999999998</v>
      </c>
      <c r="X42" s="33">
        <v>40.499175999999999</v>
      </c>
      <c r="Y42" s="33">
        <v>40.572136</v>
      </c>
      <c r="Z42" s="33">
        <v>40.649749999999997</v>
      </c>
      <c r="AA42" s="33">
        <v>40.708182999999998</v>
      </c>
      <c r="AB42" s="33">
        <v>40.773994000000002</v>
      </c>
      <c r="AC42" s="33">
        <v>40.830925000000001</v>
      </c>
      <c r="AD42" s="33">
        <v>40.866287</v>
      </c>
      <c r="AE42" s="33">
        <v>40.903950000000002</v>
      </c>
      <c r="AF42" s="33">
        <v>40.944842999999999</v>
      </c>
      <c r="AG42" s="32">
        <v>3.6619999999999999E-3</v>
      </c>
    </row>
    <row r="43" spans="1:33" ht="14.5">
      <c r="A43" s="19" t="s">
        <v>63</v>
      </c>
      <c r="B43" s="37" t="s">
        <v>62</v>
      </c>
      <c r="C43" s="33">
        <v>26.550249000000001</v>
      </c>
      <c r="D43" s="33">
        <v>27.361650000000001</v>
      </c>
      <c r="E43" s="33">
        <v>27.763553999999999</v>
      </c>
      <c r="F43" s="33">
        <v>28.085054</v>
      </c>
      <c r="G43" s="33">
        <v>28.198744000000001</v>
      </c>
      <c r="H43" s="33">
        <v>28.274802999999999</v>
      </c>
      <c r="I43" s="33">
        <v>28.343022999999999</v>
      </c>
      <c r="J43" s="33">
        <v>28.416087999999998</v>
      </c>
      <c r="K43" s="33">
        <v>28.476765</v>
      </c>
      <c r="L43" s="33">
        <v>28.549198000000001</v>
      </c>
      <c r="M43" s="33">
        <v>28.638570999999999</v>
      </c>
      <c r="N43" s="33">
        <v>28.714480999999999</v>
      </c>
      <c r="O43" s="33">
        <v>28.775724</v>
      </c>
      <c r="P43" s="33">
        <v>28.831849999999999</v>
      </c>
      <c r="Q43" s="33">
        <v>28.888037000000001</v>
      </c>
      <c r="R43" s="33">
        <v>28.953309999999998</v>
      </c>
      <c r="S43" s="33">
        <v>29.021324</v>
      </c>
      <c r="T43" s="33">
        <v>29.083817</v>
      </c>
      <c r="U43" s="33">
        <v>29.120722000000001</v>
      </c>
      <c r="V43" s="33">
        <v>29.170044000000001</v>
      </c>
      <c r="W43" s="33">
        <v>29.211786</v>
      </c>
      <c r="X43" s="33">
        <v>29.242025000000002</v>
      </c>
      <c r="Y43" s="33">
        <v>29.286770000000001</v>
      </c>
      <c r="Z43" s="33">
        <v>29.331893999999998</v>
      </c>
      <c r="AA43" s="33">
        <v>29.360237000000001</v>
      </c>
      <c r="AB43" s="33">
        <v>29.396774000000001</v>
      </c>
      <c r="AC43" s="33">
        <v>29.417048999999999</v>
      </c>
      <c r="AD43" s="33">
        <v>29.426324999999999</v>
      </c>
      <c r="AE43" s="33">
        <v>29.437774999999998</v>
      </c>
      <c r="AF43" s="33">
        <v>29.449659</v>
      </c>
      <c r="AG43" s="32">
        <v>3.5799999999999998E-3</v>
      </c>
    </row>
    <row r="44" spans="1:33" ht="14.5">
      <c r="A44" s="19" t="s">
        <v>61</v>
      </c>
      <c r="B44" s="37" t="s">
        <v>60</v>
      </c>
      <c r="C44" s="33">
        <v>24.164490000000001</v>
      </c>
      <c r="D44" s="33">
        <v>24.595210999999999</v>
      </c>
      <c r="E44" s="33">
        <v>25.01634</v>
      </c>
      <c r="F44" s="33">
        <v>25.443415000000002</v>
      </c>
      <c r="G44" s="33">
        <v>25.867370999999999</v>
      </c>
      <c r="H44" s="33">
        <v>26.284424000000001</v>
      </c>
      <c r="I44" s="33">
        <v>26.679763999999999</v>
      </c>
      <c r="J44" s="33">
        <v>27.055800999999999</v>
      </c>
      <c r="K44" s="33">
        <v>27.408939</v>
      </c>
      <c r="L44" s="33">
        <v>27.732095999999999</v>
      </c>
      <c r="M44" s="33">
        <v>28.028441999999998</v>
      </c>
      <c r="N44" s="33">
        <v>28.301689</v>
      </c>
      <c r="O44" s="33">
        <v>28.537845999999998</v>
      </c>
      <c r="P44" s="33">
        <v>28.746084</v>
      </c>
      <c r="Q44" s="33">
        <v>28.950821000000001</v>
      </c>
      <c r="R44" s="33">
        <v>29.139206000000001</v>
      </c>
      <c r="S44" s="33">
        <v>29.308374000000001</v>
      </c>
      <c r="T44" s="33">
        <v>29.463369</v>
      </c>
      <c r="U44" s="33">
        <v>29.611654000000001</v>
      </c>
      <c r="V44" s="33">
        <v>29.742331</v>
      </c>
      <c r="W44" s="33">
        <v>29.860365000000002</v>
      </c>
      <c r="X44" s="33">
        <v>29.975709999999999</v>
      </c>
      <c r="Y44" s="33">
        <v>30.077759</v>
      </c>
      <c r="Z44" s="33">
        <v>30.16226</v>
      </c>
      <c r="AA44" s="33">
        <v>30.233269</v>
      </c>
      <c r="AB44" s="33">
        <v>30.294257999999999</v>
      </c>
      <c r="AC44" s="33">
        <v>30.349163000000001</v>
      </c>
      <c r="AD44" s="33">
        <v>30.398422</v>
      </c>
      <c r="AE44" s="33">
        <v>30.442173</v>
      </c>
      <c r="AF44" s="33">
        <v>30.481501000000002</v>
      </c>
      <c r="AG44" s="32">
        <v>8.0400000000000003E-3</v>
      </c>
    </row>
    <row r="45" spans="1:33" ht="14.5">
      <c r="A45" s="19" t="s">
        <v>59</v>
      </c>
      <c r="B45" s="37" t="s">
        <v>58</v>
      </c>
      <c r="C45" s="33">
        <v>15.267836000000001</v>
      </c>
      <c r="D45" s="33">
        <v>15.314444</v>
      </c>
      <c r="E45" s="33">
        <v>15.496119999999999</v>
      </c>
      <c r="F45" s="33">
        <v>15.727247</v>
      </c>
      <c r="G45" s="33">
        <v>16.007891000000001</v>
      </c>
      <c r="H45" s="33">
        <v>16.313231999999999</v>
      </c>
      <c r="I45" s="33">
        <v>16.583611000000001</v>
      </c>
      <c r="J45" s="33">
        <v>16.594835</v>
      </c>
      <c r="K45" s="33">
        <v>16.708196999999998</v>
      </c>
      <c r="L45" s="33">
        <v>16.790009000000001</v>
      </c>
      <c r="M45" s="33">
        <v>16.848951</v>
      </c>
      <c r="N45" s="33">
        <v>16.874093999999999</v>
      </c>
      <c r="O45" s="33">
        <v>16.888577999999999</v>
      </c>
      <c r="P45" s="33">
        <v>16.883678</v>
      </c>
      <c r="Q45" s="33">
        <v>16.878387</v>
      </c>
      <c r="R45" s="33">
        <v>16.873432000000001</v>
      </c>
      <c r="S45" s="33">
        <v>16.870728</v>
      </c>
      <c r="T45" s="33">
        <v>16.867516999999999</v>
      </c>
      <c r="U45" s="33">
        <v>16.865352999999999</v>
      </c>
      <c r="V45" s="33">
        <v>16.853833999999999</v>
      </c>
      <c r="W45" s="33">
        <v>16.853902999999999</v>
      </c>
      <c r="X45" s="33">
        <v>16.856694999999998</v>
      </c>
      <c r="Y45" s="33">
        <v>16.858536000000001</v>
      </c>
      <c r="Z45" s="33">
        <v>16.859120999999998</v>
      </c>
      <c r="AA45" s="33">
        <v>16.860506000000001</v>
      </c>
      <c r="AB45" s="33">
        <v>16.862884999999999</v>
      </c>
      <c r="AC45" s="33">
        <v>16.862826999999999</v>
      </c>
      <c r="AD45" s="33">
        <v>16.864082</v>
      </c>
      <c r="AE45" s="33">
        <v>16.850819000000001</v>
      </c>
      <c r="AF45" s="33">
        <v>16.858205999999999</v>
      </c>
      <c r="AG45" s="32">
        <v>3.4229999999999998E-3</v>
      </c>
    </row>
    <row r="46" spans="1:33" ht="14.5">
      <c r="A46" s="19" t="s">
        <v>57</v>
      </c>
      <c r="B46" s="37" t="s">
        <v>56</v>
      </c>
      <c r="C46" s="33">
        <v>14.17841</v>
      </c>
      <c r="D46" s="33">
        <v>14.371192000000001</v>
      </c>
      <c r="E46" s="33">
        <v>14.572227</v>
      </c>
      <c r="F46" s="33">
        <v>14.758489000000001</v>
      </c>
      <c r="G46" s="33">
        <v>14.897541</v>
      </c>
      <c r="H46" s="33">
        <v>15.05585</v>
      </c>
      <c r="I46" s="33">
        <v>15.227076</v>
      </c>
      <c r="J46" s="33">
        <v>15.381567</v>
      </c>
      <c r="K46" s="33">
        <v>15.537476</v>
      </c>
      <c r="L46" s="33">
        <v>15.682950999999999</v>
      </c>
      <c r="M46" s="33">
        <v>15.819875</v>
      </c>
      <c r="N46" s="33">
        <v>15.941153999999999</v>
      </c>
      <c r="O46" s="33">
        <v>16.048029</v>
      </c>
      <c r="P46" s="33">
        <v>16.137985</v>
      </c>
      <c r="Q46" s="33">
        <v>16.221374999999998</v>
      </c>
      <c r="R46" s="33">
        <v>16.294143999999999</v>
      </c>
      <c r="S46" s="33">
        <v>16.353418000000001</v>
      </c>
      <c r="T46" s="33">
        <v>16.409040000000001</v>
      </c>
      <c r="U46" s="33">
        <v>16.459795</v>
      </c>
      <c r="V46" s="33">
        <v>16.504137</v>
      </c>
      <c r="W46" s="33">
        <v>16.542202</v>
      </c>
      <c r="X46" s="33">
        <v>16.582699000000002</v>
      </c>
      <c r="Y46" s="33">
        <v>16.611447999999999</v>
      </c>
      <c r="Z46" s="33">
        <v>16.633505</v>
      </c>
      <c r="AA46" s="33">
        <v>16.653604999999999</v>
      </c>
      <c r="AB46" s="33">
        <v>16.654078999999999</v>
      </c>
      <c r="AC46" s="33">
        <v>16.676003999999999</v>
      </c>
      <c r="AD46" s="33">
        <v>16.701273</v>
      </c>
      <c r="AE46" s="33">
        <v>16.725739999999998</v>
      </c>
      <c r="AF46" s="33">
        <v>16.750489999999999</v>
      </c>
      <c r="AG46" s="32">
        <v>5.7650000000000002E-3</v>
      </c>
    </row>
    <row r="47" spans="1:33" ht="14.5">
      <c r="A47" s="19" t="s">
        <v>55</v>
      </c>
      <c r="B47" s="37" t="s">
        <v>54</v>
      </c>
      <c r="C47" s="33">
        <v>7.3318919999999999</v>
      </c>
      <c r="D47" s="33">
        <v>7.4103120000000002</v>
      </c>
      <c r="E47" s="33">
        <v>7.4979230000000001</v>
      </c>
      <c r="F47" s="33">
        <v>7.5963000000000003</v>
      </c>
      <c r="G47" s="33">
        <v>7.7078199999999999</v>
      </c>
      <c r="H47" s="33">
        <v>7.8329129999999996</v>
      </c>
      <c r="I47" s="33">
        <v>7.9705199999999996</v>
      </c>
      <c r="J47" s="33">
        <v>8.1095889999999997</v>
      </c>
      <c r="K47" s="33">
        <v>8.2548340000000007</v>
      </c>
      <c r="L47" s="33">
        <v>8.4030609999999992</v>
      </c>
      <c r="M47" s="33">
        <v>8.5515559999999997</v>
      </c>
      <c r="N47" s="33">
        <v>8.6958099999999998</v>
      </c>
      <c r="O47" s="33">
        <v>8.8307520000000004</v>
      </c>
      <c r="P47" s="33">
        <v>8.9557470000000006</v>
      </c>
      <c r="Q47" s="33">
        <v>9.070722</v>
      </c>
      <c r="R47" s="33">
        <v>9.1772019999999994</v>
      </c>
      <c r="S47" s="33">
        <v>9.2750280000000007</v>
      </c>
      <c r="T47" s="33">
        <v>9.3638530000000006</v>
      </c>
      <c r="U47" s="33">
        <v>9.4448039999999995</v>
      </c>
      <c r="V47" s="33">
        <v>9.5191499999999998</v>
      </c>
      <c r="W47" s="33">
        <v>9.5881900000000009</v>
      </c>
      <c r="X47" s="33">
        <v>9.6490120000000008</v>
      </c>
      <c r="Y47" s="33">
        <v>9.7042540000000006</v>
      </c>
      <c r="Z47" s="33">
        <v>9.7545149999999996</v>
      </c>
      <c r="AA47" s="33">
        <v>9.801952</v>
      </c>
      <c r="AB47" s="33">
        <v>9.8482450000000004</v>
      </c>
      <c r="AC47" s="33">
        <v>9.8940520000000003</v>
      </c>
      <c r="AD47" s="33">
        <v>9.9400309999999994</v>
      </c>
      <c r="AE47" s="33">
        <v>9.9859729999999995</v>
      </c>
      <c r="AF47" s="33">
        <v>10.031261000000001</v>
      </c>
      <c r="AG47" s="32">
        <v>1.0867999999999999E-2</v>
      </c>
    </row>
    <row r="48" spans="1:33" ht="14.5">
      <c r="B48" s="30" t="s">
        <v>53</v>
      </c>
    </row>
    <row r="49" spans="1:33" ht="14.5">
      <c r="A49" s="19" t="s">
        <v>52</v>
      </c>
      <c r="B49" s="37" t="s">
        <v>51</v>
      </c>
      <c r="C49" s="33">
        <v>73.643883000000002</v>
      </c>
      <c r="D49" s="33">
        <v>74.164283999999995</v>
      </c>
      <c r="E49" s="33">
        <v>74.683516999999995</v>
      </c>
      <c r="F49" s="33">
        <v>75.120307999999994</v>
      </c>
      <c r="G49" s="33">
        <v>75.583763000000005</v>
      </c>
      <c r="H49" s="33">
        <v>75.871498000000003</v>
      </c>
      <c r="I49" s="33">
        <v>76.308502000000004</v>
      </c>
      <c r="J49" s="33">
        <v>76.801475999999994</v>
      </c>
      <c r="K49" s="33">
        <v>77.308173999999994</v>
      </c>
      <c r="L49" s="33">
        <v>77.856262000000001</v>
      </c>
      <c r="M49" s="33">
        <v>78.434464000000006</v>
      </c>
      <c r="N49" s="33">
        <v>79.126998999999998</v>
      </c>
      <c r="O49" s="33">
        <v>79.792548999999994</v>
      </c>
      <c r="P49" s="33">
        <v>80.511718999999999</v>
      </c>
      <c r="Q49" s="33">
        <v>81.242912000000004</v>
      </c>
      <c r="R49" s="33">
        <v>81.987067999999994</v>
      </c>
      <c r="S49" s="33">
        <v>82.759788999999998</v>
      </c>
      <c r="T49" s="33">
        <v>83.544899000000001</v>
      </c>
      <c r="U49" s="33">
        <v>84.319892999999993</v>
      </c>
      <c r="V49" s="33">
        <v>85.114547999999999</v>
      </c>
      <c r="W49" s="33">
        <v>85.926818999999995</v>
      </c>
      <c r="X49" s="33">
        <v>86.774330000000006</v>
      </c>
      <c r="Y49" s="33">
        <v>87.609406000000007</v>
      </c>
      <c r="Z49" s="33">
        <v>88.41713</v>
      </c>
      <c r="AA49" s="33">
        <v>89.23912</v>
      </c>
      <c r="AB49" s="33">
        <v>90.056197999999995</v>
      </c>
      <c r="AC49" s="33">
        <v>90.860878</v>
      </c>
      <c r="AD49" s="33">
        <v>91.651961999999997</v>
      </c>
      <c r="AE49" s="33">
        <v>92.421599999999998</v>
      </c>
      <c r="AF49" s="33">
        <v>93.179382000000004</v>
      </c>
      <c r="AG49" s="32">
        <v>8.1460000000000005E-3</v>
      </c>
    </row>
    <row r="50" spans="1:33" ht="15" customHeight="1">
      <c r="B50" s="30" t="s">
        <v>50</v>
      </c>
    </row>
    <row r="51" spans="1:33" ht="15" customHeight="1">
      <c r="A51" s="19" t="s">
        <v>49</v>
      </c>
      <c r="B51" s="37" t="s">
        <v>48</v>
      </c>
      <c r="C51" s="33">
        <v>3.512003</v>
      </c>
      <c r="D51" s="33">
        <v>3.5347819999999999</v>
      </c>
      <c r="E51" s="33">
        <v>3.5577100000000002</v>
      </c>
      <c r="F51" s="33">
        <v>3.5807850000000001</v>
      </c>
      <c r="G51" s="33">
        <v>3.6040100000000002</v>
      </c>
      <c r="H51" s="33">
        <v>3.627386</v>
      </c>
      <c r="I51" s="33">
        <v>3.6509140000000002</v>
      </c>
      <c r="J51" s="33">
        <v>3.6745939999999999</v>
      </c>
      <c r="K51" s="33">
        <v>3.6984279999999998</v>
      </c>
      <c r="L51" s="33">
        <v>3.7224159999999999</v>
      </c>
      <c r="M51" s="33">
        <v>3.7465600000000001</v>
      </c>
      <c r="N51" s="33">
        <v>3.7708599999999999</v>
      </c>
      <c r="O51" s="33">
        <v>3.795318</v>
      </c>
      <c r="P51" s="33">
        <v>3.8199350000000001</v>
      </c>
      <c r="Q51" s="33">
        <v>3.8447119999999999</v>
      </c>
      <c r="R51" s="33">
        <v>3.8696489999999999</v>
      </c>
      <c r="S51" s="33">
        <v>3.8947479999999999</v>
      </c>
      <c r="T51" s="33">
        <v>3.9200089999999999</v>
      </c>
      <c r="U51" s="33">
        <v>3.9454349999999998</v>
      </c>
      <c r="V51" s="33">
        <v>3.971025</v>
      </c>
      <c r="W51" s="33">
        <v>3.9967820000000001</v>
      </c>
      <c r="X51" s="33">
        <v>4.0227050000000002</v>
      </c>
      <c r="Y51" s="33">
        <v>4.0487970000000004</v>
      </c>
      <c r="Z51" s="33">
        <v>4.0750580000000003</v>
      </c>
      <c r="AA51" s="33">
        <v>4.1014889999999999</v>
      </c>
      <c r="AB51" s="33">
        <v>4.1280910000000004</v>
      </c>
      <c r="AC51" s="33">
        <v>4.1548660000000002</v>
      </c>
      <c r="AD51" s="33">
        <v>4.1818150000000003</v>
      </c>
      <c r="AE51" s="33">
        <v>4.208939</v>
      </c>
      <c r="AF51" s="33">
        <v>4.2362380000000002</v>
      </c>
      <c r="AG51" s="32">
        <v>6.4859999999999996E-3</v>
      </c>
    </row>
    <row r="52" spans="1:33" ht="15" customHeight="1">
      <c r="A52" s="19" t="s">
        <v>47</v>
      </c>
      <c r="B52" s="37" t="s">
        <v>46</v>
      </c>
      <c r="C52" s="33">
        <v>4.8707260000000003</v>
      </c>
      <c r="D52" s="33">
        <v>4.8996630000000003</v>
      </c>
      <c r="E52" s="33">
        <v>4.9287720000000004</v>
      </c>
      <c r="F52" s="33">
        <v>4.9580539999999997</v>
      </c>
      <c r="G52" s="33">
        <v>4.9875090000000002</v>
      </c>
      <c r="H52" s="33">
        <v>5.0171400000000004</v>
      </c>
      <c r="I52" s="33">
        <v>5.0469470000000003</v>
      </c>
      <c r="J52" s="33">
        <v>5.0769310000000001</v>
      </c>
      <c r="K52" s="33">
        <v>5.1070919999999997</v>
      </c>
      <c r="L52" s="33">
        <v>5.1374339999999998</v>
      </c>
      <c r="M52" s="33">
        <v>5.1679550000000001</v>
      </c>
      <c r="N52" s="33">
        <v>5.198658</v>
      </c>
      <c r="O52" s="33">
        <v>5.2295429999999996</v>
      </c>
      <c r="P52" s="33">
        <v>5.2606109999999999</v>
      </c>
      <c r="Q52" s="33">
        <v>5.2918640000000003</v>
      </c>
      <c r="R52" s="33">
        <v>5.3233030000000001</v>
      </c>
      <c r="S52" s="33">
        <v>5.3549290000000003</v>
      </c>
      <c r="T52" s="33">
        <v>5.3867419999999999</v>
      </c>
      <c r="U52" s="33">
        <v>5.4187450000000004</v>
      </c>
      <c r="V52" s="33">
        <v>5.4509379999999998</v>
      </c>
      <c r="W52" s="33">
        <v>5.4833220000000003</v>
      </c>
      <c r="X52" s="33">
        <v>5.515898</v>
      </c>
      <c r="Y52" s="33">
        <v>5.548667</v>
      </c>
      <c r="Z52" s="33">
        <v>5.5816319999999999</v>
      </c>
      <c r="AA52" s="33">
        <v>5.6147919999999996</v>
      </c>
      <c r="AB52" s="33">
        <v>5.6481500000000002</v>
      </c>
      <c r="AC52" s="33">
        <v>5.681705</v>
      </c>
      <c r="AD52" s="33">
        <v>5.7154600000000002</v>
      </c>
      <c r="AE52" s="33">
        <v>5.7494160000000001</v>
      </c>
      <c r="AF52" s="33">
        <v>5.7835729999999996</v>
      </c>
      <c r="AG52" s="32">
        <v>5.9410000000000001E-3</v>
      </c>
    </row>
    <row r="54" spans="1:33" ht="15" customHeight="1">
      <c r="B54" s="30" t="s">
        <v>45</v>
      </c>
    </row>
    <row r="55" spans="1:33" ht="15" customHeight="1">
      <c r="B55" s="30" t="s">
        <v>44</v>
      </c>
    </row>
    <row r="56" spans="1:33" ht="15" customHeight="1">
      <c r="A56" s="19" t="s">
        <v>43</v>
      </c>
      <c r="B56" s="37" t="s">
        <v>27</v>
      </c>
      <c r="C56" s="34">
        <v>14.274495</v>
      </c>
      <c r="D56" s="34">
        <v>14.663074999999999</v>
      </c>
      <c r="E56" s="34">
        <v>14.907382</v>
      </c>
      <c r="F56" s="34">
        <v>14.888802999999999</v>
      </c>
      <c r="G56" s="34">
        <v>14.849199</v>
      </c>
      <c r="H56" s="34">
        <v>14.786861999999999</v>
      </c>
      <c r="I56" s="34">
        <v>14.699437</v>
      </c>
      <c r="J56" s="34">
        <v>14.596199</v>
      </c>
      <c r="K56" s="34">
        <v>14.504814</v>
      </c>
      <c r="L56" s="34">
        <v>14.439389</v>
      </c>
      <c r="M56" s="34">
        <v>14.388906</v>
      </c>
      <c r="N56" s="34">
        <v>14.328156</v>
      </c>
      <c r="O56" s="34">
        <v>14.293911</v>
      </c>
      <c r="P56" s="34">
        <v>14.263883</v>
      </c>
      <c r="Q56" s="34">
        <v>14.229495999999999</v>
      </c>
      <c r="R56" s="34">
        <v>14.203659</v>
      </c>
      <c r="S56" s="34">
        <v>14.192496</v>
      </c>
      <c r="T56" s="34">
        <v>14.188245</v>
      </c>
      <c r="U56" s="34">
        <v>14.197581</v>
      </c>
      <c r="V56" s="34">
        <v>14.217714000000001</v>
      </c>
      <c r="W56" s="34">
        <v>14.239969</v>
      </c>
      <c r="X56" s="34">
        <v>14.268423</v>
      </c>
      <c r="Y56" s="34">
        <v>14.301932000000001</v>
      </c>
      <c r="Z56" s="34">
        <v>14.345214</v>
      </c>
      <c r="AA56" s="34">
        <v>14.399622000000001</v>
      </c>
      <c r="AB56" s="34">
        <v>14.468221</v>
      </c>
      <c r="AC56" s="34">
        <v>14.540374999999999</v>
      </c>
      <c r="AD56" s="34">
        <v>14.616555999999999</v>
      </c>
      <c r="AE56" s="34">
        <v>14.701981999999999</v>
      </c>
      <c r="AF56" s="34">
        <v>14.799429</v>
      </c>
      <c r="AG56" s="32">
        <v>1.2459999999999999E-3</v>
      </c>
    </row>
    <row r="57" spans="1:33" ht="15" customHeight="1">
      <c r="A57" s="19" t="s">
        <v>42</v>
      </c>
      <c r="B57" s="37" t="s">
        <v>25</v>
      </c>
      <c r="C57" s="34">
        <v>0.88832299999999997</v>
      </c>
      <c r="D57" s="34">
        <v>0.90756000000000003</v>
      </c>
      <c r="E57" s="34">
        <v>0.91529099999999997</v>
      </c>
      <c r="F57" s="34">
        <v>0.91474599999999995</v>
      </c>
      <c r="G57" s="34">
        <v>0.91748099999999999</v>
      </c>
      <c r="H57" s="34">
        <v>0.91795700000000002</v>
      </c>
      <c r="I57" s="34">
        <v>0.91471599999999997</v>
      </c>
      <c r="J57" s="34">
        <v>0.91313900000000003</v>
      </c>
      <c r="K57" s="34">
        <v>0.91294799999999998</v>
      </c>
      <c r="L57" s="34">
        <v>0.91361899999999996</v>
      </c>
      <c r="M57" s="34">
        <v>0.91489299999999996</v>
      </c>
      <c r="N57" s="34">
        <v>0.917466</v>
      </c>
      <c r="O57" s="34">
        <v>0.92114700000000005</v>
      </c>
      <c r="P57" s="34">
        <v>0.92547900000000005</v>
      </c>
      <c r="Q57" s="34">
        <v>0.93015099999999995</v>
      </c>
      <c r="R57" s="34">
        <v>0.93585300000000005</v>
      </c>
      <c r="S57" s="34">
        <v>0.94334300000000004</v>
      </c>
      <c r="T57" s="34">
        <v>0.95108999999999999</v>
      </c>
      <c r="U57" s="34">
        <v>0.959005</v>
      </c>
      <c r="V57" s="34">
        <v>0.96711499999999995</v>
      </c>
      <c r="W57" s="34">
        <v>0.97632799999999997</v>
      </c>
      <c r="X57" s="34">
        <v>0.98592199999999997</v>
      </c>
      <c r="Y57" s="34">
        <v>0.99650300000000003</v>
      </c>
      <c r="Z57" s="34">
        <v>1.0070490000000001</v>
      </c>
      <c r="AA57" s="34">
        <v>1.017768</v>
      </c>
      <c r="AB57" s="34">
        <v>1.03064</v>
      </c>
      <c r="AC57" s="34">
        <v>1.041202</v>
      </c>
      <c r="AD57" s="34">
        <v>1.0505199999999999</v>
      </c>
      <c r="AE57" s="34">
        <v>1.0614030000000001</v>
      </c>
      <c r="AF57" s="34">
        <v>1.0747679999999999</v>
      </c>
      <c r="AG57" s="32">
        <v>6.5909999999999996E-3</v>
      </c>
    </row>
    <row r="58" spans="1:33" ht="15" customHeight="1">
      <c r="A58" s="19" t="s">
        <v>41</v>
      </c>
      <c r="B58" s="37" t="s">
        <v>23</v>
      </c>
      <c r="C58" s="34">
        <v>0.17555599999999999</v>
      </c>
      <c r="D58" s="34">
        <v>0.19989399999999999</v>
      </c>
      <c r="E58" s="34">
        <v>0.21187700000000001</v>
      </c>
      <c r="F58" s="34">
        <v>0.21845100000000001</v>
      </c>
      <c r="G58" s="34">
        <v>0.22236400000000001</v>
      </c>
      <c r="H58" s="34">
        <v>0.224934</v>
      </c>
      <c r="I58" s="34">
        <v>0.22661800000000001</v>
      </c>
      <c r="J58" s="34">
        <v>0.22758800000000001</v>
      </c>
      <c r="K58" s="34">
        <v>0.228099</v>
      </c>
      <c r="L58" s="34">
        <v>0.22856499999999999</v>
      </c>
      <c r="M58" s="34">
        <v>0.22905200000000001</v>
      </c>
      <c r="N58" s="34">
        <v>0.229042</v>
      </c>
      <c r="O58" s="34">
        <v>0.22889499999999999</v>
      </c>
      <c r="P58" s="34">
        <v>0.22866900000000001</v>
      </c>
      <c r="Q58" s="34">
        <v>0.228265</v>
      </c>
      <c r="R58" s="34">
        <v>0.228023</v>
      </c>
      <c r="S58" s="34">
        <v>0.22788800000000001</v>
      </c>
      <c r="T58" s="34">
        <v>0.22772000000000001</v>
      </c>
      <c r="U58" s="34">
        <v>0.227019</v>
      </c>
      <c r="V58" s="34">
        <v>0.22643199999999999</v>
      </c>
      <c r="W58" s="34">
        <v>0.22572300000000001</v>
      </c>
      <c r="X58" s="34">
        <v>0.22489400000000001</v>
      </c>
      <c r="Y58" s="34">
        <v>0.224132</v>
      </c>
      <c r="Z58" s="34">
        <v>0.223359</v>
      </c>
      <c r="AA58" s="34">
        <v>0.22247600000000001</v>
      </c>
      <c r="AB58" s="34">
        <v>0.22167300000000001</v>
      </c>
      <c r="AC58" s="34">
        <v>0.220744</v>
      </c>
      <c r="AD58" s="34">
        <v>0.21968299999999999</v>
      </c>
      <c r="AE58" s="34">
        <v>0.218555</v>
      </c>
      <c r="AF58" s="34">
        <v>0.21745400000000001</v>
      </c>
      <c r="AG58" s="32">
        <v>7.4079999999999997E-3</v>
      </c>
    </row>
    <row r="59" spans="1:33" ht="15" customHeight="1">
      <c r="A59" s="19" t="s">
        <v>40</v>
      </c>
      <c r="B59" s="37" t="s">
        <v>21</v>
      </c>
      <c r="C59" s="34">
        <v>5.5674380000000001</v>
      </c>
      <c r="D59" s="34">
        <v>5.6474159999999998</v>
      </c>
      <c r="E59" s="34">
        <v>5.6687589999999997</v>
      </c>
      <c r="F59" s="34">
        <v>5.6631609999999997</v>
      </c>
      <c r="G59" s="34">
        <v>5.6559480000000004</v>
      </c>
      <c r="H59" s="34">
        <v>5.6285740000000004</v>
      </c>
      <c r="I59" s="34">
        <v>5.579707</v>
      </c>
      <c r="J59" s="34">
        <v>5.5408020000000002</v>
      </c>
      <c r="K59" s="34">
        <v>5.5040250000000004</v>
      </c>
      <c r="L59" s="34">
        <v>5.4627239999999997</v>
      </c>
      <c r="M59" s="34">
        <v>5.4217639999999996</v>
      </c>
      <c r="N59" s="34">
        <v>5.3860130000000002</v>
      </c>
      <c r="O59" s="34">
        <v>5.3561120000000004</v>
      </c>
      <c r="P59" s="34">
        <v>5.3296989999999997</v>
      </c>
      <c r="Q59" s="34">
        <v>5.3121409999999996</v>
      </c>
      <c r="R59" s="34">
        <v>5.3005190000000004</v>
      </c>
      <c r="S59" s="34">
        <v>5.299976</v>
      </c>
      <c r="T59" s="34">
        <v>5.3049580000000001</v>
      </c>
      <c r="U59" s="34">
        <v>5.3128260000000003</v>
      </c>
      <c r="V59" s="34">
        <v>5.3245069999999997</v>
      </c>
      <c r="W59" s="34">
        <v>5.3441890000000001</v>
      </c>
      <c r="X59" s="34">
        <v>5.3719390000000002</v>
      </c>
      <c r="Y59" s="34">
        <v>5.3997830000000002</v>
      </c>
      <c r="Z59" s="34">
        <v>5.4299770000000001</v>
      </c>
      <c r="AA59" s="34">
        <v>5.4619010000000001</v>
      </c>
      <c r="AB59" s="34">
        <v>5.4985679999999997</v>
      </c>
      <c r="AC59" s="34">
        <v>5.5262019999999996</v>
      </c>
      <c r="AD59" s="34">
        <v>5.5455410000000001</v>
      </c>
      <c r="AE59" s="34">
        <v>5.579021</v>
      </c>
      <c r="AF59" s="34">
        <v>5.6264399999999997</v>
      </c>
      <c r="AG59" s="32">
        <v>3.6400000000000001E-4</v>
      </c>
    </row>
    <row r="60" spans="1:33" ht="15" customHeight="1">
      <c r="A60" s="19" t="s">
        <v>39</v>
      </c>
      <c r="B60" s="37" t="s">
        <v>19</v>
      </c>
      <c r="C60" s="34">
        <v>3.5747000000000001E-2</v>
      </c>
      <c r="D60" s="34">
        <v>4.0343999999999998E-2</v>
      </c>
      <c r="E60" s="34">
        <v>4.3365000000000001E-2</v>
      </c>
      <c r="F60" s="34">
        <v>4.5948000000000003E-2</v>
      </c>
      <c r="G60" s="34">
        <v>4.7974999999999997E-2</v>
      </c>
      <c r="H60" s="34">
        <v>4.9671E-2</v>
      </c>
      <c r="I60" s="34">
        <v>5.0917999999999998E-2</v>
      </c>
      <c r="J60" s="34">
        <v>5.1923999999999998E-2</v>
      </c>
      <c r="K60" s="34">
        <v>5.2847999999999999E-2</v>
      </c>
      <c r="L60" s="34">
        <v>5.3864000000000002E-2</v>
      </c>
      <c r="M60" s="34">
        <v>5.4847E-2</v>
      </c>
      <c r="N60" s="34">
        <v>5.5669999999999997E-2</v>
      </c>
      <c r="O60" s="34">
        <v>5.6455999999999999E-2</v>
      </c>
      <c r="P60" s="34">
        <v>5.7162999999999999E-2</v>
      </c>
      <c r="Q60" s="34">
        <v>5.7770000000000002E-2</v>
      </c>
      <c r="R60" s="34">
        <v>5.8395000000000002E-2</v>
      </c>
      <c r="S60" s="34">
        <v>5.9068000000000002E-2</v>
      </c>
      <c r="T60" s="34">
        <v>5.9722999999999998E-2</v>
      </c>
      <c r="U60" s="34">
        <v>6.0304999999999997E-2</v>
      </c>
      <c r="V60" s="34">
        <v>6.0996000000000002E-2</v>
      </c>
      <c r="W60" s="34">
        <v>6.1573000000000003E-2</v>
      </c>
      <c r="X60" s="34">
        <v>6.2161000000000001E-2</v>
      </c>
      <c r="Y60" s="34">
        <v>6.2817999999999999E-2</v>
      </c>
      <c r="Z60" s="34">
        <v>6.3486000000000001E-2</v>
      </c>
      <c r="AA60" s="34">
        <v>6.4212000000000005E-2</v>
      </c>
      <c r="AB60" s="34">
        <v>6.5028000000000002E-2</v>
      </c>
      <c r="AC60" s="34">
        <v>6.5726999999999994E-2</v>
      </c>
      <c r="AD60" s="34">
        <v>6.6388000000000003E-2</v>
      </c>
      <c r="AE60" s="34">
        <v>6.7135E-2</v>
      </c>
      <c r="AF60" s="34">
        <v>6.7960999999999994E-2</v>
      </c>
      <c r="AG60" s="32">
        <v>2.2401000000000001E-2</v>
      </c>
    </row>
    <row r="61" spans="1:33" ht="15" customHeight="1">
      <c r="A61" s="19" t="s">
        <v>38</v>
      </c>
      <c r="B61" s="37" t="s">
        <v>17</v>
      </c>
      <c r="C61" s="34">
        <v>0.46824900000000003</v>
      </c>
      <c r="D61" s="34">
        <v>0.47107900000000003</v>
      </c>
      <c r="E61" s="34">
        <v>0.47424100000000002</v>
      </c>
      <c r="F61" s="34">
        <v>0.44252000000000002</v>
      </c>
      <c r="G61" s="34">
        <v>0.44895699999999999</v>
      </c>
      <c r="H61" s="34">
        <v>0.457648</v>
      </c>
      <c r="I61" s="34">
        <v>0.456704</v>
      </c>
      <c r="J61" s="34">
        <v>0.45544899999999999</v>
      </c>
      <c r="K61" s="34">
        <v>0.45394400000000001</v>
      </c>
      <c r="L61" s="34">
        <v>0.45361099999999999</v>
      </c>
      <c r="M61" s="34">
        <v>0.45371800000000001</v>
      </c>
      <c r="N61" s="34">
        <v>0.45383800000000002</v>
      </c>
      <c r="O61" s="34">
        <v>0.45442399999999999</v>
      </c>
      <c r="P61" s="34">
        <v>0.44977699999999998</v>
      </c>
      <c r="Q61" s="34">
        <v>0.447988</v>
      </c>
      <c r="R61" s="34">
        <v>0.44334899999999999</v>
      </c>
      <c r="S61" s="34">
        <v>0.44377800000000001</v>
      </c>
      <c r="T61" s="34">
        <v>0.44331900000000002</v>
      </c>
      <c r="U61" s="34">
        <v>0.44287799999999999</v>
      </c>
      <c r="V61" s="34">
        <v>0.441743</v>
      </c>
      <c r="W61" s="34">
        <v>0.44123600000000002</v>
      </c>
      <c r="X61" s="34">
        <v>0.44140099999999999</v>
      </c>
      <c r="Y61" s="34">
        <v>0.440002</v>
      </c>
      <c r="Z61" s="34">
        <v>0.438087</v>
      </c>
      <c r="AA61" s="34">
        <v>0.437033</v>
      </c>
      <c r="AB61" s="34">
        <v>0.436809</v>
      </c>
      <c r="AC61" s="34">
        <v>0.43568899999999999</v>
      </c>
      <c r="AD61" s="34">
        <v>0.435139</v>
      </c>
      <c r="AE61" s="34">
        <v>0.43512499999999998</v>
      </c>
      <c r="AF61" s="34">
        <v>0.43726300000000001</v>
      </c>
      <c r="AG61" s="32">
        <v>-2.3579999999999999E-3</v>
      </c>
    </row>
    <row r="62" spans="1:33" ht="15" customHeight="1">
      <c r="A62" s="19" t="s">
        <v>37</v>
      </c>
      <c r="B62" s="37" t="s">
        <v>15</v>
      </c>
      <c r="C62" s="34">
        <v>7.5170000000000001E-2</v>
      </c>
      <c r="D62" s="34">
        <v>7.7552999999999997E-2</v>
      </c>
      <c r="E62" s="34">
        <v>7.6938000000000006E-2</v>
      </c>
      <c r="F62" s="34">
        <v>7.4884000000000006E-2</v>
      </c>
      <c r="G62" s="34">
        <v>7.3009000000000004E-2</v>
      </c>
      <c r="H62" s="34">
        <v>7.0952000000000001E-2</v>
      </c>
      <c r="I62" s="34">
        <v>6.8640000000000007E-2</v>
      </c>
      <c r="J62" s="34">
        <v>6.6460000000000005E-2</v>
      </c>
      <c r="K62" s="34">
        <v>6.4219999999999999E-2</v>
      </c>
      <c r="L62" s="34">
        <v>6.2007E-2</v>
      </c>
      <c r="M62" s="34">
        <v>6.0829000000000001E-2</v>
      </c>
      <c r="N62" s="34">
        <v>5.9650000000000002E-2</v>
      </c>
      <c r="O62" s="34">
        <v>5.8555000000000003E-2</v>
      </c>
      <c r="P62" s="34">
        <v>5.7362999999999997E-2</v>
      </c>
      <c r="Q62" s="34">
        <v>5.6155999999999998E-2</v>
      </c>
      <c r="R62" s="34">
        <v>5.4997999999999998E-2</v>
      </c>
      <c r="S62" s="34">
        <v>5.3934000000000003E-2</v>
      </c>
      <c r="T62" s="34">
        <v>5.2839999999999998E-2</v>
      </c>
      <c r="U62" s="34">
        <v>5.1829E-2</v>
      </c>
      <c r="V62" s="34">
        <v>5.0804000000000002E-2</v>
      </c>
      <c r="W62" s="34">
        <v>5.0346000000000002E-2</v>
      </c>
      <c r="X62" s="34">
        <v>4.9869999999999998E-2</v>
      </c>
      <c r="Y62" s="34">
        <v>4.9359E-2</v>
      </c>
      <c r="Z62" s="34">
        <v>4.8884999999999998E-2</v>
      </c>
      <c r="AA62" s="34">
        <v>4.8412999999999998E-2</v>
      </c>
      <c r="AB62" s="34">
        <v>4.7972000000000001E-2</v>
      </c>
      <c r="AC62" s="34">
        <v>4.7419000000000003E-2</v>
      </c>
      <c r="AD62" s="34">
        <v>4.6794000000000002E-2</v>
      </c>
      <c r="AE62" s="34">
        <v>4.6349000000000001E-2</v>
      </c>
      <c r="AF62" s="34">
        <v>4.6080999999999997E-2</v>
      </c>
      <c r="AG62" s="32">
        <v>-1.6732E-2</v>
      </c>
    </row>
    <row r="63" spans="1:33" ht="15" customHeight="1">
      <c r="A63" s="19" t="s">
        <v>36</v>
      </c>
      <c r="B63" s="37" t="s">
        <v>13</v>
      </c>
      <c r="C63" s="34">
        <v>0.92745100000000003</v>
      </c>
      <c r="D63" s="34">
        <v>0.99002100000000004</v>
      </c>
      <c r="E63" s="34">
        <v>0.88405999999999996</v>
      </c>
      <c r="F63" s="34">
        <v>0.88470700000000002</v>
      </c>
      <c r="G63" s="34">
        <v>0.88706099999999999</v>
      </c>
      <c r="H63" s="34">
        <v>0.88541800000000004</v>
      </c>
      <c r="I63" s="34">
        <v>0.88161299999999998</v>
      </c>
      <c r="J63" s="34">
        <v>0.88034299999999999</v>
      </c>
      <c r="K63" s="34">
        <v>0.88076900000000002</v>
      </c>
      <c r="L63" s="34">
        <v>0.87992999999999999</v>
      </c>
      <c r="M63" s="34">
        <v>0.88478599999999996</v>
      </c>
      <c r="N63" s="34">
        <v>0.88465499999999997</v>
      </c>
      <c r="O63" s="34">
        <v>0.88521899999999998</v>
      </c>
      <c r="P63" s="34">
        <v>0.88628899999999999</v>
      </c>
      <c r="Q63" s="34">
        <v>0.88735200000000003</v>
      </c>
      <c r="R63" s="34">
        <v>0.88909499999999997</v>
      </c>
      <c r="S63" s="34">
        <v>0.89103900000000003</v>
      </c>
      <c r="T63" s="34">
        <v>0.89064699999999997</v>
      </c>
      <c r="U63" s="34">
        <v>0.89227400000000001</v>
      </c>
      <c r="V63" s="34">
        <v>0.88778100000000004</v>
      </c>
      <c r="W63" s="34">
        <v>0.88633600000000001</v>
      </c>
      <c r="X63" s="34">
        <v>0.88498399999999999</v>
      </c>
      <c r="Y63" s="34">
        <v>0.88127599999999995</v>
      </c>
      <c r="Z63" s="34">
        <v>0.87900199999999995</v>
      </c>
      <c r="AA63" s="34">
        <v>0.87911600000000001</v>
      </c>
      <c r="AB63" s="34">
        <v>0.87800999999999996</v>
      </c>
      <c r="AC63" s="34">
        <v>0.87770599999999999</v>
      </c>
      <c r="AD63" s="34">
        <v>0.87874399999999997</v>
      </c>
      <c r="AE63" s="34">
        <v>0.87932200000000005</v>
      </c>
      <c r="AF63" s="34">
        <v>0.88051599999999997</v>
      </c>
      <c r="AG63" s="32">
        <v>-1.789E-3</v>
      </c>
    </row>
    <row r="64" spans="1:33" ht="15" customHeight="1">
      <c r="A64" s="19" t="s">
        <v>35</v>
      </c>
      <c r="B64" s="37" t="s">
        <v>11</v>
      </c>
      <c r="C64" s="34">
        <v>0.204097</v>
      </c>
      <c r="D64" s="34">
        <v>0.207817</v>
      </c>
      <c r="E64" s="34">
        <v>0.20800399999999999</v>
      </c>
      <c r="F64" s="34">
        <v>0.20862700000000001</v>
      </c>
      <c r="G64" s="34">
        <v>0.208701</v>
      </c>
      <c r="H64" s="34">
        <v>0.20838899999999999</v>
      </c>
      <c r="I64" s="34">
        <v>0.20710700000000001</v>
      </c>
      <c r="J64" s="34">
        <v>0.20585700000000001</v>
      </c>
      <c r="K64" s="34">
        <v>0.20491500000000001</v>
      </c>
      <c r="L64" s="34">
        <v>0.204265</v>
      </c>
      <c r="M64" s="34">
        <v>0.203404</v>
      </c>
      <c r="N64" s="34">
        <v>0.202682</v>
      </c>
      <c r="O64" s="34">
        <v>0.20211299999999999</v>
      </c>
      <c r="P64" s="34">
        <v>0.20150799999999999</v>
      </c>
      <c r="Q64" s="34">
        <v>0.20080000000000001</v>
      </c>
      <c r="R64" s="34">
        <v>0.200075</v>
      </c>
      <c r="S64" s="34">
        <v>0.19964599999999999</v>
      </c>
      <c r="T64" s="34">
        <v>0.19911100000000001</v>
      </c>
      <c r="U64" s="34">
        <v>0.19852600000000001</v>
      </c>
      <c r="V64" s="34">
        <v>0.198077</v>
      </c>
      <c r="W64" s="34">
        <v>0.19728799999999999</v>
      </c>
      <c r="X64" s="34">
        <v>0.196608</v>
      </c>
      <c r="Y64" s="34">
        <v>0.195989</v>
      </c>
      <c r="Z64" s="34">
        <v>0.19534299999999999</v>
      </c>
      <c r="AA64" s="34">
        <v>0.194914</v>
      </c>
      <c r="AB64" s="34">
        <v>0.194549</v>
      </c>
      <c r="AC64" s="34">
        <v>0.193907</v>
      </c>
      <c r="AD64" s="34">
        <v>0.19325500000000001</v>
      </c>
      <c r="AE64" s="34">
        <v>0.192858</v>
      </c>
      <c r="AF64" s="34">
        <v>0.19257199999999999</v>
      </c>
      <c r="AG64" s="32">
        <v>-2.0019999999999999E-3</v>
      </c>
    </row>
    <row r="65" spans="1:33" ht="15" customHeight="1">
      <c r="A65" s="19" t="s">
        <v>34</v>
      </c>
      <c r="B65" s="37" t="s">
        <v>9</v>
      </c>
      <c r="C65" s="34">
        <v>2.2961610000000001</v>
      </c>
      <c r="D65" s="34">
        <v>2.6836509999999998</v>
      </c>
      <c r="E65" s="34">
        <v>2.9511180000000001</v>
      </c>
      <c r="F65" s="34">
        <v>3.03471</v>
      </c>
      <c r="G65" s="34">
        <v>3.1116899999999998</v>
      </c>
      <c r="H65" s="34">
        <v>3.1739929999999998</v>
      </c>
      <c r="I65" s="34">
        <v>3.213956</v>
      </c>
      <c r="J65" s="34">
        <v>3.2520549999999999</v>
      </c>
      <c r="K65" s="34">
        <v>3.2938459999999998</v>
      </c>
      <c r="L65" s="34">
        <v>3.340357</v>
      </c>
      <c r="M65" s="34">
        <v>3.3772760000000002</v>
      </c>
      <c r="N65" s="34">
        <v>3.3934850000000001</v>
      </c>
      <c r="O65" s="34">
        <v>3.4311590000000001</v>
      </c>
      <c r="P65" s="34">
        <v>3.4651969999999999</v>
      </c>
      <c r="Q65" s="34">
        <v>3.5015170000000002</v>
      </c>
      <c r="R65" s="34">
        <v>3.5383810000000002</v>
      </c>
      <c r="S65" s="34">
        <v>3.5807090000000001</v>
      </c>
      <c r="T65" s="34">
        <v>3.6191710000000001</v>
      </c>
      <c r="U65" s="34">
        <v>3.6636869999999999</v>
      </c>
      <c r="V65" s="34">
        <v>3.712987</v>
      </c>
      <c r="W65" s="34">
        <v>3.7537880000000001</v>
      </c>
      <c r="X65" s="34">
        <v>3.7993939999999999</v>
      </c>
      <c r="Y65" s="34">
        <v>3.8472</v>
      </c>
      <c r="Z65" s="34">
        <v>3.8925239999999999</v>
      </c>
      <c r="AA65" s="34">
        <v>3.9457469999999999</v>
      </c>
      <c r="AB65" s="34">
        <v>3.9990380000000001</v>
      </c>
      <c r="AC65" s="34">
        <v>4.045661</v>
      </c>
      <c r="AD65" s="34">
        <v>4.0909529999999998</v>
      </c>
      <c r="AE65" s="34">
        <v>4.1440710000000003</v>
      </c>
      <c r="AF65" s="34">
        <v>4.2032160000000003</v>
      </c>
      <c r="AG65" s="32">
        <v>2.1068E-2</v>
      </c>
    </row>
    <row r="66" spans="1:33" ht="14.5">
      <c r="A66" s="19" t="s">
        <v>33</v>
      </c>
      <c r="B66" s="37" t="s">
        <v>7</v>
      </c>
      <c r="C66" s="34">
        <v>0.53770300000000004</v>
      </c>
      <c r="D66" s="34">
        <v>0.54534899999999997</v>
      </c>
      <c r="E66" s="34">
        <v>0.53967200000000004</v>
      </c>
      <c r="F66" s="34">
        <v>0.53922400000000004</v>
      </c>
      <c r="G66" s="34">
        <v>0.54258700000000004</v>
      </c>
      <c r="H66" s="34">
        <v>0.54515000000000002</v>
      </c>
      <c r="I66" s="34">
        <v>0.547037</v>
      </c>
      <c r="J66" s="34">
        <v>0.54919799999999996</v>
      </c>
      <c r="K66" s="34">
        <v>0.54783400000000004</v>
      </c>
      <c r="L66" s="34">
        <v>0.54964400000000002</v>
      </c>
      <c r="M66" s="34">
        <v>0.54911900000000002</v>
      </c>
      <c r="N66" s="34">
        <v>0.549319</v>
      </c>
      <c r="O66" s="34">
        <v>0.54948399999999997</v>
      </c>
      <c r="P66" s="34">
        <v>0.54962299999999997</v>
      </c>
      <c r="Q66" s="34">
        <v>0.54973799999999995</v>
      </c>
      <c r="R66" s="34">
        <v>0.54999900000000002</v>
      </c>
      <c r="S66" s="34">
        <v>0.55035199999999995</v>
      </c>
      <c r="T66" s="34">
        <v>0.55070200000000002</v>
      </c>
      <c r="U66" s="34">
        <v>0.55105000000000004</v>
      </c>
      <c r="V66" s="34">
        <v>0.55139300000000002</v>
      </c>
      <c r="W66" s="34">
        <v>0.55173499999999998</v>
      </c>
      <c r="X66" s="34">
        <v>0.55207399999999995</v>
      </c>
      <c r="Y66" s="34">
        <v>0.55240900000000004</v>
      </c>
      <c r="Z66" s="34">
        <v>0.55274199999999996</v>
      </c>
      <c r="AA66" s="34">
        <v>0.55307399999999995</v>
      </c>
      <c r="AB66" s="34">
        <v>0.55340299999999998</v>
      </c>
      <c r="AC66" s="34">
        <v>0.55373000000000006</v>
      </c>
      <c r="AD66" s="34">
        <v>0.55405599999999999</v>
      </c>
      <c r="AE66" s="34">
        <v>0.55437999999999998</v>
      </c>
      <c r="AF66" s="34">
        <v>0.554701</v>
      </c>
      <c r="AG66" s="32">
        <v>1.0740000000000001E-3</v>
      </c>
    </row>
    <row r="67" spans="1:33" ht="15" customHeight="1">
      <c r="A67" s="19" t="s">
        <v>32</v>
      </c>
      <c r="B67" s="37" t="s">
        <v>5</v>
      </c>
      <c r="C67" s="34">
        <v>0.125032</v>
      </c>
      <c r="D67" s="34">
        <v>0.12689700000000001</v>
      </c>
      <c r="E67" s="34">
        <v>0.12792600000000001</v>
      </c>
      <c r="F67" s="34">
        <v>0.12859999999999999</v>
      </c>
      <c r="G67" s="34">
        <v>0.12910199999999999</v>
      </c>
      <c r="H67" s="34">
        <v>0.12964999999999999</v>
      </c>
      <c r="I67" s="34">
        <v>0.12996099999999999</v>
      </c>
      <c r="J67" s="34">
        <v>0.13019700000000001</v>
      </c>
      <c r="K67" s="34">
        <v>0.13040399999999999</v>
      </c>
      <c r="L67" s="34">
        <v>0.130579</v>
      </c>
      <c r="M67" s="34">
        <v>0.130715</v>
      </c>
      <c r="N67" s="34">
        <v>0.13083400000000001</v>
      </c>
      <c r="O67" s="34">
        <v>0.130941</v>
      </c>
      <c r="P67" s="34">
        <v>0.131026</v>
      </c>
      <c r="Q67" s="34">
        <v>0.13109100000000001</v>
      </c>
      <c r="R67" s="34">
        <v>0.131164</v>
      </c>
      <c r="S67" s="34">
        <v>0.13126099999999999</v>
      </c>
      <c r="T67" s="34">
        <v>0.13136500000000001</v>
      </c>
      <c r="U67" s="34">
        <v>0.13148399999999999</v>
      </c>
      <c r="V67" s="34">
        <v>0.131631</v>
      </c>
      <c r="W67" s="34">
        <v>0.13176199999999999</v>
      </c>
      <c r="X67" s="34">
        <v>0.13187599999999999</v>
      </c>
      <c r="Y67" s="34">
        <v>0.131993</v>
      </c>
      <c r="Z67" s="34">
        <v>0.132102</v>
      </c>
      <c r="AA67" s="34">
        <v>0.13222999999999999</v>
      </c>
      <c r="AB67" s="34">
        <v>0.13236899999999999</v>
      </c>
      <c r="AC67" s="34">
        <v>0.13248199999999999</v>
      </c>
      <c r="AD67" s="34">
        <v>0.13258600000000001</v>
      </c>
      <c r="AE67" s="34">
        <v>0.13270399999999999</v>
      </c>
      <c r="AF67" s="34">
        <v>0.132831</v>
      </c>
      <c r="AG67" s="32">
        <v>2.0890000000000001E-3</v>
      </c>
    </row>
    <row r="68" spans="1:33" ht="15" customHeight="1">
      <c r="A68" s="19" t="s">
        <v>31</v>
      </c>
      <c r="B68" s="37" t="s">
        <v>775</v>
      </c>
      <c r="C68" s="34">
        <v>0.74806099999999998</v>
      </c>
      <c r="D68" s="34">
        <v>0.70106199999999996</v>
      </c>
      <c r="E68" s="34">
        <v>0.68270299999999995</v>
      </c>
      <c r="F68" s="34">
        <v>0.66931600000000002</v>
      </c>
      <c r="G68" s="34">
        <v>0.65777799999999997</v>
      </c>
      <c r="H68" s="34">
        <v>0.64621300000000004</v>
      </c>
      <c r="I68" s="34">
        <v>0.62837200000000004</v>
      </c>
      <c r="J68" s="34">
        <v>0.63231899999999996</v>
      </c>
      <c r="K68" s="34">
        <v>0.62775499999999995</v>
      </c>
      <c r="L68" s="34">
        <v>0.61943800000000004</v>
      </c>
      <c r="M68" s="34">
        <v>0.61601300000000003</v>
      </c>
      <c r="N68" s="34">
        <v>0.61979200000000001</v>
      </c>
      <c r="O68" s="34">
        <v>0.619587</v>
      </c>
      <c r="P68" s="34">
        <v>0.61682999999999999</v>
      </c>
      <c r="Q68" s="34">
        <v>0.61830499999999999</v>
      </c>
      <c r="R68" s="34">
        <v>0.62154299999999996</v>
      </c>
      <c r="S68" s="34">
        <v>0.62967200000000001</v>
      </c>
      <c r="T68" s="34">
        <v>0.63662600000000003</v>
      </c>
      <c r="U68" s="34">
        <v>0.64126700000000003</v>
      </c>
      <c r="V68" s="34">
        <v>0.64924700000000002</v>
      </c>
      <c r="W68" s="34">
        <v>0.65671599999999997</v>
      </c>
      <c r="X68" s="34">
        <v>0.65997099999999997</v>
      </c>
      <c r="Y68" s="34">
        <v>0.66871800000000003</v>
      </c>
      <c r="Z68" s="34">
        <v>0.67182500000000001</v>
      </c>
      <c r="AA68" s="34">
        <v>0.67587600000000003</v>
      </c>
      <c r="AB68" s="34">
        <v>0.68362000000000001</v>
      </c>
      <c r="AC68" s="34">
        <v>0.69162000000000001</v>
      </c>
      <c r="AD68" s="34">
        <v>0.69938699999999998</v>
      </c>
      <c r="AE68" s="34">
        <v>0.70319299999999996</v>
      </c>
      <c r="AF68" s="34">
        <v>0.71014999999999995</v>
      </c>
      <c r="AG68" s="32">
        <v>-1.792E-3</v>
      </c>
    </row>
    <row r="69" spans="1:33" ht="15" customHeight="1">
      <c r="A69" s="19" t="s">
        <v>30</v>
      </c>
      <c r="B69" s="30" t="s">
        <v>2</v>
      </c>
      <c r="C69" s="35">
        <v>26.323485999999999</v>
      </c>
      <c r="D69" s="35">
        <v>27.261717000000001</v>
      </c>
      <c r="E69" s="35">
        <v>27.691336</v>
      </c>
      <c r="F69" s="35">
        <v>27.713698999999998</v>
      </c>
      <c r="G69" s="35">
        <v>27.751854000000002</v>
      </c>
      <c r="H69" s="35">
        <v>27.725408999999999</v>
      </c>
      <c r="I69" s="35">
        <v>27.604783999999999</v>
      </c>
      <c r="J69" s="35">
        <v>27.501532000000001</v>
      </c>
      <c r="K69" s="35">
        <v>27.406421999999999</v>
      </c>
      <c r="L69" s="35">
        <v>27.337990000000001</v>
      </c>
      <c r="M69" s="35">
        <v>27.285319999999999</v>
      </c>
      <c r="N69" s="35">
        <v>27.210604</v>
      </c>
      <c r="O69" s="35">
        <v>27.188005</v>
      </c>
      <c r="P69" s="35">
        <v>27.162506</v>
      </c>
      <c r="Q69" s="35">
        <v>27.150770000000001</v>
      </c>
      <c r="R69" s="35">
        <v>27.155055999999998</v>
      </c>
      <c r="S69" s="35">
        <v>27.203161000000001</v>
      </c>
      <c r="T69" s="35">
        <v>27.255516</v>
      </c>
      <c r="U69" s="35">
        <v>27.329729</v>
      </c>
      <c r="V69" s="35">
        <v>27.420428999999999</v>
      </c>
      <c r="W69" s="35">
        <v>27.516987</v>
      </c>
      <c r="X69" s="35">
        <v>27.629517</v>
      </c>
      <c r="Y69" s="35">
        <v>27.752115</v>
      </c>
      <c r="Z69" s="35">
        <v>27.879594999999998</v>
      </c>
      <c r="AA69" s="35">
        <v>28.032382999999999</v>
      </c>
      <c r="AB69" s="35">
        <v>28.209902</v>
      </c>
      <c r="AC69" s="35">
        <v>28.372467</v>
      </c>
      <c r="AD69" s="35">
        <v>28.529599999999999</v>
      </c>
      <c r="AE69" s="35">
        <v>28.716094999999999</v>
      </c>
      <c r="AF69" s="35">
        <v>28.943384000000002</v>
      </c>
      <c r="AG69" s="36">
        <v>3.277E-3</v>
      </c>
    </row>
    <row r="71" spans="1:33" ht="15" customHeight="1">
      <c r="B71" s="30" t="s">
        <v>29</v>
      </c>
    </row>
    <row r="72" spans="1:33" ht="15" customHeight="1">
      <c r="A72" s="19" t="s">
        <v>28</v>
      </c>
      <c r="B72" s="37" t="s">
        <v>27</v>
      </c>
      <c r="C72" s="34">
        <v>7.7421160000000002</v>
      </c>
      <c r="D72" s="34">
        <v>7.9524280000000003</v>
      </c>
      <c r="E72" s="34">
        <v>8.08371</v>
      </c>
      <c r="F72" s="34">
        <v>8.0728670000000005</v>
      </c>
      <c r="G72" s="34">
        <v>8.052054</v>
      </c>
      <c r="H72" s="34">
        <v>8.0187899999999992</v>
      </c>
      <c r="I72" s="34">
        <v>7.9718489999999997</v>
      </c>
      <c r="J72" s="34">
        <v>7.9162410000000003</v>
      </c>
      <c r="K72" s="34">
        <v>7.8671280000000001</v>
      </c>
      <c r="L72" s="34">
        <v>7.8320470000000002</v>
      </c>
      <c r="M72" s="34">
        <v>7.8049869999999997</v>
      </c>
      <c r="N72" s="34">
        <v>7.7724010000000003</v>
      </c>
      <c r="O72" s="34">
        <v>7.7542669999999996</v>
      </c>
      <c r="P72" s="34">
        <v>7.7382479999999996</v>
      </c>
      <c r="Q72" s="34">
        <v>7.7199710000000001</v>
      </c>
      <c r="R72" s="34">
        <v>7.7061080000000004</v>
      </c>
      <c r="S72" s="34">
        <v>7.700164</v>
      </c>
      <c r="T72" s="34">
        <v>7.6979280000000001</v>
      </c>
      <c r="U72" s="34">
        <v>7.7031419999999997</v>
      </c>
      <c r="V72" s="34">
        <v>7.7141820000000001</v>
      </c>
      <c r="W72" s="34">
        <v>7.7262230000000001</v>
      </c>
      <c r="X72" s="34">
        <v>7.7416859999999996</v>
      </c>
      <c r="Y72" s="34">
        <v>7.7598390000000004</v>
      </c>
      <c r="Z72" s="34">
        <v>7.7833329999999998</v>
      </c>
      <c r="AA72" s="34">
        <v>7.8129049999999998</v>
      </c>
      <c r="AB72" s="34">
        <v>7.8502099999999997</v>
      </c>
      <c r="AC72" s="34">
        <v>7.8894710000000003</v>
      </c>
      <c r="AD72" s="34">
        <v>7.9309459999999996</v>
      </c>
      <c r="AE72" s="34">
        <v>7.9774589999999996</v>
      </c>
      <c r="AF72" s="34">
        <v>8.0305219999999995</v>
      </c>
      <c r="AG72" s="32">
        <v>1.2620000000000001E-3</v>
      </c>
    </row>
    <row r="73" spans="1:33" ht="14.5">
      <c r="A73" s="19" t="s">
        <v>26</v>
      </c>
      <c r="B73" s="37" t="s">
        <v>25</v>
      </c>
      <c r="C73" s="34">
        <v>0.46414699999999998</v>
      </c>
      <c r="D73" s="34">
        <v>0.47473199999999999</v>
      </c>
      <c r="E73" s="34">
        <v>0.47914499999999999</v>
      </c>
      <c r="F73" s="34">
        <v>0.47920400000000002</v>
      </c>
      <c r="G73" s="34">
        <v>0.48103200000000002</v>
      </c>
      <c r="H73" s="34">
        <v>0.48163699999999998</v>
      </c>
      <c r="I73" s="34">
        <v>0.48007</v>
      </c>
      <c r="J73" s="34">
        <v>0.47934399999999999</v>
      </c>
      <c r="K73" s="34">
        <v>0.47932799999999998</v>
      </c>
      <c r="L73" s="34">
        <v>0.47973199999999999</v>
      </c>
      <c r="M73" s="34">
        <v>0.48045199999999999</v>
      </c>
      <c r="N73" s="34">
        <v>0.481825</v>
      </c>
      <c r="O73" s="34">
        <v>0.48375600000000002</v>
      </c>
      <c r="P73" s="34">
        <v>0.48601100000000003</v>
      </c>
      <c r="Q73" s="34">
        <v>0.48846600000000001</v>
      </c>
      <c r="R73" s="34">
        <v>0.49146400000000001</v>
      </c>
      <c r="S73" s="34">
        <v>0.49540499999999998</v>
      </c>
      <c r="T73" s="34">
        <v>0.49948500000000001</v>
      </c>
      <c r="U73" s="34">
        <v>0.50365599999999999</v>
      </c>
      <c r="V73" s="34">
        <v>0.50794799999999996</v>
      </c>
      <c r="W73" s="34">
        <v>0.51281900000000002</v>
      </c>
      <c r="X73" s="34">
        <v>0.517899</v>
      </c>
      <c r="Y73" s="34">
        <v>0.52345699999999995</v>
      </c>
      <c r="Z73" s="34">
        <v>0.52897400000000006</v>
      </c>
      <c r="AA73" s="34">
        <v>0.53459800000000002</v>
      </c>
      <c r="AB73" s="34">
        <v>0.54133500000000001</v>
      </c>
      <c r="AC73" s="34">
        <v>0.54690399999999995</v>
      </c>
      <c r="AD73" s="34">
        <v>0.55184</v>
      </c>
      <c r="AE73" s="34">
        <v>0.55763799999999997</v>
      </c>
      <c r="AF73" s="34">
        <v>0.56476099999999996</v>
      </c>
      <c r="AG73" s="32">
        <v>6.7879999999999998E-3</v>
      </c>
    </row>
    <row r="74" spans="1:33" ht="15" customHeight="1">
      <c r="A74" s="19" t="s">
        <v>24</v>
      </c>
      <c r="B74" s="37" t="s">
        <v>23</v>
      </c>
      <c r="C74" s="34">
        <v>8.5859000000000005E-2</v>
      </c>
      <c r="D74" s="34">
        <v>9.7947000000000006E-2</v>
      </c>
      <c r="E74" s="34">
        <v>0.103826</v>
      </c>
      <c r="F74" s="34">
        <v>0.107033</v>
      </c>
      <c r="G74" s="34">
        <v>0.108947</v>
      </c>
      <c r="H74" s="34">
        <v>0.11024100000000001</v>
      </c>
      <c r="I74" s="34">
        <v>0.111054</v>
      </c>
      <c r="J74" s="34">
        <v>0.111527</v>
      </c>
      <c r="K74" s="34">
        <v>0.11176999999999999</v>
      </c>
      <c r="L74" s="34">
        <v>0.11198900000000001</v>
      </c>
      <c r="M74" s="34">
        <v>0.112246</v>
      </c>
      <c r="N74" s="34">
        <v>0.112238</v>
      </c>
      <c r="O74" s="34">
        <v>0.112155</v>
      </c>
      <c r="P74" s="34">
        <v>0.11204699999999999</v>
      </c>
      <c r="Q74" s="34">
        <v>0.11185</v>
      </c>
      <c r="R74" s="34">
        <v>0.11172600000000001</v>
      </c>
      <c r="S74" s="34">
        <v>0.111662</v>
      </c>
      <c r="T74" s="34">
        <v>0.11158700000000001</v>
      </c>
      <c r="U74" s="34">
        <v>0.111251</v>
      </c>
      <c r="V74" s="34">
        <v>0.110967</v>
      </c>
      <c r="W74" s="34">
        <v>0.11063000000000001</v>
      </c>
      <c r="X74" s="34">
        <v>0.110224</v>
      </c>
      <c r="Y74" s="34">
        <v>0.109848</v>
      </c>
      <c r="Z74" s="34">
        <v>0.109472</v>
      </c>
      <c r="AA74" s="34">
        <v>0.109043</v>
      </c>
      <c r="AB74" s="34">
        <v>0.10864799999999999</v>
      </c>
      <c r="AC74" s="34">
        <v>0.108193</v>
      </c>
      <c r="AD74" s="34">
        <v>0.107667</v>
      </c>
      <c r="AE74" s="34">
        <v>0.107116</v>
      </c>
      <c r="AF74" s="34">
        <v>0.10656599999999999</v>
      </c>
      <c r="AG74" s="32">
        <v>7.4780000000000003E-3</v>
      </c>
    </row>
    <row r="75" spans="1:33" ht="15" customHeight="1">
      <c r="A75" s="19" t="s">
        <v>22</v>
      </c>
      <c r="B75" s="37" t="s">
        <v>21</v>
      </c>
      <c r="C75" s="34">
        <v>2.6811219999999998</v>
      </c>
      <c r="D75" s="34">
        <v>2.720326</v>
      </c>
      <c r="E75" s="34">
        <v>2.7302810000000002</v>
      </c>
      <c r="F75" s="34">
        <v>2.7271390000000002</v>
      </c>
      <c r="G75" s="34">
        <v>2.7229480000000001</v>
      </c>
      <c r="H75" s="34">
        <v>2.7102900000000001</v>
      </c>
      <c r="I75" s="34">
        <v>2.6865739999999998</v>
      </c>
      <c r="J75" s="34">
        <v>2.6683680000000001</v>
      </c>
      <c r="K75" s="34">
        <v>2.6513800000000001</v>
      </c>
      <c r="L75" s="34">
        <v>2.6320079999999999</v>
      </c>
      <c r="M75" s="34">
        <v>2.613121</v>
      </c>
      <c r="N75" s="34">
        <v>2.5967920000000002</v>
      </c>
      <c r="O75" s="34">
        <v>2.5832899999999999</v>
      </c>
      <c r="P75" s="34">
        <v>2.5715430000000001</v>
      </c>
      <c r="Q75" s="34">
        <v>2.5641259999999999</v>
      </c>
      <c r="R75" s="34">
        <v>2.5594709999999998</v>
      </c>
      <c r="S75" s="34">
        <v>2.5602819999999999</v>
      </c>
      <c r="T75" s="34">
        <v>2.5638869999999998</v>
      </c>
      <c r="U75" s="34">
        <v>2.5687709999999999</v>
      </c>
      <c r="V75" s="34">
        <v>2.5754769999999998</v>
      </c>
      <c r="W75" s="34">
        <v>2.5863640000000001</v>
      </c>
      <c r="X75" s="34">
        <v>2.6010040000000001</v>
      </c>
      <c r="Y75" s="34">
        <v>2.6157319999999999</v>
      </c>
      <c r="Z75" s="34">
        <v>2.6315080000000002</v>
      </c>
      <c r="AA75" s="34">
        <v>2.6482899999999998</v>
      </c>
      <c r="AB75" s="34">
        <v>2.6674509999999998</v>
      </c>
      <c r="AC75" s="34">
        <v>2.682264</v>
      </c>
      <c r="AD75" s="34">
        <v>2.6931229999999999</v>
      </c>
      <c r="AE75" s="34">
        <v>2.7109969999999999</v>
      </c>
      <c r="AF75" s="34">
        <v>2.735554</v>
      </c>
      <c r="AG75" s="32">
        <v>6.9300000000000004E-4</v>
      </c>
    </row>
    <row r="76" spans="1:33" ht="15" customHeight="1">
      <c r="A76" s="19" t="s">
        <v>20</v>
      </c>
      <c r="B76" s="37" t="s">
        <v>19</v>
      </c>
      <c r="C76" s="34">
        <v>1.6930000000000001E-2</v>
      </c>
      <c r="D76" s="34">
        <v>1.9111E-2</v>
      </c>
      <c r="E76" s="34">
        <v>2.0542999999999999E-2</v>
      </c>
      <c r="F76" s="34">
        <v>2.1765E-2</v>
      </c>
      <c r="G76" s="34">
        <v>2.2721999999999999E-2</v>
      </c>
      <c r="H76" s="34">
        <v>2.3526999999999999E-2</v>
      </c>
      <c r="I76" s="34">
        <v>2.4115000000000001E-2</v>
      </c>
      <c r="J76" s="34">
        <v>2.4590999999999998E-2</v>
      </c>
      <c r="K76" s="34">
        <v>2.503E-2</v>
      </c>
      <c r="L76" s="34">
        <v>2.5510000000000001E-2</v>
      </c>
      <c r="M76" s="34">
        <v>2.5975000000000002E-2</v>
      </c>
      <c r="N76" s="34">
        <v>2.6365E-2</v>
      </c>
      <c r="O76" s="34">
        <v>2.6737E-2</v>
      </c>
      <c r="P76" s="34">
        <v>2.7073E-2</v>
      </c>
      <c r="Q76" s="34">
        <v>2.7359999999999999E-2</v>
      </c>
      <c r="R76" s="34">
        <v>2.7656E-2</v>
      </c>
      <c r="S76" s="34">
        <v>2.7975E-2</v>
      </c>
      <c r="T76" s="34">
        <v>2.8285999999999999E-2</v>
      </c>
      <c r="U76" s="34">
        <v>2.8562000000000001E-2</v>
      </c>
      <c r="V76" s="34">
        <v>2.8889000000000001E-2</v>
      </c>
      <c r="W76" s="34">
        <v>2.9163000000000001E-2</v>
      </c>
      <c r="X76" s="34">
        <v>2.9441999999999999E-2</v>
      </c>
      <c r="Y76" s="34">
        <v>2.9753000000000002E-2</v>
      </c>
      <c r="Z76" s="34">
        <v>3.0068999999999999E-2</v>
      </c>
      <c r="AA76" s="34">
        <v>3.0412999999999999E-2</v>
      </c>
      <c r="AB76" s="34">
        <v>3.0799E-2</v>
      </c>
      <c r="AC76" s="34">
        <v>3.1130000000000001E-2</v>
      </c>
      <c r="AD76" s="34">
        <v>3.1444E-2</v>
      </c>
      <c r="AE76" s="34">
        <v>3.1799000000000001E-2</v>
      </c>
      <c r="AF76" s="34">
        <v>3.2190999999999997E-2</v>
      </c>
      <c r="AG76" s="32">
        <v>2.2407E-2</v>
      </c>
    </row>
    <row r="77" spans="1:33" ht="15" customHeight="1">
      <c r="A77" s="19" t="s">
        <v>18</v>
      </c>
      <c r="B77" s="37" t="s">
        <v>17</v>
      </c>
      <c r="C77" s="34">
        <v>0.22239700000000001</v>
      </c>
      <c r="D77" s="34">
        <v>0.22384299999999999</v>
      </c>
      <c r="E77" s="34">
        <v>0.22533900000000001</v>
      </c>
      <c r="F77" s="34">
        <v>0.21023500000000001</v>
      </c>
      <c r="G77" s="34">
        <v>0.21321799999999999</v>
      </c>
      <c r="H77" s="34">
        <v>0.21736</v>
      </c>
      <c r="I77" s="34">
        <v>0.21684700000000001</v>
      </c>
      <c r="J77" s="34">
        <v>0.216229</v>
      </c>
      <c r="K77" s="34">
        <v>0.21549599999999999</v>
      </c>
      <c r="L77" s="34">
        <v>0.21529599999999999</v>
      </c>
      <c r="M77" s="34">
        <v>0.21532899999999999</v>
      </c>
      <c r="N77" s="34">
        <v>0.215365</v>
      </c>
      <c r="O77" s="34">
        <v>0.21562100000000001</v>
      </c>
      <c r="P77" s="34">
        <v>0.213397</v>
      </c>
      <c r="Q77" s="34">
        <v>0.212532</v>
      </c>
      <c r="R77" s="34">
        <v>0.21030799999999999</v>
      </c>
      <c r="S77" s="34">
        <v>0.21049200000000001</v>
      </c>
      <c r="T77" s="34">
        <v>0.21026700000000001</v>
      </c>
      <c r="U77" s="34">
        <v>0.210037</v>
      </c>
      <c r="V77" s="34">
        <v>0.209478</v>
      </c>
      <c r="W77" s="34">
        <v>0.209232</v>
      </c>
      <c r="X77" s="34">
        <v>0.20929200000000001</v>
      </c>
      <c r="Y77" s="34">
        <v>0.20861299999999999</v>
      </c>
      <c r="Z77" s="34">
        <v>0.20768</v>
      </c>
      <c r="AA77" s="34">
        <v>0.20716399999999999</v>
      </c>
      <c r="AB77" s="34">
        <v>0.20704400000000001</v>
      </c>
      <c r="AC77" s="34">
        <v>0.20649899999999999</v>
      </c>
      <c r="AD77" s="34">
        <v>0.20622599999999999</v>
      </c>
      <c r="AE77" s="34">
        <v>0.20621400000000001</v>
      </c>
      <c r="AF77" s="34">
        <v>0.20721800000000001</v>
      </c>
      <c r="AG77" s="32">
        <v>-2.4350000000000001E-3</v>
      </c>
    </row>
    <row r="78" spans="1:33" ht="15" customHeight="1">
      <c r="A78" s="19" t="s">
        <v>16</v>
      </c>
      <c r="B78" s="37" t="s">
        <v>15</v>
      </c>
      <c r="C78" s="34">
        <v>3.5635E-2</v>
      </c>
      <c r="D78" s="34">
        <v>3.6787E-2</v>
      </c>
      <c r="E78" s="34">
        <v>3.6500999999999999E-2</v>
      </c>
      <c r="F78" s="34">
        <v>3.5525000000000001E-2</v>
      </c>
      <c r="G78" s="34">
        <v>3.4626999999999998E-2</v>
      </c>
      <c r="H78" s="34">
        <v>3.3658E-2</v>
      </c>
      <c r="I78" s="34">
        <v>3.2556000000000002E-2</v>
      </c>
      <c r="J78" s="34">
        <v>3.1524000000000003E-2</v>
      </c>
      <c r="K78" s="34">
        <v>3.0464999999999999E-2</v>
      </c>
      <c r="L78" s="34">
        <v>2.9413999999999999E-2</v>
      </c>
      <c r="M78" s="34">
        <v>2.8858000000000002E-2</v>
      </c>
      <c r="N78" s="34">
        <v>2.8301E-2</v>
      </c>
      <c r="O78" s="34">
        <v>2.7782999999999999E-2</v>
      </c>
      <c r="P78" s="34">
        <v>2.7220000000000001E-2</v>
      </c>
      <c r="Q78" s="34">
        <v>2.665E-2</v>
      </c>
      <c r="R78" s="34">
        <v>2.6100999999999999E-2</v>
      </c>
      <c r="S78" s="34">
        <v>2.5597999999999999E-2</v>
      </c>
      <c r="T78" s="34">
        <v>2.5082E-2</v>
      </c>
      <c r="U78" s="34">
        <v>2.4604000000000001E-2</v>
      </c>
      <c r="V78" s="34">
        <v>2.4118000000000001E-2</v>
      </c>
      <c r="W78" s="34">
        <v>2.3903000000000001E-2</v>
      </c>
      <c r="X78" s="34">
        <v>2.3677E-2</v>
      </c>
      <c r="Y78" s="34">
        <v>2.3435000000000001E-2</v>
      </c>
      <c r="Z78" s="34">
        <v>2.3207999999999999E-2</v>
      </c>
      <c r="AA78" s="34">
        <v>2.2984000000000001E-2</v>
      </c>
      <c r="AB78" s="34">
        <v>2.2775E-2</v>
      </c>
      <c r="AC78" s="34">
        <v>2.2512999999999998E-2</v>
      </c>
      <c r="AD78" s="34">
        <v>2.2216E-2</v>
      </c>
      <c r="AE78" s="34">
        <v>2.2006999999999999E-2</v>
      </c>
      <c r="AF78" s="34">
        <v>2.188E-2</v>
      </c>
      <c r="AG78" s="32">
        <v>-1.6677999999999998E-2</v>
      </c>
    </row>
    <row r="79" spans="1:33" ht="14.5">
      <c r="A79" s="19" t="s">
        <v>14</v>
      </c>
      <c r="B79" s="37" t="s">
        <v>13</v>
      </c>
      <c r="C79" s="34">
        <v>0.4194</v>
      </c>
      <c r="D79" s="34">
        <v>0.44170599999999999</v>
      </c>
      <c r="E79" s="34">
        <v>0.40014300000000003</v>
      </c>
      <c r="F79" s="34">
        <v>0.40044200000000002</v>
      </c>
      <c r="G79" s="34">
        <v>0.40133600000000003</v>
      </c>
      <c r="H79" s="34">
        <v>0.400814</v>
      </c>
      <c r="I79" s="34">
        <v>0.39942800000000001</v>
      </c>
      <c r="J79" s="34">
        <v>0.39902199999999999</v>
      </c>
      <c r="K79" s="34">
        <v>0.39925300000000002</v>
      </c>
      <c r="L79" s="34">
        <v>0.39899499999999999</v>
      </c>
      <c r="M79" s="34">
        <v>0.40087</v>
      </c>
      <c r="N79" s="34">
        <v>0.40088200000000002</v>
      </c>
      <c r="O79" s="34">
        <v>0.40115200000000001</v>
      </c>
      <c r="P79" s="34">
        <v>0.401613</v>
      </c>
      <c r="Q79" s="34">
        <v>0.40206799999999998</v>
      </c>
      <c r="R79" s="34">
        <v>0.40276600000000001</v>
      </c>
      <c r="S79" s="34">
        <v>0.40354099999999998</v>
      </c>
      <c r="T79" s="34">
        <v>0.40346199999999999</v>
      </c>
      <c r="U79" s="34">
        <v>0.40411999999999998</v>
      </c>
      <c r="V79" s="34">
        <v>0.402499</v>
      </c>
      <c r="W79" s="34">
        <v>0.40203100000000003</v>
      </c>
      <c r="X79" s="34">
        <v>0.40158700000000003</v>
      </c>
      <c r="Y79" s="34">
        <v>0.40026699999999998</v>
      </c>
      <c r="Z79" s="34">
        <v>0.39946500000000001</v>
      </c>
      <c r="AA79" s="34">
        <v>0.39956599999999998</v>
      </c>
      <c r="AB79" s="34">
        <v>0.39921400000000001</v>
      </c>
      <c r="AC79" s="34">
        <v>0.39916400000000002</v>
      </c>
      <c r="AD79" s="34">
        <v>0.399617</v>
      </c>
      <c r="AE79" s="34">
        <v>0.39990900000000001</v>
      </c>
      <c r="AF79" s="34">
        <v>0.40043099999999998</v>
      </c>
      <c r="AG79" s="32">
        <v>-1.5950000000000001E-3</v>
      </c>
    </row>
    <row r="80" spans="1:33" ht="15" customHeight="1">
      <c r="A80" s="19" t="s">
        <v>12</v>
      </c>
      <c r="B80" s="37" t="s">
        <v>11</v>
      </c>
      <c r="C80" s="34">
        <v>0.110663</v>
      </c>
      <c r="D80" s="34">
        <v>0.11268300000000001</v>
      </c>
      <c r="E80" s="34">
        <v>0.112789</v>
      </c>
      <c r="F80" s="34">
        <v>0.11312999999999999</v>
      </c>
      <c r="G80" s="34">
        <v>0.113195</v>
      </c>
      <c r="H80" s="34">
        <v>0.113051</v>
      </c>
      <c r="I80" s="34">
        <v>0.11237900000000001</v>
      </c>
      <c r="J80" s="34">
        <v>0.111725</v>
      </c>
      <c r="K80" s="34">
        <v>0.111239</v>
      </c>
      <c r="L80" s="34">
        <v>0.11090999999999999</v>
      </c>
      <c r="M80" s="34">
        <v>0.110467</v>
      </c>
      <c r="N80" s="34">
        <v>0.110098</v>
      </c>
      <c r="O80" s="34">
        <v>0.10981299999999999</v>
      </c>
      <c r="P80" s="34">
        <v>0.10950799999999999</v>
      </c>
      <c r="Q80" s="34">
        <v>0.10914699999999999</v>
      </c>
      <c r="R80" s="34">
        <v>0.10877100000000001</v>
      </c>
      <c r="S80" s="34">
        <v>0.108556</v>
      </c>
      <c r="T80" s="34">
        <v>0.10828400000000001</v>
      </c>
      <c r="U80" s="34">
        <v>0.107984</v>
      </c>
      <c r="V80" s="34">
        <v>0.10775800000000001</v>
      </c>
      <c r="W80" s="34">
        <v>0.10734399999999999</v>
      </c>
      <c r="X80" s="34">
        <v>0.10699</v>
      </c>
      <c r="Y80" s="34">
        <v>0.106669</v>
      </c>
      <c r="Z80" s="34">
        <v>0.106332</v>
      </c>
      <c r="AA80" s="34">
        <v>0.106114</v>
      </c>
      <c r="AB80" s="34">
        <v>0.105931</v>
      </c>
      <c r="AC80" s="34">
        <v>0.105597</v>
      </c>
      <c r="AD80" s="34">
        <v>0.105257</v>
      </c>
      <c r="AE80" s="34">
        <v>0.105056</v>
      </c>
      <c r="AF80" s="34">
        <v>0.10491499999999999</v>
      </c>
      <c r="AG80" s="32">
        <v>-1.8370000000000001E-3</v>
      </c>
    </row>
    <row r="81" spans="1:33" ht="14.5">
      <c r="A81" s="19" t="s">
        <v>10</v>
      </c>
      <c r="B81" s="37" t="s">
        <v>9</v>
      </c>
      <c r="C81" s="34">
        <v>1.110822</v>
      </c>
      <c r="D81" s="34">
        <v>1.298055</v>
      </c>
      <c r="E81" s="34">
        <v>1.4272940000000001</v>
      </c>
      <c r="F81" s="34">
        <v>1.4676849999999999</v>
      </c>
      <c r="G81" s="34">
        <v>1.5048840000000001</v>
      </c>
      <c r="H81" s="34">
        <v>1.534991</v>
      </c>
      <c r="I81" s="34">
        <v>1.554303</v>
      </c>
      <c r="J81" s="34">
        <v>1.5727150000000001</v>
      </c>
      <c r="K81" s="34">
        <v>1.59291</v>
      </c>
      <c r="L81" s="34">
        <v>1.6153869999999999</v>
      </c>
      <c r="M81" s="34">
        <v>1.633229</v>
      </c>
      <c r="N81" s="34">
        <v>1.6410629999999999</v>
      </c>
      <c r="O81" s="34">
        <v>1.65927</v>
      </c>
      <c r="P81" s="34">
        <v>1.675719</v>
      </c>
      <c r="Q81" s="34">
        <v>1.6932720000000001</v>
      </c>
      <c r="R81" s="34">
        <v>1.7110860000000001</v>
      </c>
      <c r="S81" s="34">
        <v>1.731541</v>
      </c>
      <c r="T81" s="34">
        <v>1.7501279999999999</v>
      </c>
      <c r="U81" s="34">
        <v>1.7716400000000001</v>
      </c>
      <c r="V81" s="34">
        <v>1.795463</v>
      </c>
      <c r="W81" s="34">
        <v>1.81518</v>
      </c>
      <c r="X81" s="34">
        <v>1.8372189999999999</v>
      </c>
      <c r="Y81" s="34">
        <v>1.86032</v>
      </c>
      <c r="Z81" s="34">
        <v>1.8822220000000001</v>
      </c>
      <c r="AA81" s="34">
        <v>1.9079410000000001</v>
      </c>
      <c r="AB81" s="34">
        <v>1.9336930000000001</v>
      </c>
      <c r="AC81" s="34">
        <v>1.956223</v>
      </c>
      <c r="AD81" s="34">
        <v>1.97811</v>
      </c>
      <c r="AE81" s="34">
        <v>2.0037769999999999</v>
      </c>
      <c r="AF81" s="34">
        <v>2.0323579999999999</v>
      </c>
      <c r="AG81" s="32">
        <v>2.1048999999999998E-2</v>
      </c>
    </row>
    <row r="82" spans="1:33" ht="15" customHeight="1">
      <c r="A82" s="19" t="s">
        <v>8</v>
      </c>
      <c r="B82" s="37" t="s">
        <v>7</v>
      </c>
      <c r="C82" s="34">
        <v>0.25789800000000002</v>
      </c>
      <c r="D82" s="34">
        <v>0.26163599999999998</v>
      </c>
      <c r="E82" s="34">
        <v>0.25895800000000002</v>
      </c>
      <c r="F82" s="34">
        <v>0.25873600000000002</v>
      </c>
      <c r="G82" s="34">
        <v>0.26033299999999998</v>
      </c>
      <c r="H82" s="34">
        <v>0.26157000000000002</v>
      </c>
      <c r="I82" s="34">
        <v>0.262463</v>
      </c>
      <c r="J82" s="34">
        <v>0.26350000000000001</v>
      </c>
      <c r="K82" s="34">
        <v>0.262847</v>
      </c>
      <c r="L82" s="34">
        <v>0.26371</v>
      </c>
      <c r="M82" s="34">
        <v>0.26346000000000003</v>
      </c>
      <c r="N82" s="34">
        <v>0.26355699999999999</v>
      </c>
      <c r="O82" s="34">
        <v>0.26363599999999998</v>
      </c>
      <c r="P82" s="34">
        <v>0.26370399999999999</v>
      </c>
      <c r="Q82" s="34">
        <v>0.26376100000000002</v>
      </c>
      <c r="R82" s="34">
        <v>0.26388499999999998</v>
      </c>
      <c r="S82" s="34">
        <v>0.26405499999999998</v>
      </c>
      <c r="T82" s="34">
        <v>0.26422699999999999</v>
      </c>
      <c r="U82" s="34">
        <v>0.26439400000000002</v>
      </c>
      <c r="V82" s="34">
        <v>0.26455800000000002</v>
      </c>
      <c r="W82" s="34">
        <v>0.26472699999999999</v>
      </c>
      <c r="X82" s="34">
        <v>0.26489000000000001</v>
      </c>
      <c r="Y82" s="34">
        <v>0.26505099999999998</v>
      </c>
      <c r="Z82" s="34">
        <v>0.265208</v>
      </c>
      <c r="AA82" s="34">
        <v>0.26536799999999999</v>
      </c>
      <c r="AB82" s="34">
        <v>0.26552700000000001</v>
      </c>
      <c r="AC82" s="34">
        <v>0.265685</v>
      </c>
      <c r="AD82" s="34">
        <v>0.265843</v>
      </c>
      <c r="AE82" s="34">
        <v>0.26600299999999999</v>
      </c>
      <c r="AF82" s="34">
        <v>0.26616000000000001</v>
      </c>
      <c r="AG82" s="32">
        <v>1.088E-3</v>
      </c>
    </row>
    <row r="83" spans="1:33" ht="15" customHeight="1">
      <c r="A83" s="19" t="s">
        <v>6</v>
      </c>
      <c r="B83" s="37" t="s">
        <v>5</v>
      </c>
      <c r="C83" s="34">
        <v>5.9061000000000002E-2</v>
      </c>
      <c r="D83" s="34">
        <v>5.9942000000000002E-2</v>
      </c>
      <c r="E83" s="34">
        <v>6.0428000000000003E-2</v>
      </c>
      <c r="F83" s="34">
        <v>6.0746000000000001E-2</v>
      </c>
      <c r="G83" s="34">
        <v>6.0983000000000002E-2</v>
      </c>
      <c r="H83" s="34">
        <v>6.1241999999999998E-2</v>
      </c>
      <c r="I83" s="34">
        <v>6.1388999999999999E-2</v>
      </c>
      <c r="J83" s="34">
        <v>6.1501E-2</v>
      </c>
      <c r="K83" s="34">
        <v>6.1598E-2</v>
      </c>
      <c r="L83" s="34">
        <v>6.1681E-2</v>
      </c>
      <c r="M83" s="34">
        <v>6.1745000000000001E-2</v>
      </c>
      <c r="N83" s="34">
        <v>6.1802000000000003E-2</v>
      </c>
      <c r="O83" s="34">
        <v>6.1851999999999997E-2</v>
      </c>
      <c r="P83" s="34">
        <v>6.1892999999999997E-2</v>
      </c>
      <c r="Q83" s="34">
        <v>6.1922999999999999E-2</v>
      </c>
      <c r="R83" s="34">
        <v>6.1957999999999999E-2</v>
      </c>
      <c r="S83" s="34">
        <v>6.2003000000000003E-2</v>
      </c>
      <c r="T83" s="34">
        <v>6.2052999999999997E-2</v>
      </c>
      <c r="U83" s="34">
        <v>6.2108999999999998E-2</v>
      </c>
      <c r="V83" s="34">
        <v>6.2177999999999997E-2</v>
      </c>
      <c r="W83" s="34">
        <v>6.2239999999999997E-2</v>
      </c>
      <c r="X83" s="34">
        <v>6.2294000000000002E-2</v>
      </c>
      <c r="Y83" s="34">
        <v>6.2349000000000002E-2</v>
      </c>
      <c r="Z83" s="34">
        <v>6.2399999999999997E-2</v>
      </c>
      <c r="AA83" s="34">
        <v>6.2461000000000003E-2</v>
      </c>
      <c r="AB83" s="34">
        <v>6.2526999999999999E-2</v>
      </c>
      <c r="AC83" s="34">
        <v>6.2579999999999997E-2</v>
      </c>
      <c r="AD83" s="34">
        <v>6.2629000000000004E-2</v>
      </c>
      <c r="AE83" s="34">
        <v>6.2685000000000005E-2</v>
      </c>
      <c r="AF83" s="34">
        <v>6.2744999999999995E-2</v>
      </c>
      <c r="AG83" s="32">
        <v>2.0890000000000001E-3</v>
      </c>
    </row>
    <row r="84" spans="1:33" ht="15" customHeight="1">
      <c r="A84" s="19" t="s">
        <v>4</v>
      </c>
      <c r="B84" s="37" t="s">
        <v>775</v>
      </c>
      <c r="C84" s="34">
        <v>0.35335899999999998</v>
      </c>
      <c r="D84" s="34">
        <v>0.33115800000000001</v>
      </c>
      <c r="E84" s="34">
        <v>0.32248599999999999</v>
      </c>
      <c r="F84" s="34">
        <v>0.316162</v>
      </c>
      <c r="G84" s="34">
        <v>0.31071199999999999</v>
      </c>
      <c r="H84" s="34">
        <v>0.30524899999999999</v>
      </c>
      <c r="I84" s="34">
        <v>0.29682199999999997</v>
      </c>
      <c r="J84" s="34">
        <v>0.29868699999999998</v>
      </c>
      <c r="K84" s="34">
        <v>0.29653000000000002</v>
      </c>
      <c r="L84" s="34">
        <v>0.29260199999999997</v>
      </c>
      <c r="M84" s="34">
        <v>0.29098400000000002</v>
      </c>
      <c r="N84" s="34">
        <v>0.292769</v>
      </c>
      <c r="O84" s="34">
        <v>0.29267199999999999</v>
      </c>
      <c r="P84" s="34">
        <v>0.29137000000000002</v>
      </c>
      <c r="Q84" s="34">
        <v>0.29206599999999999</v>
      </c>
      <c r="R84" s="34">
        <v>0.29359600000000002</v>
      </c>
      <c r="S84" s="34">
        <v>0.29743599999999998</v>
      </c>
      <c r="T84" s="34">
        <v>0.30072100000000002</v>
      </c>
      <c r="U84" s="34">
        <v>0.30291299999999999</v>
      </c>
      <c r="V84" s="34">
        <v>0.30668299999999998</v>
      </c>
      <c r="W84" s="34">
        <v>0.31020999999999999</v>
      </c>
      <c r="X84" s="34">
        <v>0.31174800000000003</v>
      </c>
      <c r="Y84" s="34">
        <v>0.31587999999999999</v>
      </c>
      <c r="Z84" s="34">
        <v>0.31734699999999999</v>
      </c>
      <c r="AA84" s="34">
        <v>0.31926100000000002</v>
      </c>
      <c r="AB84" s="34">
        <v>0.32291900000000001</v>
      </c>
      <c r="AC84" s="34">
        <v>0.32669799999999999</v>
      </c>
      <c r="AD84" s="34">
        <v>0.33036700000000002</v>
      </c>
      <c r="AE84" s="34">
        <v>0.33216499999999999</v>
      </c>
      <c r="AF84" s="34">
        <v>0.335451</v>
      </c>
      <c r="AG84" s="32">
        <v>-1.792E-3</v>
      </c>
    </row>
    <row r="85" spans="1:33" ht="15" customHeight="1">
      <c r="A85" s="19" t="s">
        <v>3</v>
      </c>
      <c r="B85" s="30" t="s">
        <v>2</v>
      </c>
      <c r="C85" s="35">
        <v>13.559407</v>
      </c>
      <c r="D85" s="35">
        <v>14.030354000000001</v>
      </c>
      <c r="E85" s="35">
        <v>14.261442000000001</v>
      </c>
      <c r="F85" s="35">
        <v>14.270667</v>
      </c>
      <c r="G85" s="35">
        <v>14.286991</v>
      </c>
      <c r="H85" s="35">
        <v>14.27242</v>
      </c>
      <c r="I85" s="35">
        <v>14.209849999999999</v>
      </c>
      <c r="J85" s="35">
        <v>14.154975</v>
      </c>
      <c r="K85" s="35">
        <v>14.104977</v>
      </c>
      <c r="L85" s="35">
        <v>14.069279</v>
      </c>
      <c r="M85" s="35">
        <v>14.041722999999999</v>
      </c>
      <c r="N85" s="35">
        <v>14.003458</v>
      </c>
      <c r="O85" s="35">
        <v>13.992006</v>
      </c>
      <c r="P85" s="35">
        <v>13.979343999999999</v>
      </c>
      <c r="Q85" s="35">
        <v>13.973191999999999</v>
      </c>
      <c r="R85" s="35">
        <v>13.974897</v>
      </c>
      <c r="S85" s="35">
        <v>13.998710000000001</v>
      </c>
      <c r="T85" s="35">
        <v>14.025396000000001</v>
      </c>
      <c r="U85" s="35">
        <v>14.063181999999999</v>
      </c>
      <c r="V85" s="35">
        <v>14.110198</v>
      </c>
      <c r="W85" s="35">
        <v>14.160066</v>
      </c>
      <c r="X85" s="35">
        <v>14.217953</v>
      </c>
      <c r="Y85" s="35">
        <v>14.281212999999999</v>
      </c>
      <c r="Z85" s="35">
        <v>14.347218</v>
      </c>
      <c r="AA85" s="35">
        <v>14.426109</v>
      </c>
      <c r="AB85" s="35">
        <v>14.518072999999999</v>
      </c>
      <c r="AC85" s="35">
        <v>14.602921</v>
      </c>
      <c r="AD85" s="35">
        <v>14.685283999999999</v>
      </c>
      <c r="AE85" s="35">
        <v>14.782825000000001</v>
      </c>
      <c r="AF85" s="35">
        <v>14.900753</v>
      </c>
      <c r="AG85" s="36">
        <v>3.258E-3</v>
      </c>
    </row>
    <row r="86" spans="1:33" ht="15" customHeight="1" thickBot="1"/>
    <row r="87" spans="1:33" ht="15" customHeight="1">
      <c r="B87" s="129" t="s">
        <v>1106</v>
      </c>
    </row>
    <row r="88" spans="1:33" ht="15" customHeight="1">
      <c r="B88" s="20" t="s">
        <v>1107</v>
      </c>
    </row>
    <row r="89" spans="1:33" ht="15" customHeight="1">
      <c r="B89" s="20" t="s">
        <v>1108</v>
      </c>
    </row>
    <row r="90" spans="1:33" ht="15" customHeight="1">
      <c r="B90" s="20" t="s">
        <v>1109</v>
      </c>
    </row>
    <row r="91" spans="1:33" ht="15" customHeight="1">
      <c r="B91" s="20" t="s">
        <v>1110</v>
      </c>
    </row>
    <row r="92" spans="1:33" ht="14.5">
      <c r="B92" s="20" t="s">
        <v>1111</v>
      </c>
    </row>
    <row r="93" spans="1:33" ht="15" customHeight="1">
      <c r="B93" s="20" t="s">
        <v>1112</v>
      </c>
    </row>
    <row r="94" spans="1:33" ht="15" customHeight="1">
      <c r="B94" s="20" t="s">
        <v>1113</v>
      </c>
    </row>
    <row r="95" spans="1:33" ht="15" customHeight="1">
      <c r="B95" s="20" t="s">
        <v>1114</v>
      </c>
    </row>
    <row r="96" spans="1:33" ht="15" customHeight="1">
      <c r="B96" s="20" t="s">
        <v>1749</v>
      </c>
    </row>
    <row r="97" spans="2:33" ht="15" customHeight="1">
      <c r="B97" s="20" t="s">
        <v>1750</v>
      </c>
    </row>
    <row r="101" spans="2:33" ht="14.5"/>
    <row r="102" spans="2:33" ht="14.5"/>
    <row r="112" spans="2:33" ht="15" customHeight="1">
      <c r="B112" s="140"/>
      <c r="C112" s="140"/>
      <c r="D112" s="140"/>
      <c r="E112" s="140"/>
      <c r="F112" s="140"/>
      <c r="G112" s="140"/>
      <c r="H112" s="140"/>
      <c r="I112" s="140"/>
      <c r="J112" s="140"/>
      <c r="K112" s="140"/>
      <c r="L112" s="140"/>
      <c r="M112" s="140"/>
      <c r="N112" s="140"/>
      <c r="O112" s="140"/>
      <c r="P112" s="140"/>
      <c r="Q112" s="140"/>
      <c r="R112" s="140"/>
      <c r="S112" s="140"/>
      <c r="T112" s="140"/>
      <c r="U112" s="140"/>
      <c r="V112" s="140"/>
      <c r="W112" s="140"/>
      <c r="X112" s="140"/>
      <c r="Y112" s="140"/>
      <c r="Z112" s="140"/>
      <c r="AA112" s="140"/>
      <c r="AB112" s="140"/>
      <c r="AC112" s="140"/>
      <c r="AD112" s="140"/>
      <c r="AE112" s="140"/>
      <c r="AF112" s="140"/>
      <c r="AG112" s="140"/>
    </row>
    <row r="141" ht="14.5"/>
    <row r="142" ht="14.5"/>
    <row r="143" ht="14.5"/>
    <row r="144" ht="14.5"/>
    <row r="145" ht="14.5"/>
    <row r="146" ht="14.5"/>
    <row r="147" ht="14.5"/>
    <row r="148" ht="14.5"/>
    <row r="149" ht="14.5"/>
    <row r="308" spans="2:33" ht="15" customHeight="1">
      <c r="B308" s="140"/>
      <c r="C308" s="140"/>
      <c r="D308" s="140"/>
      <c r="E308" s="140"/>
      <c r="F308" s="140"/>
      <c r="G308" s="140"/>
      <c r="H308" s="140"/>
      <c r="I308" s="140"/>
      <c r="J308" s="140"/>
      <c r="K308" s="140"/>
      <c r="L308" s="140"/>
      <c r="M308" s="140"/>
      <c r="N308" s="140"/>
      <c r="O308" s="140"/>
      <c r="P308" s="140"/>
      <c r="Q308" s="140"/>
      <c r="R308" s="140"/>
      <c r="S308" s="140"/>
      <c r="T308" s="140"/>
      <c r="U308" s="140"/>
      <c r="V308" s="140"/>
      <c r="W308" s="140"/>
      <c r="X308" s="140"/>
      <c r="Y308" s="140"/>
      <c r="Z308" s="140"/>
      <c r="AA308" s="140"/>
      <c r="AB308" s="140"/>
      <c r="AC308" s="140"/>
      <c r="AD308" s="140"/>
      <c r="AE308" s="140"/>
      <c r="AF308" s="140"/>
      <c r="AG308" s="140"/>
    </row>
    <row r="511" spans="2:33" ht="15" customHeight="1">
      <c r="B511" s="140"/>
      <c r="C511" s="140"/>
      <c r="D511" s="140"/>
      <c r="E511" s="140"/>
      <c r="F511" s="140"/>
      <c r="G511" s="140"/>
      <c r="H511" s="140"/>
      <c r="I511" s="140"/>
      <c r="J511" s="140"/>
      <c r="K511" s="140"/>
      <c r="L511" s="140"/>
      <c r="M511" s="140"/>
      <c r="N511" s="140"/>
      <c r="O511" s="140"/>
      <c r="P511" s="140"/>
      <c r="Q511" s="140"/>
      <c r="R511" s="140"/>
      <c r="S511" s="140"/>
      <c r="T511" s="140"/>
      <c r="U511" s="140"/>
      <c r="V511" s="140"/>
      <c r="W511" s="140"/>
      <c r="X511" s="140"/>
      <c r="Y511" s="140"/>
      <c r="Z511" s="140"/>
      <c r="AA511" s="140"/>
      <c r="AB511" s="140"/>
      <c r="AC511" s="140"/>
      <c r="AD511" s="140"/>
      <c r="AE511" s="140"/>
      <c r="AF511" s="140"/>
      <c r="AG511" s="140"/>
    </row>
    <row r="712" spans="2:33" ht="15" customHeight="1">
      <c r="B712" s="140"/>
      <c r="C712" s="140"/>
      <c r="D712" s="140"/>
      <c r="E712" s="140"/>
      <c r="F712" s="140"/>
      <c r="G712" s="140"/>
      <c r="H712" s="140"/>
      <c r="I712" s="140"/>
      <c r="J712" s="140"/>
      <c r="K712" s="140"/>
      <c r="L712" s="140"/>
      <c r="M712" s="140"/>
      <c r="N712" s="140"/>
      <c r="O712" s="140"/>
      <c r="P712" s="140"/>
      <c r="Q712" s="140"/>
      <c r="R712" s="140"/>
      <c r="S712" s="140"/>
      <c r="T712" s="140"/>
      <c r="U712" s="140"/>
      <c r="V712" s="140"/>
      <c r="W712" s="140"/>
      <c r="X712" s="140"/>
      <c r="Y712" s="140"/>
      <c r="Z712" s="140"/>
      <c r="AA712" s="140"/>
      <c r="AB712" s="140"/>
      <c r="AC712" s="140"/>
      <c r="AD712" s="140"/>
      <c r="AE712" s="140"/>
      <c r="AF712" s="140"/>
      <c r="AG712" s="140"/>
    </row>
    <row r="887" spans="2:33" ht="15" customHeight="1">
      <c r="B887" s="140"/>
      <c r="C887" s="140"/>
      <c r="D887" s="140"/>
      <c r="E887" s="140"/>
      <c r="F887" s="140"/>
      <c r="G887" s="140"/>
      <c r="H887" s="140"/>
      <c r="I887" s="140"/>
      <c r="J887" s="140"/>
      <c r="K887" s="140"/>
      <c r="L887" s="140"/>
      <c r="M887" s="140"/>
      <c r="N887" s="140"/>
      <c r="O887" s="140"/>
      <c r="P887" s="140"/>
      <c r="Q887" s="140"/>
      <c r="R887" s="140"/>
      <c r="S887" s="140"/>
      <c r="T887" s="140"/>
      <c r="U887" s="140"/>
      <c r="V887" s="140"/>
      <c r="W887" s="140"/>
      <c r="X887" s="140"/>
      <c r="Y887" s="140"/>
      <c r="Z887" s="140"/>
      <c r="AA887" s="140"/>
      <c r="AB887" s="140"/>
      <c r="AC887" s="140"/>
      <c r="AD887" s="140"/>
      <c r="AE887" s="140"/>
      <c r="AF887" s="140"/>
      <c r="AG887" s="140"/>
    </row>
    <row r="1100" spans="2:33" ht="15" customHeight="1">
      <c r="B1100" s="140"/>
      <c r="C1100" s="140"/>
      <c r="D1100" s="140"/>
      <c r="E1100" s="140"/>
      <c r="F1100" s="140"/>
      <c r="G1100" s="140"/>
      <c r="H1100" s="140"/>
      <c r="I1100" s="140"/>
      <c r="J1100" s="140"/>
      <c r="K1100" s="140"/>
      <c r="L1100" s="140"/>
      <c r="M1100" s="140"/>
      <c r="N1100" s="140"/>
      <c r="O1100" s="140"/>
      <c r="P1100" s="140"/>
      <c r="Q1100" s="140"/>
      <c r="R1100" s="140"/>
      <c r="S1100" s="140"/>
      <c r="T1100" s="140"/>
      <c r="U1100" s="140"/>
      <c r="V1100" s="140"/>
      <c r="W1100" s="140"/>
      <c r="X1100" s="140"/>
      <c r="Y1100" s="140"/>
      <c r="Z1100" s="140"/>
      <c r="AA1100" s="140"/>
      <c r="AB1100" s="140"/>
      <c r="AC1100" s="140"/>
      <c r="AD1100" s="140"/>
      <c r="AE1100" s="140"/>
      <c r="AF1100" s="140"/>
      <c r="AG1100" s="140"/>
    </row>
    <row r="1227" spans="2:33" ht="15" customHeight="1">
      <c r="B1227" s="140"/>
      <c r="C1227" s="140"/>
      <c r="D1227" s="140"/>
      <c r="E1227" s="140"/>
      <c r="F1227" s="140"/>
      <c r="G1227" s="140"/>
      <c r="H1227" s="140"/>
      <c r="I1227" s="140"/>
      <c r="J1227" s="140"/>
      <c r="K1227" s="140"/>
      <c r="L1227" s="140"/>
      <c r="M1227" s="140"/>
      <c r="N1227" s="140"/>
      <c r="O1227" s="140"/>
      <c r="P1227" s="140"/>
      <c r="Q1227" s="140"/>
      <c r="R1227" s="140"/>
      <c r="S1227" s="140"/>
      <c r="T1227" s="140"/>
      <c r="U1227" s="140"/>
      <c r="V1227" s="140"/>
      <c r="W1227" s="140"/>
      <c r="X1227" s="140"/>
      <c r="Y1227" s="140"/>
      <c r="Z1227" s="140"/>
      <c r="AA1227" s="140"/>
      <c r="AB1227" s="140"/>
      <c r="AC1227" s="140"/>
      <c r="AD1227" s="140"/>
      <c r="AE1227" s="140"/>
      <c r="AF1227" s="140"/>
      <c r="AG1227" s="140"/>
    </row>
    <row r="1390" spans="2:33" ht="15" customHeight="1">
      <c r="B1390" s="140"/>
      <c r="C1390" s="140"/>
      <c r="D1390" s="140"/>
      <c r="E1390" s="140"/>
      <c r="F1390" s="140"/>
      <c r="G1390" s="140"/>
      <c r="H1390" s="140"/>
      <c r="I1390" s="140"/>
      <c r="J1390" s="140"/>
      <c r="K1390" s="140"/>
      <c r="L1390" s="140"/>
      <c r="M1390" s="140"/>
      <c r="N1390" s="140"/>
      <c r="O1390" s="140"/>
      <c r="P1390" s="140"/>
      <c r="Q1390" s="140"/>
      <c r="R1390" s="140"/>
      <c r="S1390" s="140"/>
      <c r="T1390" s="140"/>
      <c r="U1390" s="140"/>
      <c r="V1390" s="140"/>
      <c r="W1390" s="140"/>
      <c r="X1390" s="140"/>
      <c r="Y1390" s="140"/>
      <c r="Z1390" s="140"/>
      <c r="AA1390" s="140"/>
      <c r="AB1390" s="140"/>
      <c r="AC1390" s="140"/>
      <c r="AD1390" s="140"/>
      <c r="AE1390" s="140"/>
      <c r="AF1390" s="140"/>
      <c r="AG1390" s="140"/>
    </row>
    <row r="1502" spans="2:33" ht="15" customHeight="1">
      <c r="B1502" s="140"/>
      <c r="C1502" s="140"/>
      <c r="D1502" s="140"/>
      <c r="E1502" s="140"/>
      <c r="F1502" s="140"/>
      <c r="G1502" s="140"/>
      <c r="H1502" s="140"/>
      <c r="I1502" s="140"/>
      <c r="J1502" s="140"/>
      <c r="K1502" s="140"/>
      <c r="L1502" s="140"/>
      <c r="M1502" s="140"/>
      <c r="N1502" s="140"/>
      <c r="O1502" s="140"/>
      <c r="P1502" s="140"/>
      <c r="Q1502" s="140"/>
      <c r="R1502" s="140"/>
      <c r="S1502" s="140"/>
      <c r="T1502" s="140"/>
      <c r="U1502" s="140"/>
      <c r="V1502" s="140"/>
      <c r="W1502" s="140"/>
      <c r="X1502" s="140"/>
      <c r="Y1502" s="140"/>
      <c r="Z1502" s="140"/>
      <c r="AA1502" s="140"/>
      <c r="AB1502" s="140"/>
      <c r="AC1502" s="140"/>
      <c r="AD1502" s="140"/>
      <c r="AE1502" s="140"/>
      <c r="AF1502" s="140"/>
      <c r="AG1502" s="140"/>
    </row>
    <row r="1604" spans="2:33" ht="15" customHeight="1">
      <c r="B1604" s="140"/>
      <c r="C1604" s="140"/>
      <c r="D1604" s="140"/>
      <c r="E1604" s="140"/>
      <c r="F1604" s="140"/>
      <c r="G1604" s="140"/>
      <c r="H1604" s="140"/>
      <c r="I1604" s="140"/>
      <c r="J1604" s="140"/>
      <c r="K1604" s="140"/>
      <c r="L1604" s="140"/>
      <c r="M1604" s="140"/>
      <c r="N1604" s="140"/>
      <c r="O1604" s="140"/>
      <c r="P1604" s="140"/>
      <c r="Q1604" s="140"/>
      <c r="R1604" s="140"/>
      <c r="S1604" s="140"/>
      <c r="T1604" s="140"/>
      <c r="U1604" s="140"/>
      <c r="V1604" s="140"/>
      <c r="W1604" s="140"/>
      <c r="X1604" s="140"/>
      <c r="Y1604" s="140"/>
      <c r="Z1604" s="140"/>
      <c r="AA1604" s="140"/>
      <c r="AB1604" s="140"/>
      <c r="AC1604" s="140"/>
      <c r="AD1604" s="140"/>
      <c r="AE1604" s="140"/>
      <c r="AF1604" s="140"/>
      <c r="AG1604" s="140"/>
    </row>
    <row r="1698" spans="2:33" ht="15" customHeight="1">
      <c r="B1698" s="140"/>
      <c r="C1698" s="140"/>
      <c r="D1698" s="140"/>
      <c r="E1698" s="140"/>
      <c r="F1698" s="140"/>
      <c r="G1698" s="140"/>
      <c r="H1698" s="140"/>
      <c r="I1698" s="140"/>
      <c r="J1698" s="140"/>
      <c r="K1698" s="140"/>
      <c r="L1698" s="140"/>
      <c r="M1698" s="140"/>
      <c r="N1698" s="140"/>
      <c r="O1698" s="140"/>
      <c r="P1698" s="140"/>
      <c r="Q1698" s="140"/>
      <c r="R1698" s="140"/>
      <c r="S1698" s="140"/>
      <c r="T1698" s="140"/>
      <c r="U1698" s="140"/>
      <c r="V1698" s="140"/>
      <c r="W1698" s="140"/>
      <c r="X1698" s="140"/>
      <c r="Y1698" s="140"/>
      <c r="Z1698" s="140"/>
      <c r="AA1698" s="140"/>
      <c r="AB1698" s="140"/>
      <c r="AC1698" s="140"/>
      <c r="AD1698" s="140"/>
      <c r="AE1698" s="140"/>
      <c r="AF1698" s="140"/>
      <c r="AG1698" s="140"/>
    </row>
    <row r="1945" spans="2:33" ht="15" customHeight="1">
      <c r="B1945" s="140"/>
      <c r="C1945" s="140"/>
      <c r="D1945" s="140"/>
      <c r="E1945" s="140"/>
      <c r="F1945" s="140"/>
      <c r="G1945" s="140"/>
      <c r="H1945" s="140"/>
      <c r="I1945" s="140"/>
      <c r="J1945" s="140"/>
      <c r="K1945" s="140"/>
      <c r="L1945" s="140"/>
      <c r="M1945" s="140"/>
      <c r="N1945" s="140"/>
      <c r="O1945" s="140"/>
      <c r="P1945" s="140"/>
      <c r="Q1945" s="140"/>
      <c r="R1945" s="140"/>
      <c r="S1945" s="140"/>
      <c r="T1945" s="140"/>
      <c r="U1945" s="140"/>
      <c r="V1945" s="140"/>
      <c r="W1945" s="140"/>
      <c r="X1945" s="140"/>
      <c r="Y1945" s="140"/>
      <c r="Z1945" s="140"/>
      <c r="AA1945" s="140"/>
      <c r="AB1945" s="140"/>
      <c r="AC1945" s="140"/>
      <c r="AD1945" s="140"/>
      <c r="AE1945" s="140"/>
      <c r="AF1945" s="140"/>
      <c r="AG1945" s="140"/>
    </row>
    <row r="2031" spans="2:33" ht="15" customHeight="1">
      <c r="B2031" s="140"/>
      <c r="C2031" s="140"/>
      <c r="D2031" s="140"/>
      <c r="E2031" s="140"/>
      <c r="F2031" s="140"/>
      <c r="G2031" s="140"/>
      <c r="H2031" s="140"/>
      <c r="I2031" s="140"/>
      <c r="J2031" s="140"/>
      <c r="K2031" s="140"/>
      <c r="L2031" s="140"/>
      <c r="M2031" s="140"/>
      <c r="N2031" s="140"/>
      <c r="O2031" s="140"/>
      <c r="P2031" s="140"/>
      <c r="Q2031" s="140"/>
      <c r="R2031" s="140"/>
      <c r="S2031" s="140"/>
      <c r="T2031" s="140"/>
      <c r="U2031" s="140"/>
      <c r="V2031" s="140"/>
      <c r="W2031" s="140"/>
      <c r="X2031" s="140"/>
      <c r="Y2031" s="140"/>
      <c r="Z2031" s="140"/>
      <c r="AA2031" s="140"/>
      <c r="AB2031" s="140"/>
      <c r="AC2031" s="140"/>
      <c r="AD2031" s="140"/>
      <c r="AE2031" s="140"/>
      <c r="AF2031" s="140"/>
      <c r="AG2031" s="140"/>
    </row>
    <row r="2153" spans="2:33" ht="15" customHeight="1">
      <c r="B2153" s="140"/>
      <c r="C2153" s="140"/>
      <c r="D2153" s="140"/>
      <c r="E2153" s="140"/>
      <c r="F2153" s="140"/>
      <c r="G2153" s="140"/>
      <c r="H2153" s="140"/>
      <c r="I2153" s="140"/>
      <c r="J2153" s="140"/>
      <c r="K2153" s="140"/>
      <c r="L2153" s="140"/>
      <c r="M2153" s="140"/>
      <c r="N2153" s="140"/>
      <c r="O2153" s="140"/>
      <c r="P2153" s="140"/>
      <c r="Q2153" s="140"/>
      <c r="R2153" s="140"/>
      <c r="S2153" s="140"/>
      <c r="T2153" s="140"/>
      <c r="U2153" s="140"/>
      <c r="V2153" s="140"/>
      <c r="W2153" s="140"/>
      <c r="X2153" s="140"/>
      <c r="Y2153" s="140"/>
      <c r="Z2153" s="140"/>
      <c r="AA2153" s="140"/>
      <c r="AB2153" s="140"/>
      <c r="AC2153" s="140"/>
      <c r="AD2153" s="140"/>
      <c r="AE2153" s="140"/>
      <c r="AF2153" s="140"/>
      <c r="AG2153" s="140"/>
    </row>
    <row r="2317" spans="2:33" ht="15" customHeight="1">
      <c r="B2317" s="140"/>
      <c r="C2317" s="140"/>
      <c r="D2317" s="140"/>
      <c r="E2317" s="140"/>
      <c r="F2317" s="140"/>
      <c r="G2317" s="140"/>
      <c r="H2317" s="140"/>
      <c r="I2317" s="140"/>
      <c r="J2317" s="140"/>
      <c r="K2317" s="140"/>
      <c r="L2317" s="140"/>
      <c r="M2317" s="140"/>
      <c r="N2317" s="140"/>
      <c r="O2317" s="140"/>
      <c r="P2317" s="140"/>
      <c r="Q2317" s="140"/>
      <c r="R2317" s="140"/>
      <c r="S2317" s="140"/>
      <c r="T2317" s="140"/>
      <c r="U2317" s="140"/>
      <c r="V2317" s="140"/>
      <c r="W2317" s="140"/>
      <c r="X2317" s="140"/>
      <c r="Y2317" s="140"/>
      <c r="Z2317" s="140"/>
      <c r="AA2317" s="140"/>
      <c r="AB2317" s="140"/>
      <c r="AC2317" s="140"/>
      <c r="AD2317" s="140"/>
      <c r="AE2317" s="140"/>
      <c r="AF2317" s="140"/>
      <c r="AG2317" s="140"/>
    </row>
    <row r="2419" spans="2:33" ht="15" customHeight="1">
      <c r="B2419" s="140"/>
      <c r="C2419" s="140"/>
      <c r="D2419" s="140"/>
      <c r="E2419" s="140"/>
      <c r="F2419" s="140"/>
      <c r="G2419" s="140"/>
      <c r="H2419" s="140"/>
      <c r="I2419" s="140"/>
      <c r="J2419" s="140"/>
      <c r="K2419" s="140"/>
      <c r="L2419" s="140"/>
      <c r="M2419" s="140"/>
      <c r="N2419" s="140"/>
      <c r="O2419" s="140"/>
      <c r="P2419" s="140"/>
      <c r="Q2419" s="140"/>
      <c r="R2419" s="140"/>
      <c r="S2419" s="140"/>
      <c r="T2419" s="140"/>
      <c r="U2419" s="140"/>
      <c r="V2419" s="140"/>
      <c r="W2419" s="140"/>
      <c r="X2419" s="140"/>
      <c r="Y2419" s="140"/>
      <c r="Z2419" s="140"/>
      <c r="AA2419" s="140"/>
      <c r="AB2419" s="140"/>
      <c r="AC2419" s="140"/>
      <c r="AD2419" s="140"/>
      <c r="AE2419" s="140"/>
      <c r="AF2419" s="140"/>
      <c r="AG2419" s="140"/>
    </row>
    <row r="2509" spans="2:33" ht="15" customHeight="1">
      <c r="B2509" s="140"/>
      <c r="C2509" s="140"/>
      <c r="D2509" s="140"/>
      <c r="E2509" s="140"/>
      <c r="F2509" s="140"/>
      <c r="G2509" s="140"/>
      <c r="H2509" s="140"/>
      <c r="I2509" s="140"/>
      <c r="J2509" s="140"/>
      <c r="K2509" s="140"/>
      <c r="L2509" s="140"/>
      <c r="M2509" s="140"/>
      <c r="N2509" s="140"/>
      <c r="O2509" s="140"/>
      <c r="P2509" s="140"/>
      <c r="Q2509" s="140"/>
      <c r="R2509" s="140"/>
      <c r="S2509" s="140"/>
      <c r="T2509" s="140"/>
      <c r="U2509" s="140"/>
      <c r="V2509" s="140"/>
      <c r="W2509" s="140"/>
      <c r="X2509" s="140"/>
      <c r="Y2509" s="140"/>
      <c r="Z2509" s="140"/>
      <c r="AA2509" s="140"/>
      <c r="AB2509" s="140"/>
      <c r="AC2509" s="140"/>
      <c r="AD2509" s="140"/>
      <c r="AE2509" s="140"/>
      <c r="AF2509" s="140"/>
      <c r="AG2509" s="140"/>
    </row>
    <row r="2598" spans="2:33" ht="15" customHeight="1">
      <c r="B2598" s="140"/>
      <c r="C2598" s="140"/>
      <c r="D2598" s="140"/>
      <c r="E2598" s="140"/>
      <c r="F2598" s="140"/>
      <c r="G2598" s="140"/>
      <c r="H2598" s="140"/>
      <c r="I2598" s="140"/>
      <c r="J2598" s="140"/>
      <c r="K2598" s="140"/>
      <c r="L2598" s="140"/>
      <c r="M2598" s="140"/>
      <c r="N2598" s="140"/>
      <c r="O2598" s="140"/>
      <c r="P2598" s="140"/>
      <c r="Q2598" s="140"/>
      <c r="R2598" s="140"/>
      <c r="S2598" s="140"/>
      <c r="T2598" s="140"/>
      <c r="U2598" s="140"/>
      <c r="V2598" s="140"/>
      <c r="W2598" s="140"/>
      <c r="X2598" s="140"/>
      <c r="Y2598" s="140"/>
      <c r="Z2598" s="140"/>
      <c r="AA2598" s="140"/>
      <c r="AB2598" s="140"/>
      <c r="AC2598" s="140"/>
      <c r="AD2598" s="140"/>
      <c r="AE2598" s="140"/>
      <c r="AF2598" s="140"/>
      <c r="AG2598" s="140"/>
    </row>
    <row r="2719" spans="2:33" ht="15" customHeight="1">
      <c r="B2719" s="140"/>
      <c r="C2719" s="140"/>
      <c r="D2719" s="140"/>
      <c r="E2719" s="140"/>
      <c r="F2719" s="140"/>
      <c r="G2719" s="140"/>
      <c r="H2719" s="140"/>
      <c r="I2719" s="140"/>
      <c r="J2719" s="140"/>
      <c r="K2719" s="140"/>
      <c r="L2719" s="140"/>
      <c r="M2719" s="140"/>
      <c r="N2719" s="140"/>
      <c r="O2719" s="140"/>
      <c r="P2719" s="140"/>
      <c r="Q2719" s="140"/>
      <c r="R2719" s="140"/>
      <c r="S2719" s="140"/>
      <c r="T2719" s="140"/>
      <c r="U2719" s="140"/>
      <c r="V2719" s="140"/>
      <c r="W2719" s="140"/>
      <c r="X2719" s="140"/>
      <c r="Y2719" s="140"/>
      <c r="Z2719" s="140"/>
      <c r="AA2719" s="140"/>
      <c r="AB2719" s="140"/>
      <c r="AC2719" s="140"/>
      <c r="AD2719" s="140"/>
      <c r="AE2719" s="140"/>
      <c r="AF2719" s="140"/>
      <c r="AG2719" s="140"/>
    </row>
    <row r="2837" spans="2:33" ht="15" customHeight="1">
      <c r="B2837" s="140"/>
      <c r="C2837" s="140"/>
      <c r="D2837" s="140"/>
      <c r="E2837" s="140"/>
      <c r="F2837" s="140"/>
      <c r="G2837" s="140"/>
      <c r="H2837" s="140"/>
      <c r="I2837" s="140"/>
      <c r="J2837" s="140"/>
      <c r="K2837" s="140"/>
      <c r="L2837" s="140"/>
      <c r="M2837" s="140"/>
      <c r="N2837" s="140"/>
      <c r="O2837" s="140"/>
      <c r="P2837" s="140"/>
      <c r="Q2837" s="140"/>
      <c r="R2837" s="140"/>
      <c r="S2837" s="140"/>
      <c r="T2837" s="140"/>
      <c r="U2837" s="140"/>
      <c r="V2837" s="140"/>
      <c r="W2837" s="140"/>
      <c r="X2837" s="140"/>
      <c r="Y2837" s="140"/>
      <c r="Z2837" s="140"/>
      <c r="AA2837" s="140"/>
      <c r="AB2837" s="140"/>
      <c r="AC2837" s="140"/>
      <c r="AD2837" s="140"/>
      <c r="AE2837" s="140"/>
      <c r="AF2837" s="140"/>
      <c r="AG2837" s="140"/>
    </row>
  </sheetData>
  <mergeCells count="20">
    <mergeCell ref="B2837:AG2837"/>
    <mergeCell ref="B1604:AG1604"/>
    <mergeCell ref="B1698:AG1698"/>
    <mergeCell ref="B1945:AG1945"/>
    <mergeCell ref="B2031:AG2031"/>
    <mergeCell ref="B2153:AG2153"/>
    <mergeCell ref="B2317:AG2317"/>
    <mergeCell ref="B2419:AG2419"/>
    <mergeCell ref="B2509:AG2509"/>
    <mergeCell ref="B2598:AG2598"/>
    <mergeCell ref="B1100:AG1100"/>
    <mergeCell ref="B1227:AG1227"/>
    <mergeCell ref="B1390:AG1390"/>
    <mergeCell ref="B1502:AG1502"/>
    <mergeCell ref="B2719:AG2719"/>
    <mergeCell ref="B112:AG112"/>
    <mergeCell ref="B308:AG308"/>
    <mergeCell ref="B511:AG511"/>
    <mergeCell ref="B712:AG712"/>
    <mergeCell ref="B887:AG88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1F43D-5FC8-4166-96B7-A1D6027F306B}">
  <dimension ref="A1:AH97"/>
  <sheetViews>
    <sheetView topLeftCell="B1" workbookViewId="0">
      <selection activeCell="B9" sqref="B9"/>
    </sheetView>
  </sheetViews>
  <sheetFormatPr defaultRowHeight="14.5"/>
  <cols>
    <col min="1" max="1" width="21.36328125" style="123" hidden="1" customWidth="1"/>
    <col min="2" max="2" width="46.7265625" style="123" customWidth="1"/>
    <col min="3" max="33" width="8.7265625" style="123"/>
    <col min="34" max="34" width="8.7265625" style="123" bestFit="1"/>
    <col min="35" max="16384" width="8.7265625" style="123"/>
  </cols>
  <sheetData>
    <row r="1" spans="1:34" ht="15" customHeight="1" thickBot="1">
      <c r="B1" s="26" t="s">
        <v>2048</v>
      </c>
      <c r="C1" s="27">
        <v>2020</v>
      </c>
      <c r="D1" s="27">
        <v>2021</v>
      </c>
      <c r="E1" s="27">
        <v>2022</v>
      </c>
      <c r="F1" s="27">
        <v>2023</v>
      </c>
      <c r="G1" s="27">
        <v>2024</v>
      </c>
      <c r="H1" s="27">
        <v>2025</v>
      </c>
      <c r="I1" s="27">
        <v>2026</v>
      </c>
      <c r="J1" s="27">
        <v>2027</v>
      </c>
      <c r="K1" s="27">
        <v>2028</v>
      </c>
      <c r="L1" s="27">
        <v>2029</v>
      </c>
      <c r="M1" s="27">
        <v>2030</v>
      </c>
      <c r="N1" s="27">
        <v>2031</v>
      </c>
      <c r="O1" s="27">
        <v>2032</v>
      </c>
      <c r="P1" s="27">
        <v>2033</v>
      </c>
      <c r="Q1" s="27">
        <v>2034</v>
      </c>
      <c r="R1" s="27">
        <v>2035</v>
      </c>
      <c r="S1" s="27">
        <v>2036</v>
      </c>
      <c r="T1" s="27">
        <v>2037</v>
      </c>
      <c r="U1" s="27">
        <v>2038</v>
      </c>
      <c r="V1" s="27">
        <v>2039</v>
      </c>
      <c r="W1" s="27">
        <v>2040</v>
      </c>
      <c r="X1" s="27">
        <v>2041</v>
      </c>
      <c r="Y1" s="27">
        <v>2042</v>
      </c>
      <c r="Z1" s="27">
        <v>2043</v>
      </c>
      <c r="AA1" s="27">
        <v>2044</v>
      </c>
      <c r="AB1" s="27">
        <v>2045</v>
      </c>
      <c r="AC1" s="27">
        <v>2046</v>
      </c>
      <c r="AD1" s="27">
        <v>2047</v>
      </c>
      <c r="AE1" s="27">
        <v>2048</v>
      </c>
      <c r="AF1" s="27">
        <v>2049</v>
      </c>
      <c r="AG1" s="27">
        <v>2050</v>
      </c>
    </row>
    <row r="2" spans="1:34" ht="15" customHeight="1" thickTop="1"/>
    <row r="3" spans="1:34" ht="15" customHeight="1">
      <c r="C3" s="97" t="s">
        <v>110</v>
      </c>
      <c r="D3" s="97" t="s">
        <v>1098</v>
      </c>
      <c r="E3" s="97"/>
      <c r="F3" s="97"/>
      <c r="G3" s="97"/>
      <c r="H3" s="97"/>
    </row>
    <row r="4" spans="1:34" ht="15" customHeight="1">
      <c r="C4" s="97" t="s">
        <v>109</v>
      </c>
      <c r="D4" s="97" t="s">
        <v>1099</v>
      </c>
      <c r="E4" s="97"/>
      <c r="F4" s="97"/>
      <c r="G4" s="97" t="s">
        <v>108</v>
      </c>
      <c r="H4" s="97"/>
    </row>
    <row r="5" spans="1:34" ht="15" customHeight="1">
      <c r="C5" s="97" t="s">
        <v>107</v>
      </c>
      <c r="D5" s="97" t="s">
        <v>1100</v>
      </c>
      <c r="E5" s="97"/>
      <c r="F5" s="97"/>
      <c r="G5" s="97"/>
      <c r="H5" s="97"/>
    </row>
    <row r="6" spans="1:34" ht="15" customHeight="1">
      <c r="C6" s="97" t="s">
        <v>106</v>
      </c>
      <c r="D6" s="97"/>
      <c r="E6" s="97" t="s">
        <v>1101</v>
      </c>
      <c r="F6" s="97"/>
      <c r="G6" s="97"/>
      <c r="H6" s="97"/>
    </row>
    <row r="7" spans="1:34" ht="15" customHeight="1">
      <c r="C7" s="97"/>
      <c r="D7" s="97"/>
      <c r="E7" s="97"/>
      <c r="F7" s="97"/>
      <c r="G7" s="97"/>
      <c r="H7" s="97"/>
    </row>
    <row r="10" spans="1:34" ht="15" customHeight="1">
      <c r="A10" s="19" t="s">
        <v>105</v>
      </c>
      <c r="B10" s="29" t="s">
        <v>104</v>
      </c>
      <c r="AH10" s="98" t="s">
        <v>1102</v>
      </c>
    </row>
    <row r="11" spans="1:34" ht="15" customHeight="1">
      <c r="B11" s="26" t="s">
        <v>1417</v>
      </c>
      <c r="AH11" s="98" t="s">
        <v>1103</v>
      </c>
    </row>
    <row r="12" spans="1:34" ht="15" customHeight="1">
      <c r="B12" s="26" t="s">
        <v>1417</v>
      </c>
      <c r="C12" s="5" t="s">
        <v>1417</v>
      </c>
      <c r="D12" s="5" t="s">
        <v>1417</v>
      </c>
      <c r="E12" s="5" t="s">
        <v>1417</v>
      </c>
      <c r="F12" s="5" t="s">
        <v>1417</v>
      </c>
      <c r="G12" s="5" t="s">
        <v>1417</v>
      </c>
      <c r="H12" s="5" t="s">
        <v>1417</v>
      </c>
      <c r="I12" s="5" t="s">
        <v>1417</v>
      </c>
      <c r="J12" s="5" t="s">
        <v>1417</v>
      </c>
      <c r="K12" s="5" t="s">
        <v>1417</v>
      </c>
      <c r="L12" s="5" t="s">
        <v>1417</v>
      </c>
      <c r="M12" s="5" t="s">
        <v>1417</v>
      </c>
      <c r="N12" s="5" t="s">
        <v>1417</v>
      </c>
      <c r="O12" s="5" t="s">
        <v>1417</v>
      </c>
      <c r="P12" s="5" t="s">
        <v>1417</v>
      </c>
      <c r="Q12" s="5" t="s">
        <v>1417</v>
      </c>
      <c r="R12" s="5" t="s">
        <v>1417</v>
      </c>
      <c r="S12" s="5" t="s">
        <v>1417</v>
      </c>
      <c r="T12" s="5" t="s">
        <v>1417</v>
      </c>
      <c r="U12" s="5" t="s">
        <v>1417</v>
      </c>
      <c r="V12" s="5" t="s">
        <v>1417</v>
      </c>
      <c r="W12" s="5" t="s">
        <v>1417</v>
      </c>
      <c r="X12" s="5" t="s">
        <v>1417</v>
      </c>
      <c r="Y12" s="5" t="s">
        <v>1417</v>
      </c>
      <c r="Z12" s="5" t="s">
        <v>1417</v>
      </c>
      <c r="AA12" s="5" t="s">
        <v>1417</v>
      </c>
      <c r="AB12" s="5" t="s">
        <v>1417</v>
      </c>
      <c r="AC12" s="5" t="s">
        <v>1417</v>
      </c>
      <c r="AD12" s="5" t="s">
        <v>1417</v>
      </c>
      <c r="AE12" s="5" t="s">
        <v>1417</v>
      </c>
      <c r="AF12" s="5" t="s">
        <v>1417</v>
      </c>
      <c r="AG12" s="5" t="s">
        <v>1417</v>
      </c>
      <c r="AH12" s="98" t="s">
        <v>1104</v>
      </c>
    </row>
    <row r="13" spans="1:34" ht="15" customHeight="1" thickBot="1">
      <c r="B13" s="27" t="s">
        <v>103</v>
      </c>
      <c r="C13" s="27">
        <v>2020</v>
      </c>
      <c r="D13" s="27">
        <v>2021</v>
      </c>
      <c r="E13" s="27">
        <v>2022</v>
      </c>
      <c r="F13" s="27">
        <v>2023</v>
      </c>
      <c r="G13" s="27">
        <v>2024</v>
      </c>
      <c r="H13" s="27">
        <v>2025</v>
      </c>
      <c r="I13" s="27">
        <v>2026</v>
      </c>
      <c r="J13" s="27">
        <v>2027</v>
      </c>
      <c r="K13" s="27">
        <v>2028</v>
      </c>
      <c r="L13" s="27">
        <v>2029</v>
      </c>
      <c r="M13" s="27">
        <v>2030</v>
      </c>
      <c r="N13" s="27">
        <v>2031</v>
      </c>
      <c r="O13" s="27">
        <v>2032</v>
      </c>
      <c r="P13" s="27">
        <v>2033</v>
      </c>
      <c r="Q13" s="27">
        <v>2034</v>
      </c>
      <c r="R13" s="27">
        <v>2035</v>
      </c>
      <c r="S13" s="27">
        <v>2036</v>
      </c>
      <c r="T13" s="27">
        <v>2037</v>
      </c>
      <c r="U13" s="27">
        <v>2038</v>
      </c>
      <c r="V13" s="27">
        <v>2039</v>
      </c>
      <c r="W13" s="27">
        <v>2040</v>
      </c>
      <c r="X13" s="27">
        <v>2041</v>
      </c>
      <c r="Y13" s="27">
        <v>2042</v>
      </c>
      <c r="Z13" s="27">
        <v>2043</v>
      </c>
      <c r="AA13" s="27">
        <v>2044</v>
      </c>
      <c r="AB13" s="27">
        <v>2045</v>
      </c>
      <c r="AC13" s="27">
        <v>2046</v>
      </c>
      <c r="AD13" s="27">
        <v>2047</v>
      </c>
      <c r="AE13" s="27">
        <v>2048</v>
      </c>
      <c r="AF13" s="27">
        <v>2049</v>
      </c>
      <c r="AG13" s="27">
        <v>2050</v>
      </c>
      <c r="AH13" s="99" t="s">
        <v>1105</v>
      </c>
    </row>
    <row r="14" spans="1:34" ht="15" customHeight="1" thickTop="1"/>
    <row r="15" spans="1:34" ht="15" customHeight="1">
      <c r="B15" s="30" t="s">
        <v>102</v>
      </c>
    </row>
    <row r="16" spans="1:34" ht="15" customHeight="1">
      <c r="B16" s="30" t="s">
        <v>101</v>
      </c>
    </row>
    <row r="17" spans="1:34" ht="15" customHeight="1">
      <c r="B17" s="30" t="s">
        <v>100</v>
      </c>
    </row>
    <row r="18" spans="1:34" ht="15" customHeight="1">
      <c r="A18" s="19" t="s">
        <v>99</v>
      </c>
      <c r="B18" s="37" t="s">
        <v>98</v>
      </c>
      <c r="C18" s="31">
        <v>2626.6779790000001</v>
      </c>
      <c r="D18" s="31">
        <v>2804.492432</v>
      </c>
      <c r="E18" s="31">
        <v>2858.8129880000001</v>
      </c>
      <c r="F18" s="31">
        <v>2917.110107</v>
      </c>
      <c r="G18" s="31">
        <v>2963.703857</v>
      </c>
      <c r="H18" s="31">
        <v>3002.0947270000001</v>
      </c>
      <c r="I18" s="31">
        <v>3034.3623050000001</v>
      </c>
      <c r="J18" s="31">
        <v>3061.0493160000001</v>
      </c>
      <c r="K18" s="31">
        <v>3084.9096679999998</v>
      </c>
      <c r="L18" s="31">
        <v>3103.0109859999998</v>
      </c>
      <c r="M18" s="31">
        <v>3120.6926269999999</v>
      </c>
      <c r="N18" s="31">
        <v>3136.2395019999999</v>
      </c>
      <c r="O18" s="31">
        <v>3150.9326169999999</v>
      </c>
      <c r="P18" s="31">
        <v>3168.0808109999998</v>
      </c>
      <c r="Q18" s="31">
        <v>3186.001953</v>
      </c>
      <c r="R18" s="31">
        <v>3203.6376949999999</v>
      </c>
      <c r="S18" s="31">
        <v>3219.326172</v>
      </c>
      <c r="T18" s="31">
        <v>3233.5512699999999</v>
      </c>
      <c r="U18" s="31">
        <v>3247.3491210000002</v>
      </c>
      <c r="V18" s="31">
        <v>3262.475586</v>
      </c>
      <c r="W18" s="31">
        <v>3278.1274410000001</v>
      </c>
      <c r="X18" s="31">
        <v>3292.5410160000001</v>
      </c>
      <c r="Y18" s="31">
        <v>3308.7910160000001</v>
      </c>
      <c r="Z18" s="31">
        <v>3326.4328609999998</v>
      </c>
      <c r="AA18" s="31">
        <v>3344.1987300000001</v>
      </c>
      <c r="AB18" s="31">
        <v>3360.4956050000001</v>
      </c>
      <c r="AC18" s="31">
        <v>3376.7004390000002</v>
      </c>
      <c r="AD18" s="31">
        <v>3393.0124510000001</v>
      </c>
      <c r="AE18" s="31">
        <v>3410.226807</v>
      </c>
      <c r="AF18" s="31">
        <v>3428.3679200000001</v>
      </c>
      <c r="AG18" s="31">
        <v>3446.0715329999998</v>
      </c>
      <c r="AH18" s="32">
        <v>9.0919999999999994E-3</v>
      </c>
    </row>
    <row r="19" spans="1:34" ht="15" customHeight="1">
      <c r="A19" s="19" t="s">
        <v>97</v>
      </c>
      <c r="B19" s="37" t="s">
        <v>96</v>
      </c>
      <c r="C19" s="31">
        <v>89.861816000000005</v>
      </c>
      <c r="D19" s="31">
        <v>93.654860999999997</v>
      </c>
      <c r="E19" s="31">
        <v>96.272841999999997</v>
      </c>
      <c r="F19" s="31">
        <v>97.802764999999994</v>
      </c>
      <c r="G19" s="31">
        <v>99.407425000000003</v>
      </c>
      <c r="H19" s="31">
        <v>101.18590500000001</v>
      </c>
      <c r="I19" s="31">
        <v>102.586533</v>
      </c>
      <c r="J19" s="31">
        <v>103.84103399999999</v>
      </c>
      <c r="K19" s="31">
        <v>104.95002700000001</v>
      </c>
      <c r="L19" s="31">
        <v>105.957863</v>
      </c>
      <c r="M19" s="31">
        <v>107.063385</v>
      </c>
      <c r="N19" s="31">
        <v>108.295609</v>
      </c>
      <c r="O19" s="31">
        <v>109.475731</v>
      </c>
      <c r="P19" s="31">
        <v>110.69873</v>
      </c>
      <c r="Q19" s="31">
        <v>112.07637800000001</v>
      </c>
      <c r="R19" s="31">
        <v>113.473152</v>
      </c>
      <c r="S19" s="31">
        <v>114.704262</v>
      </c>
      <c r="T19" s="31">
        <v>115.894623</v>
      </c>
      <c r="U19" s="31">
        <v>117.21953600000001</v>
      </c>
      <c r="V19" s="31">
        <v>118.542191</v>
      </c>
      <c r="W19" s="31">
        <v>119.819588</v>
      </c>
      <c r="X19" s="31">
        <v>121.274879</v>
      </c>
      <c r="Y19" s="31">
        <v>122.905472</v>
      </c>
      <c r="Z19" s="31">
        <v>124.61048099999999</v>
      </c>
      <c r="AA19" s="31">
        <v>126.242645</v>
      </c>
      <c r="AB19" s="31">
        <v>127.823654</v>
      </c>
      <c r="AC19" s="31">
        <v>129.36599699999999</v>
      </c>
      <c r="AD19" s="31">
        <v>130.875137</v>
      </c>
      <c r="AE19" s="31">
        <v>132.50619499999999</v>
      </c>
      <c r="AF19" s="31">
        <v>134.27307099999999</v>
      </c>
      <c r="AG19" s="31">
        <v>136.06295800000001</v>
      </c>
      <c r="AH19" s="32">
        <v>1.3924000000000001E-2</v>
      </c>
    </row>
    <row r="20" spans="1:34" ht="15" customHeight="1">
      <c r="A20" s="19" t="s">
        <v>95</v>
      </c>
      <c r="B20" s="37" t="s">
        <v>94</v>
      </c>
      <c r="C20" s="31">
        <v>274.54940800000003</v>
      </c>
      <c r="D20" s="31">
        <v>282.54144300000002</v>
      </c>
      <c r="E20" s="31">
        <v>292.69827299999997</v>
      </c>
      <c r="F20" s="31">
        <v>296.45275900000001</v>
      </c>
      <c r="G20" s="31">
        <v>300.847443</v>
      </c>
      <c r="H20" s="31">
        <v>306.24206500000003</v>
      </c>
      <c r="I20" s="31">
        <v>309.798767</v>
      </c>
      <c r="J20" s="31">
        <v>313.02496300000001</v>
      </c>
      <c r="K20" s="31">
        <v>316.33166499999999</v>
      </c>
      <c r="L20" s="31">
        <v>319.796783</v>
      </c>
      <c r="M20" s="31">
        <v>323.91030899999998</v>
      </c>
      <c r="N20" s="31">
        <v>328.24362200000002</v>
      </c>
      <c r="O20" s="31">
        <v>332.143463</v>
      </c>
      <c r="P20" s="31">
        <v>336.06887799999998</v>
      </c>
      <c r="Q20" s="31">
        <v>340.35537699999998</v>
      </c>
      <c r="R20" s="31">
        <v>344.79953</v>
      </c>
      <c r="S20" s="31">
        <v>348.69607500000001</v>
      </c>
      <c r="T20" s="31">
        <v>352.702271</v>
      </c>
      <c r="U20" s="31">
        <v>357.27691700000003</v>
      </c>
      <c r="V20" s="31">
        <v>361.65835600000003</v>
      </c>
      <c r="W20" s="31">
        <v>365.64315800000003</v>
      </c>
      <c r="X20" s="31">
        <v>370.539062</v>
      </c>
      <c r="Y20" s="31">
        <v>376.26586900000001</v>
      </c>
      <c r="Z20" s="31">
        <v>382.11099200000001</v>
      </c>
      <c r="AA20" s="31">
        <v>387.350708</v>
      </c>
      <c r="AB20" s="31">
        <v>392.57406600000002</v>
      </c>
      <c r="AC20" s="31">
        <v>397.848297</v>
      </c>
      <c r="AD20" s="31">
        <v>403.028839</v>
      </c>
      <c r="AE20" s="31">
        <v>408.59039300000001</v>
      </c>
      <c r="AF20" s="31">
        <v>414.45895400000001</v>
      </c>
      <c r="AG20" s="31">
        <v>420.537598</v>
      </c>
      <c r="AH20" s="32">
        <v>1.4315E-2</v>
      </c>
    </row>
    <row r="21" spans="1:34" ht="15" customHeight="1">
      <c r="B21" s="30" t="s">
        <v>774</v>
      </c>
    </row>
    <row r="22" spans="1:34" ht="15" customHeight="1">
      <c r="A22" s="19" t="s">
        <v>770</v>
      </c>
      <c r="B22" s="37" t="s">
        <v>771</v>
      </c>
      <c r="C22" s="31">
        <v>108.451859</v>
      </c>
      <c r="D22" s="31">
        <v>134.906631</v>
      </c>
      <c r="E22" s="31">
        <v>154.74700899999999</v>
      </c>
      <c r="F22" s="31">
        <v>169.768936</v>
      </c>
      <c r="G22" s="31">
        <v>181.054596</v>
      </c>
      <c r="H22" s="31">
        <v>189.63523900000001</v>
      </c>
      <c r="I22" s="31">
        <v>196.10214199999999</v>
      </c>
      <c r="J22" s="31">
        <v>201.02420000000001</v>
      </c>
      <c r="K22" s="31">
        <v>204.662598</v>
      </c>
      <c r="L22" s="31">
        <v>207.425308</v>
      </c>
      <c r="M22" s="31">
        <v>209.68708799999999</v>
      </c>
      <c r="N22" s="31">
        <v>211.31668099999999</v>
      </c>
      <c r="O22" s="31">
        <v>212.70942700000001</v>
      </c>
      <c r="P22" s="31">
        <v>213.73635899999999</v>
      </c>
      <c r="Q22" s="31">
        <v>214.52165199999999</v>
      </c>
      <c r="R22" s="31">
        <v>215.13287399999999</v>
      </c>
      <c r="S22" s="31">
        <v>215.61059599999999</v>
      </c>
      <c r="T22" s="31">
        <v>215.96757500000001</v>
      </c>
      <c r="U22" s="31">
        <v>216.24118000000001</v>
      </c>
      <c r="V22" s="31">
        <v>216.411743</v>
      </c>
      <c r="W22" s="31">
        <v>216.60230999999999</v>
      </c>
      <c r="X22" s="31">
        <v>216.689728</v>
      </c>
      <c r="Y22" s="31">
        <v>216.745667</v>
      </c>
      <c r="Z22" s="31">
        <v>216.78471400000001</v>
      </c>
      <c r="AA22" s="31">
        <v>216.798157</v>
      </c>
      <c r="AB22" s="31">
        <v>216.777512</v>
      </c>
      <c r="AC22" s="31">
        <v>216.80685399999999</v>
      </c>
      <c r="AD22" s="31">
        <v>216.801849</v>
      </c>
      <c r="AE22" s="31">
        <v>216.82325700000001</v>
      </c>
      <c r="AF22" s="31">
        <v>216.849594</v>
      </c>
      <c r="AG22" s="31">
        <v>216.91029399999999</v>
      </c>
      <c r="AH22" s="32">
        <v>2.3375E-2</v>
      </c>
    </row>
    <row r="23" spans="1:34" ht="15" customHeight="1">
      <c r="A23" s="19" t="s">
        <v>772</v>
      </c>
      <c r="B23" s="37" t="s">
        <v>773</v>
      </c>
      <c r="C23" s="31">
        <v>25.165980999999999</v>
      </c>
      <c r="D23" s="31">
        <v>29.764140999999999</v>
      </c>
      <c r="E23" s="31">
        <v>33.498145999999998</v>
      </c>
      <c r="F23" s="31">
        <v>36.387149999999998</v>
      </c>
      <c r="G23" s="31">
        <v>38.402351000000003</v>
      </c>
      <c r="H23" s="31">
        <v>39.985401000000003</v>
      </c>
      <c r="I23" s="31">
        <v>41.108414000000003</v>
      </c>
      <c r="J23" s="31">
        <v>41.957863000000003</v>
      </c>
      <c r="K23" s="31">
        <v>42.373077000000002</v>
      </c>
      <c r="L23" s="31">
        <v>42.626572000000003</v>
      </c>
      <c r="M23" s="31">
        <v>43.171546999999997</v>
      </c>
      <c r="N23" s="31">
        <v>43.557751000000003</v>
      </c>
      <c r="O23" s="31">
        <v>44.181170999999999</v>
      </c>
      <c r="P23" s="31">
        <v>44.7425</v>
      </c>
      <c r="Q23" s="31">
        <v>45.359099999999998</v>
      </c>
      <c r="R23" s="31">
        <v>45.942974</v>
      </c>
      <c r="S23" s="31">
        <v>46.461497999999999</v>
      </c>
      <c r="T23" s="31">
        <v>46.940620000000003</v>
      </c>
      <c r="U23" s="31">
        <v>47.450031000000003</v>
      </c>
      <c r="V23" s="31">
        <v>47.918919000000002</v>
      </c>
      <c r="W23" s="31">
        <v>48.558169999999997</v>
      </c>
      <c r="X23" s="31">
        <v>49.100951999999999</v>
      </c>
      <c r="Y23" s="31">
        <v>49.688167999999997</v>
      </c>
      <c r="Z23" s="31">
        <v>50.322009999999999</v>
      </c>
      <c r="AA23" s="31">
        <v>50.934455999999997</v>
      </c>
      <c r="AB23" s="31">
        <v>51.475597</v>
      </c>
      <c r="AC23" s="31">
        <v>52.106262000000001</v>
      </c>
      <c r="AD23" s="31">
        <v>52.654964</v>
      </c>
      <c r="AE23" s="31">
        <v>53.258338999999999</v>
      </c>
      <c r="AF23" s="31">
        <v>53.834007</v>
      </c>
      <c r="AG23" s="31">
        <v>54.410843</v>
      </c>
      <c r="AH23" s="32">
        <v>2.6036E-2</v>
      </c>
    </row>
    <row r="24" spans="1:34" ht="15" customHeight="1">
      <c r="B24" s="30" t="s">
        <v>93</v>
      </c>
    </row>
    <row r="25" spans="1:34" ht="15" customHeight="1">
      <c r="A25" s="19" t="s">
        <v>92</v>
      </c>
      <c r="B25" s="37" t="s">
        <v>91</v>
      </c>
      <c r="C25" s="31">
        <v>738.85894800000005</v>
      </c>
      <c r="D25" s="31">
        <v>1081.6602780000001</v>
      </c>
      <c r="E25" s="31">
        <v>1215.7373050000001</v>
      </c>
      <c r="F25" s="31">
        <v>1284.3009030000001</v>
      </c>
      <c r="G25" s="31">
        <v>1331.709595</v>
      </c>
      <c r="H25" s="31">
        <v>1382.866943</v>
      </c>
      <c r="I25" s="31">
        <v>1413.6407469999999</v>
      </c>
      <c r="J25" s="31">
        <v>1440.1944579999999</v>
      </c>
      <c r="K25" s="31">
        <v>1464.6527100000001</v>
      </c>
      <c r="L25" s="31">
        <v>1486.1226810000001</v>
      </c>
      <c r="M25" s="31">
        <v>1512.480225</v>
      </c>
      <c r="N25" s="31">
        <v>1542.9261469999999</v>
      </c>
      <c r="O25" s="31">
        <v>1577.5469969999999</v>
      </c>
      <c r="P25" s="31">
        <v>1614.4033199999999</v>
      </c>
      <c r="Q25" s="31">
        <v>1652.7857670000001</v>
      </c>
      <c r="R25" s="31">
        <v>1690.091553</v>
      </c>
      <c r="S25" s="31">
        <v>1722.8204350000001</v>
      </c>
      <c r="T25" s="31">
        <v>1753.0385739999999</v>
      </c>
      <c r="U25" s="31">
        <v>1785.817139</v>
      </c>
      <c r="V25" s="31">
        <v>1820.93335</v>
      </c>
      <c r="W25" s="31">
        <v>1858.7414550000001</v>
      </c>
      <c r="X25" s="31">
        <v>1897.8637699999999</v>
      </c>
      <c r="Y25" s="31">
        <v>1939.794189</v>
      </c>
      <c r="Z25" s="31">
        <v>1983.944092</v>
      </c>
      <c r="AA25" s="31">
        <v>2027.790039</v>
      </c>
      <c r="AB25" s="31">
        <v>2069.7546390000002</v>
      </c>
      <c r="AC25" s="31">
        <v>2110.5791020000001</v>
      </c>
      <c r="AD25" s="31">
        <v>2152.0017090000001</v>
      </c>
      <c r="AE25" s="31">
        <v>2194.96875</v>
      </c>
      <c r="AF25" s="31">
        <v>2238.3408199999999</v>
      </c>
      <c r="AG25" s="31">
        <v>2282.4025879999999</v>
      </c>
      <c r="AH25" s="32">
        <v>3.8311999999999999E-2</v>
      </c>
    </row>
    <row r="26" spans="1:34" ht="15" customHeight="1">
      <c r="B26" s="30" t="s">
        <v>90</v>
      </c>
    </row>
    <row r="27" spans="1:34" ht="15" customHeight="1">
      <c r="A27" s="19" t="s">
        <v>89</v>
      </c>
      <c r="B27" s="37" t="s">
        <v>48</v>
      </c>
      <c r="C27" s="31">
        <v>1521.9704589999999</v>
      </c>
      <c r="D27" s="31">
        <v>1618.2993160000001</v>
      </c>
      <c r="E27" s="31">
        <v>1653.9343260000001</v>
      </c>
      <c r="F27" s="31">
        <v>1638.952393</v>
      </c>
      <c r="G27" s="31">
        <v>1638.3515620000001</v>
      </c>
      <c r="H27" s="31">
        <v>1611.4123540000001</v>
      </c>
      <c r="I27" s="31">
        <v>1629.1599120000001</v>
      </c>
      <c r="J27" s="31">
        <v>1624.662476</v>
      </c>
      <c r="K27" s="31">
        <v>1642.2048339999999</v>
      </c>
      <c r="L27" s="31">
        <v>1664.909668</v>
      </c>
      <c r="M27" s="31">
        <v>1680.0539550000001</v>
      </c>
      <c r="N27" s="31">
        <v>1687.346436</v>
      </c>
      <c r="O27" s="31">
        <v>1696.865967</v>
      </c>
      <c r="P27" s="31">
        <v>1710.897095</v>
      </c>
      <c r="Q27" s="31">
        <v>1725.098389</v>
      </c>
      <c r="R27" s="31">
        <v>1731.5200199999999</v>
      </c>
      <c r="S27" s="31">
        <v>1733.1766359999999</v>
      </c>
      <c r="T27" s="31">
        <v>1733.2185059999999</v>
      </c>
      <c r="U27" s="31">
        <v>1727.7104489999999</v>
      </c>
      <c r="V27" s="31">
        <v>1732.0479740000001</v>
      </c>
      <c r="W27" s="31">
        <v>1735.4719239999999</v>
      </c>
      <c r="X27" s="31">
        <v>1747.6795649999999</v>
      </c>
      <c r="Y27" s="31">
        <v>1765.7388920000001</v>
      </c>
      <c r="Z27" s="31">
        <v>1780.219116</v>
      </c>
      <c r="AA27" s="31">
        <v>1793.768433</v>
      </c>
      <c r="AB27" s="31">
        <v>1797.2144780000001</v>
      </c>
      <c r="AC27" s="31">
        <v>1807.4219969999999</v>
      </c>
      <c r="AD27" s="31">
        <v>1820.364746</v>
      </c>
      <c r="AE27" s="31">
        <v>1837.451172</v>
      </c>
      <c r="AF27" s="31">
        <v>1853.3664550000001</v>
      </c>
      <c r="AG27" s="31">
        <v>1873.035034</v>
      </c>
      <c r="AH27" s="32">
        <v>6.9430000000000004E-3</v>
      </c>
    </row>
    <row r="28" spans="1:34" ht="15" customHeight="1">
      <c r="A28" s="19" t="s">
        <v>88</v>
      </c>
      <c r="B28" s="37" t="s">
        <v>46</v>
      </c>
      <c r="C28" s="31">
        <v>347.68133499999999</v>
      </c>
      <c r="D28" s="31">
        <v>358.75436400000001</v>
      </c>
      <c r="E28" s="31">
        <v>356.58099399999998</v>
      </c>
      <c r="F28" s="31">
        <v>351.44842499999999</v>
      </c>
      <c r="G28" s="31">
        <v>345.33050500000002</v>
      </c>
      <c r="H28" s="31">
        <v>339.26663200000002</v>
      </c>
      <c r="I28" s="31">
        <v>330.77096599999999</v>
      </c>
      <c r="J28" s="31">
        <v>321.98907500000001</v>
      </c>
      <c r="K28" s="31">
        <v>313.560699</v>
      </c>
      <c r="L28" s="31">
        <v>305.13720699999999</v>
      </c>
      <c r="M28" s="31">
        <v>296.79244999999997</v>
      </c>
      <c r="N28" s="31">
        <v>293.140198</v>
      </c>
      <c r="O28" s="31">
        <v>289.27224699999999</v>
      </c>
      <c r="P28" s="31">
        <v>285.857483</v>
      </c>
      <c r="Q28" s="31">
        <v>282.64532500000001</v>
      </c>
      <c r="R28" s="31">
        <v>278.84634399999999</v>
      </c>
      <c r="S28" s="31">
        <v>274.79904199999999</v>
      </c>
      <c r="T28" s="31">
        <v>270.87039199999998</v>
      </c>
      <c r="U28" s="31">
        <v>266.85159299999998</v>
      </c>
      <c r="V28" s="31">
        <v>262.97421300000002</v>
      </c>
      <c r="W28" s="31">
        <v>258.63861100000003</v>
      </c>
      <c r="X28" s="31">
        <v>257.41476399999999</v>
      </c>
      <c r="Y28" s="31">
        <v>256.757812</v>
      </c>
      <c r="Z28" s="31">
        <v>256.26825000000002</v>
      </c>
      <c r="AA28" s="31">
        <v>255.40484599999999</v>
      </c>
      <c r="AB28" s="31">
        <v>254.38140899999999</v>
      </c>
      <c r="AC28" s="31">
        <v>253.43038899999999</v>
      </c>
      <c r="AD28" s="31">
        <v>252.34704600000001</v>
      </c>
      <c r="AE28" s="31">
        <v>251.26715100000001</v>
      </c>
      <c r="AF28" s="31">
        <v>250.57226600000001</v>
      </c>
      <c r="AG28" s="31">
        <v>249.989349</v>
      </c>
      <c r="AH28" s="32">
        <v>-1.0935E-2</v>
      </c>
    </row>
    <row r="30" spans="1:34" ht="15" customHeight="1">
      <c r="B30" s="30" t="s">
        <v>87</v>
      </c>
    </row>
    <row r="31" spans="1:34" ht="15" customHeight="1">
      <c r="B31" s="30" t="s">
        <v>86</v>
      </c>
    </row>
    <row r="32" spans="1:34" ht="15" customHeight="1">
      <c r="A32" s="19" t="s">
        <v>85</v>
      </c>
      <c r="B32" s="37" t="s">
        <v>84</v>
      </c>
      <c r="C32" s="33">
        <v>34.575938999999998</v>
      </c>
      <c r="D32" s="33">
        <v>35.476635000000002</v>
      </c>
      <c r="E32" s="33">
        <v>36.078181999999998</v>
      </c>
      <c r="F32" s="33">
        <v>36.650905999999999</v>
      </c>
      <c r="G32" s="33">
        <v>37.159649000000002</v>
      </c>
      <c r="H32" s="33">
        <v>37.709220999999999</v>
      </c>
      <c r="I32" s="33">
        <v>38.338470000000001</v>
      </c>
      <c r="J32" s="33">
        <v>38.338428</v>
      </c>
      <c r="K32" s="33">
        <v>38.398032999999998</v>
      </c>
      <c r="L32" s="33">
        <v>38.43882</v>
      </c>
      <c r="M32" s="33">
        <v>38.538516999999999</v>
      </c>
      <c r="N32" s="33">
        <v>38.569710000000001</v>
      </c>
      <c r="O32" s="33">
        <v>38.611609999999999</v>
      </c>
      <c r="P32" s="33">
        <v>38.636851999999998</v>
      </c>
      <c r="Q32" s="33">
        <v>38.656502000000003</v>
      </c>
      <c r="R32" s="33">
        <v>38.666412000000001</v>
      </c>
      <c r="S32" s="33">
        <v>38.675044999999997</v>
      </c>
      <c r="T32" s="33">
        <v>38.684604999999998</v>
      </c>
      <c r="U32" s="33">
        <v>38.698779999999999</v>
      </c>
      <c r="V32" s="33">
        <v>38.690036999999997</v>
      </c>
      <c r="W32" s="33">
        <v>38.704577999999998</v>
      </c>
      <c r="X32" s="33">
        <v>38.713901999999997</v>
      </c>
      <c r="Y32" s="33">
        <v>38.712833000000003</v>
      </c>
      <c r="Z32" s="33">
        <v>38.708260000000003</v>
      </c>
      <c r="AA32" s="33">
        <v>38.695782000000001</v>
      </c>
      <c r="AB32" s="33">
        <v>38.670200000000001</v>
      </c>
      <c r="AC32" s="33">
        <v>38.671329</v>
      </c>
      <c r="AD32" s="33">
        <v>38.659885000000003</v>
      </c>
      <c r="AE32" s="33">
        <v>38.646473</v>
      </c>
      <c r="AF32" s="33">
        <v>38.622086000000003</v>
      </c>
      <c r="AG32" s="33">
        <v>38.599280999999998</v>
      </c>
      <c r="AH32" s="32">
        <v>3.676E-3</v>
      </c>
    </row>
    <row r="33" spans="1:34" ht="15" customHeight="1">
      <c r="A33" s="19" t="s">
        <v>83</v>
      </c>
      <c r="B33" s="37" t="s">
        <v>82</v>
      </c>
      <c r="C33" s="33">
        <v>42.153393000000001</v>
      </c>
      <c r="D33" s="33">
        <v>44.247008999999998</v>
      </c>
      <c r="E33" s="33">
        <v>44.785857999999998</v>
      </c>
      <c r="F33" s="33">
        <v>45.462093000000003</v>
      </c>
      <c r="G33" s="33">
        <v>46.176597999999998</v>
      </c>
      <c r="H33" s="33">
        <v>46.858874999999998</v>
      </c>
      <c r="I33" s="33">
        <v>47.623610999999997</v>
      </c>
      <c r="J33" s="33">
        <v>47.631118999999998</v>
      </c>
      <c r="K33" s="33">
        <v>47.657536</v>
      </c>
      <c r="L33" s="33">
        <v>47.657536</v>
      </c>
      <c r="M33" s="33">
        <v>47.683627999999999</v>
      </c>
      <c r="N33" s="33">
        <v>47.683627999999999</v>
      </c>
      <c r="O33" s="33">
        <v>47.683627999999999</v>
      </c>
      <c r="P33" s="33">
        <v>47.683627999999999</v>
      </c>
      <c r="Q33" s="33">
        <v>47.683627999999999</v>
      </c>
      <c r="R33" s="33">
        <v>47.683627999999999</v>
      </c>
      <c r="S33" s="33">
        <v>47.683627999999999</v>
      </c>
      <c r="T33" s="33">
        <v>47.683627999999999</v>
      </c>
      <c r="U33" s="33">
        <v>47.683627999999999</v>
      </c>
      <c r="V33" s="33">
        <v>47.683627999999999</v>
      </c>
      <c r="W33" s="33">
        <v>47.685558</v>
      </c>
      <c r="X33" s="33">
        <v>47.685558</v>
      </c>
      <c r="Y33" s="33">
        <v>47.685558</v>
      </c>
      <c r="Z33" s="33">
        <v>47.685558</v>
      </c>
      <c r="AA33" s="33">
        <v>47.685558</v>
      </c>
      <c r="AB33" s="33">
        <v>47.685558</v>
      </c>
      <c r="AC33" s="33">
        <v>47.689582999999999</v>
      </c>
      <c r="AD33" s="33">
        <v>47.689582999999999</v>
      </c>
      <c r="AE33" s="33">
        <v>47.689582999999999</v>
      </c>
      <c r="AF33" s="33">
        <v>47.689582999999999</v>
      </c>
      <c r="AG33" s="33">
        <v>47.689582999999999</v>
      </c>
      <c r="AH33" s="32">
        <v>4.1219999999999998E-3</v>
      </c>
    </row>
    <row r="34" spans="1:34" ht="15" customHeight="1">
      <c r="A34" s="19" t="s">
        <v>81</v>
      </c>
      <c r="B34" s="37" t="s">
        <v>80</v>
      </c>
      <c r="C34" s="33">
        <v>30.904506999999999</v>
      </c>
      <c r="D34" s="33">
        <v>31.518650000000001</v>
      </c>
      <c r="E34" s="33">
        <v>31.945416999999999</v>
      </c>
      <c r="F34" s="33">
        <v>32.456637999999998</v>
      </c>
      <c r="G34" s="33">
        <v>32.915405</v>
      </c>
      <c r="H34" s="33">
        <v>33.392699999999998</v>
      </c>
      <c r="I34" s="33">
        <v>33.955584999999999</v>
      </c>
      <c r="J34" s="33">
        <v>33.955584999999999</v>
      </c>
      <c r="K34" s="33">
        <v>33.955584999999999</v>
      </c>
      <c r="L34" s="33">
        <v>33.955584999999999</v>
      </c>
      <c r="M34" s="33">
        <v>33.955584999999999</v>
      </c>
      <c r="N34" s="33">
        <v>33.955593</v>
      </c>
      <c r="O34" s="33">
        <v>33.955593</v>
      </c>
      <c r="P34" s="33">
        <v>33.955593</v>
      </c>
      <c r="Q34" s="33">
        <v>33.955593</v>
      </c>
      <c r="R34" s="33">
        <v>33.955593</v>
      </c>
      <c r="S34" s="33">
        <v>33.955593</v>
      </c>
      <c r="T34" s="33">
        <v>33.955593</v>
      </c>
      <c r="U34" s="33">
        <v>33.955593</v>
      </c>
      <c r="V34" s="33">
        <v>33.955601000000001</v>
      </c>
      <c r="W34" s="33">
        <v>33.955601000000001</v>
      </c>
      <c r="X34" s="33">
        <v>33.955601000000001</v>
      </c>
      <c r="Y34" s="33">
        <v>33.955601000000001</v>
      </c>
      <c r="Z34" s="33">
        <v>33.955601000000001</v>
      </c>
      <c r="AA34" s="33">
        <v>33.955601000000001</v>
      </c>
      <c r="AB34" s="33">
        <v>33.955624</v>
      </c>
      <c r="AC34" s="33">
        <v>33.955624</v>
      </c>
      <c r="AD34" s="33">
        <v>33.955624</v>
      </c>
      <c r="AE34" s="33">
        <v>33.955624</v>
      </c>
      <c r="AF34" s="33">
        <v>33.955624</v>
      </c>
      <c r="AG34" s="33">
        <v>33.955624</v>
      </c>
      <c r="AH34" s="32">
        <v>3.143E-3</v>
      </c>
    </row>
    <row r="35" spans="1:34" ht="15" customHeight="1">
      <c r="A35" s="19" t="s">
        <v>79</v>
      </c>
      <c r="B35" s="37" t="s">
        <v>78</v>
      </c>
      <c r="C35" s="33">
        <v>35.559525000000001</v>
      </c>
      <c r="D35" s="33">
        <v>36.684010000000001</v>
      </c>
      <c r="E35" s="33">
        <v>37.333297999999999</v>
      </c>
      <c r="F35" s="33">
        <v>37.826214</v>
      </c>
      <c r="G35" s="33">
        <v>38.214438999999999</v>
      </c>
      <c r="H35" s="33">
        <v>38.623798000000001</v>
      </c>
      <c r="I35" s="33">
        <v>39.253933000000004</v>
      </c>
      <c r="J35" s="33">
        <v>39.401836000000003</v>
      </c>
      <c r="K35" s="33">
        <v>39.528365999999998</v>
      </c>
      <c r="L35" s="33">
        <v>39.621532000000002</v>
      </c>
      <c r="M35" s="33">
        <v>39.824795000000002</v>
      </c>
      <c r="N35" s="33">
        <v>39.94614</v>
      </c>
      <c r="O35" s="33">
        <v>40.109000999999999</v>
      </c>
      <c r="P35" s="33">
        <v>40.251700999999997</v>
      </c>
      <c r="Q35" s="33">
        <v>40.397278</v>
      </c>
      <c r="R35" s="33">
        <v>40.544291999999999</v>
      </c>
      <c r="S35" s="33">
        <v>40.698813999999999</v>
      </c>
      <c r="T35" s="33">
        <v>40.867474000000001</v>
      </c>
      <c r="U35" s="33">
        <v>41.050446000000001</v>
      </c>
      <c r="V35" s="33">
        <v>41.190041000000001</v>
      </c>
      <c r="W35" s="33">
        <v>41.378349</v>
      </c>
      <c r="X35" s="33">
        <v>41.514732000000002</v>
      </c>
      <c r="Y35" s="33">
        <v>41.621445000000001</v>
      </c>
      <c r="Z35" s="33">
        <v>41.733494</v>
      </c>
      <c r="AA35" s="33">
        <v>41.829974999999997</v>
      </c>
      <c r="AB35" s="33">
        <v>41.898018</v>
      </c>
      <c r="AC35" s="33">
        <v>42.038558999999999</v>
      </c>
      <c r="AD35" s="33">
        <v>42.159100000000002</v>
      </c>
      <c r="AE35" s="33">
        <v>42.285259000000003</v>
      </c>
      <c r="AF35" s="33">
        <v>42.388649000000001</v>
      </c>
      <c r="AG35" s="33">
        <v>42.505687999999999</v>
      </c>
      <c r="AH35" s="32">
        <v>5.9649999999999998E-3</v>
      </c>
    </row>
    <row r="36" spans="1:34" ht="15" customHeight="1">
      <c r="A36" s="19" t="s">
        <v>77</v>
      </c>
      <c r="B36" s="37" t="s">
        <v>76</v>
      </c>
      <c r="C36" s="33">
        <v>43.332656999999998</v>
      </c>
      <c r="D36" s="33">
        <v>45.108359999999998</v>
      </c>
      <c r="E36" s="33">
        <v>45.590721000000002</v>
      </c>
      <c r="F36" s="33">
        <v>46.344467000000002</v>
      </c>
      <c r="G36" s="33">
        <v>47.070244000000002</v>
      </c>
      <c r="H36" s="33">
        <v>47.607925000000002</v>
      </c>
      <c r="I36" s="33">
        <v>48.35651</v>
      </c>
      <c r="J36" s="33">
        <v>48.466147999999997</v>
      </c>
      <c r="K36" s="33">
        <v>48.581116000000002</v>
      </c>
      <c r="L36" s="33">
        <v>48.690047999999997</v>
      </c>
      <c r="M36" s="33">
        <v>48.855915000000003</v>
      </c>
      <c r="N36" s="33">
        <v>49.056713000000002</v>
      </c>
      <c r="O36" s="33">
        <v>49.261761</v>
      </c>
      <c r="P36" s="33">
        <v>49.507111000000002</v>
      </c>
      <c r="Q36" s="33">
        <v>49.749268000000001</v>
      </c>
      <c r="R36" s="33">
        <v>50.017662000000001</v>
      </c>
      <c r="S36" s="33">
        <v>50.302115999999998</v>
      </c>
      <c r="T36" s="33">
        <v>50.606482999999997</v>
      </c>
      <c r="U36" s="33">
        <v>50.927601000000003</v>
      </c>
      <c r="V36" s="33">
        <v>51.238052000000003</v>
      </c>
      <c r="W36" s="33">
        <v>51.556919000000001</v>
      </c>
      <c r="X36" s="33">
        <v>51.820061000000003</v>
      </c>
      <c r="Y36" s="33">
        <v>52.052951999999998</v>
      </c>
      <c r="Z36" s="33">
        <v>52.302273</v>
      </c>
      <c r="AA36" s="33">
        <v>52.551006000000001</v>
      </c>
      <c r="AB36" s="33">
        <v>52.786121000000001</v>
      </c>
      <c r="AC36" s="33">
        <v>53.063194000000003</v>
      </c>
      <c r="AD36" s="33">
        <v>53.379848000000003</v>
      </c>
      <c r="AE36" s="33">
        <v>53.689163000000001</v>
      </c>
      <c r="AF36" s="33">
        <v>54.011349000000003</v>
      </c>
      <c r="AG36" s="33">
        <v>54.341025999999999</v>
      </c>
      <c r="AH36" s="32">
        <v>7.574E-3</v>
      </c>
    </row>
    <row r="37" spans="1:34" ht="15" customHeight="1">
      <c r="A37" s="19" t="s">
        <v>75</v>
      </c>
      <c r="B37" s="37" t="s">
        <v>74</v>
      </c>
      <c r="C37" s="33">
        <v>31.790717999999998</v>
      </c>
      <c r="D37" s="33">
        <v>32.802833999999997</v>
      </c>
      <c r="E37" s="33">
        <v>33.318001000000002</v>
      </c>
      <c r="F37" s="33">
        <v>33.696624999999997</v>
      </c>
      <c r="G37" s="33">
        <v>33.991497000000003</v>
      </c>
      <c r="H37" s="33">
        <v>34.334408000000003</v>
      </c>
      <c r="I37" s="33">
        <v>34.904136999999999</v>
      </c>
      <c r="J37" s="33">
        <v>35.063301000000003</v>
      </c>
      <c r="K37" s="33">
        <v>35.121398999999997</v>
      </c>
      <c r="L37" s="33">
        <v>35.152676</v>
      </c>
      <c r="M37" s="33">
        <v>35.240437</v>
      </c>
      <c r="N37" s="33">
        <v>35.287022</v>
      </c>
      <c r="O37" s="33">
        <v>35.372321999999997</v>
      </c>
      <c r="P37" s="33">
        <v>35.437564999999999</v>
      </c>
      <c r="Q37" s="33">
        <v>35.515025999999999</v>
      </c>
      <c r="R37" s="33">
        <v>35.597915999999998</v>
      </c>
      <c r="S37" s="33">
        <v>35.686568999999999</v>
      </c>
      <c r="T37" s="33">
        <v>35.785324000000003</v>
      </c>
      <c r="U37" s="33">
        <v>35.890186</v>
      </c>
      <c r="V37" s="33">
        <v>35.974753999999997</v>
      </c>
      <c r="W37" s="33">
        <v>36.087676999999999</v>
      </c>
      <c r="X37" s="33">
        <v>36.158825</v>
      </c>
      <c r="Y37" s="33">
        <v>36.217339000000003</v>
      </c>
      <c r="Z37" s="33">
        <v>36.282581</v>
      </c>
      <c r="AA37" s="33">
        <v>36.340091999999999</v>
      </c>
      <c r="AB37" s="33">
        <v>36.386100999999996</v>
      </c>
      <c r="AC37" s="33">
        <v>36.473334999999999</v>
      </c>
      <c r="AD37" s="33">
        <v>36.539143000000003</v>
      </c>
      <c r="AE37" s="33">
        <v>36.618755</v>
      </c>
      <c r="AF37" s="33">
        <v>36.683075000000002</v>
      </c>
      <c r="AG37" s="33">
        <v>36.761378999999998</v>
      </c>
      <c r="AH37" s="32">
        <v>4.8539999999999998E-3</v>
      </c>
    </row>
    <row r="38" spans="1:34" ht="15" customHeight="1">
      <c r="A38" s="19" t="s">
        <v>73</v>
      </c>
      <c r="B38" s="37" t="s">
        <v>72</v>
      </c>
      <c r="C38" s="33">
        <v>35.434722999999998</v>
      </c>
      <c r="D38" s="33">
        <v>36.559928999999997</v>
      </c>
      <c r="E38" s="33">
        <v>37.204833999999998</v>
      </c>
      <c r="F38" s="33">
        <v>37.694220999999999</v>
      </c>
      <c r="G38" s="33">
        <v>38.078654999999998</v>
      </c>
      <c r="H38" s="33">
        <v>38.463242000000001</v>
      </c>
      <c r="I38" s="33">
        <v>38.992435</v>
      </c>
      <c r="J38" s="33">
        <v>39.107292000000001</v>
      </c>
      <c r="K38" s="33">
        <v>39.218741999999999</v>
      </c>
      <c r="L38" s="33">
        <v>39.296047000000002</v>
      </c>
      <c r="M38" s="33">
        <v>39.471226000000001</v>
      </c>
      <c r="N38" s="33">
        <v>39.562714</v>
      </c>
      <c r="O38" s="33">
        <v>39.689312000000001</v>
      </c>
      <c r="P38" s="33">
        <v>39.793934</v>
      </c>
      <c r="Q38" s="33">
        <v>39.899666000000003</v>
      </c>
      <c r="R38" s="33">
        <v>40.004364000000002</v>
      </c>
      <c r="S38" s="33">
        <v>40.114662000000003</v>
      </c>
      <c r="T38" s="33">
        <v>40.237231999999999</v>
      </c>
      <c r="U38" s="33">
        <v>40.371490000000001</v>
      </c>
      <c r="V38" s="33">
        <v>40.466324</v>
      </c>
      <c r="W38" s="33">
        <v>40.605407999999997</v>
      </c>
      <c r="X38" s="33">
        <v>40.705272999999998</v>
      </c>
      <c r="Y38" s="33">
        <v>40.779609999999998</v>
      </c>
      <c r="Z38" s="33">
        <v>40.857525000000003</v>
      </c>
      <c r="AA38" s="33">
        <v>40.921996999999998</v>
      </c>
      <c r="AB38" s="33">
        <v>40.961604999999999</v>
      </c>
      <c r="AC38" s="33">
        <v>41.063358000000001</v>
      </c>
      <c r="AD38" s="33">
        <v>41.145614999999999</v>
      </c>
      <c r="AE38" s="33">
        <v>41.232857000000003</v>
      </c>
      <c r="AF38" s="33">
        <v>41.298721</v>
      </c>
      <c r="AG38" s="33">
        <v>41.376674999999999</v>
      </c>
      <c r="AH38" s="32">
        <v>5.1809999999999998E-3</v>
      </c>
    </row>
    <row r="39" spans="1:34" ht="15" customHeight="1">
      <c r="A39" s="19" t="s">
        <v>71</v>
      </c>
      <c r="B39" s="37" t="s">
        <v>70</v>
      </c>
      <c r="C39" s="33">
        <v>43.062984</v>
      </c>
      <c r="D39" s="33">
        <v>44.856361</v>
      </c>
      <c r="E39" s="33">
        <v>45.339179999999999</v>
      </c>
      <c r="F39" s="33">
        <v>46.082512000000001</v>
      </c>
      <c r="G39" s="33">
        <v>46.794147000000002</v>
      </c>
      <c r="H39" s="33">
        <v>47.324184000000002</v>
      </c>
      <c r="I39" s="33">
        <v>48.051986999999997</v>
      </c>
      <c r="J39" s="33">
        <v>48.143889999999999</v>
      </c>
      <c r="K39" s="33">
        <v>48.233291999999999</v>
      </c>
      <c r="L39" s="33">
        <v>48.307322999999997</v>
      </c>
      <c r="M39" s="33">
        <v>48.425857999999998</v>
      </c>
      <c r="N39" s="33">
        <v>48.566616000000003</v>
      </c>
      <c r="O39" s="33">
        <v>48.708869999999997</v>
      </c>
      <c r="P39" s="33">
        <v>48.878948000000001</v>
      </c>
      <c r="Q39" s="33">
        <v>49.042828</v>
      </c>
      <c r="R39" s="33">
        <v>49.225208000000002</v>
      </c>
      <c r="S39" s="33">
        <v>49.419024999999998</v>
      </c>
      <c r="T39" s="33">
        <v>49.627670000000002</v>
      </c>
      <c r="U39" s="33">
        <v>49.847687000000001</v>
      </c>
      <c r="V39" s="33">
        <v>50.056106999999997</v>
      </c>
      <c r="W39" s="33">
        <v>50.273575000000001</v>
      </c>
      <c r="X39" s="33">
        <v>50.452057000000003</v>
      </c>
      <c r="Y39" s="33">
        <v>50.606411000000001</v>
      </c>
      <c r="Z39" s="33">
        <v>50.772799999999997</v>
      </c>
      <c r="AA39" s="33">
        <v>50.938583000000001</v>
      </c>
      <c r="AB39" s="33">
        <v>51.093108999999998</v>
      </c>
      <c r="AC39" s="33">
        <v>51.280605000000001</v>
      </c>
      <c r="AD39" s="33">
        <v>51.493599000000003</v>
      </c>
      <c r="AE39" s="33">
        <v>51.701439000000001</v>
      </c>
      <c r="AF39" s="33">
        <v>51.915474000000003</v>
      </c>
      <c r="AG39" s="33">
        <v>52.135528999999998</v>
      </c>
      <c r="AH39" s="32">
        <v>6.3930000000000002E-3</v>
      </c>
    </row>
    <row r="40" spans="1:34" ht="15" customHeight="1">
      <c r="A40" s="19" t="s">
        <v>69</v>
      </c>
      <c r="B40" s="37" t="s">
        <v>68</v>
      </c>
      <c r="C40" s="33">
        <v>31.721136000000001</v>
      </c>
      <c r="D40" s="33">
        <v>32.725299999999997</v>
      </c>
      <c r="E40" s="33">
        <v>33.237099000000001</v>
      </c>
      <c r="F40" s="33">
        <v>33.614491000000001</v>
      </c>
      <c r="G40" s="33">
        <v>33.908329000000002</v>
      </c>
      <c r="H40" s="33">
        <v>34.221316999999999</v>
      </c>
      <c r="I40" s="33">
        <v>34.665545999999999</v>
      </c>
      <c r="J40" s="33">
        <v>34.787337999999998</v>
      </c>
      <c r="K40" s="33">
        <v>34.834797000000002</v>
      </c>
      <c r="L40" s="33">
        <v>34.857765000000001</v>
      </c>
      <c r="M40" s="33">
        <v>34.926220000000001</v>
      </c>
      <c r="N40" s="33">
        <v>34.955395000000003</v>
      </c>
      <c r="O40" s="33">
        <v>35.016125000000002</v>
      </c>
      <c r="P40" s="33">
        <v>35.058846000000003</v>
      </c>
      <c r="Q40" s="33">
        <v>35.112552999999998</v>
      </c>
      <c r="R40" s="33">
        <v>35.170994</v>
      </c>
      <c r="S40" s="33">
        <v>35.234310000000001</v>
      </c>
      <c r="T40" s="33">
        <v>35.307110000000002</v>
      </c>
      <c r="U40" s="33">
        <v>35.384692999999999</v>
      </c>
      <c r="V40" s="33">
        <v>35.446201000000002</v>
      </c>
      <c r="W40" s="33">
        <v>35.531222999999997</v>
      </c>
      <c r="X40" s="33">
        <v>35.584885</v>
      </c>
      <c r="Y40" s="33">
        <v>35.628413999999999</v>
      </c>
      <c r="Z40" s="33">
        <v>35.677470999999997</v>
      </c>
      <c r="AA40" s="33">
        <v>35.720672999999998</v>
      </c>
      <c r="AB40" s="33">
        <v>35.754703999999997</v>
      </c>
      <c r="AC40" s="33">
        <v>35.821762</v>
      </c>
      <c r="AD40" s="33">
        <v>35.871155000000002</v>
      </c>
      <c r="AE40" s="33">
        <v>35.932364999999997</v>
      </c>
      <c r="AF40" s="33">
        <v>35.980418999999998</v>
      </c>
      <c r="AG40" s="33">
        <v>36.040646000000002</v>
      </c>
      <c r="AH40" s="32">
        <v>4.2649999999999997E-3</v>
      </c>
    </row>
    <row r="41" spans="1:34" ht="15" customHeight="1">
      <c r="A41" s="19" t="s">
        <v>67</v>
      </c>
      <c r="B41" s="37" t="s">
        <v>66</v>
      </c>
      <c r="C41" s="33">
        <v>28.906548000000001</v>
      </c>
      <c r="D41" s="33">
        <v>29.823937999999998</v>
      </c>
      <c r="E41" s="33">
        <v>30.350573000000001</v>
      </c>
      <c r="F41" s="33">
        <v>30.749773000000001</v>
      </c>
      <c r="G41" s="33">
        <v>31.063206000000001</v>
      </c>
      <c r="H41" s="33">
        <v>31.376944000000002</v>
      </c>
      <c r="I41" s="33">
        <v>31.808617000000002</v>
      </c>
      <c r="J41" s="33">
        <v>31.902322999999999</v>
      </c>
      <c r="K41" s="33">
        <v>31.993428999999999</v>
      </c>
      <c r="L41" s="33">
        <v>32.056624999999997</v>
      </c>
      <c r="M41" s="33">
        <v>32.199866999999998</v>
      </c>
      <c r="N41" s="33">
        <v>32.274590000000003</v>
      </c>
      <c r="O41" s="33">
        <v>32.378010000000003</v>
      </c>
      <c r="P41" s="33">
        <v>32.463420999999997</v>
      </c>
      <c r="Q41" s="33">
        <v>32.549728000000002</v>
      </c>
      <c r="R41" s="33">
        <v>32.635151</v>
      </c>
      <c r="S41" s="33">
        <v>32.725140000000003</v>
      </c>
      <c r="T41" s="33">
        <v>32.825138000000003</v>
      </c>
      <c r="U41" s="33">
        <v>32.934696000000002</v>
      </c>
      <c r="V41" s="33">
        <v>33.012000999999998</v>
      </c>
      <c r="W41" s="33">
        <v>33.125492000000001</v>
      </c>
      <c r="X41" s="33">
        <v>33.206969999999998</v>
      </c>
      <c r="Y41" s="33">
        <v>33.267592999999998</v>
      </c>
      <c r="Z41" s="33">
        <v>33.331119999999999</v>
      </c>
      <c r="AA41" s="33">
        <v>33.383636000000003</v>
      </c>
      <c r="AB41" s="33">
        <v>33.415832999999999</v>
      </c>
      <c r="AC41" s="33">
        <v>33.498821</v>
      </c>
      <c r="AD41" s="33">
        <v>33.565849</v>
      </c>
      <c r="AE41" s="33">
        <v>33.636940000000003</v>
      </c>
      <c r="AF41" s="33">
        <v>33.690544000000003</v>
      </c>
      <c r="AG41" s="33">
        <v>33.754027999999998</v>
      </c>
      <c r="AH41" s="32">
        <v>5.1809999999999998E-3</v>
      </c>
    </row>
    <row r="42" spans="1:34" ht="15" customHeight="1">
      <c r="A42" s="19" t="s">
        <v>65</v>
      </c>
      <c r="B42" s="37" t="s">
        <v>64</v>
      </c>
      <c r="C42" s="33">
        <v>35.165866999999999</v>
      </c>
      <c r="D42" s="33">
        <v>36.630367</v>
      </c>
      <c r="E42" s="33">
        <v>37.024642999999998</v>
      </c>
      <c r="F42" s="33">
        <v>37.631659999999997</v>
      </c>
      <c r="G42" s="33">
        <v>38.212791000000003</v>
      </c>
      <c r="H42" s="33">
        <v>38.645626</v>
      </c>
      <c r="I42" s="33">
        <v>39.239960000000004</v>
      </c>
      <c r="J42" s="33">
        <v>39.315010000000001</v>
      </c>
      <c r="K42" s="33">
        <v>39.388016</v>
      </c>
      <c r="L42" s="33">
        <v>39.448470999999998</v>
      </c>
      <c r="M42" s="33">
        <v>39.545268999999998</v>
      </c>
      <c r="N42" s="33">
        <v>39.660212999999999</v>
      </c>
      <c r="O42" s="33">
        <v>39.776381999999998</v>
      </c>
      <c r="P42" s="33">
        <v>39.915272000000002</v>
      </c>
      <c r="Q42" s="33">
        <v>40.049095000000001</v>
      </c>
      <c r="R42" s="33">
        <v>40.198031999999998</v>
      </c>
      <c r="S42" s="33">
        <v>40.356304000000002</v>
      </c>
      <c r="T42" s="33">
        <v>40.526688</v>
      </c>
      <c r="U42" s="33">
        <v>40.706356</v>
      </c>
      <c r="V42" s="33">
        <v>40.876556000000001</v>
      </c>
      <c r="W42" s="33">
        <v>41.054141999999999</v>
      </c>
      <c r="X42" s="33">
        <v>41.199894</v>
      </c>
      <c r="Y42" s="33">
        <v>41.325943000000002</v>
      </c>
      <c r="Z42" s="33">
        <v>41.461818999999998</v>
      </c>
      <c r="AA42" s="33">
        <v>41.597197999999999</v>
      </c>
      <c r="AB42" s="33">
        <v>41.723385</v>
      </c>
      <c r="AC42" s="33">
        <v>41.876499000000003</v>
      </c>
      <c r="AD42" s="33">
        <v>42.050434000000003</v>
      </c>
      <c r="AE42" s="33">
        <v>42.220157999999998</v>
      </c>
      <c r="AF42" s="33">
        <v>42.394942999999998</v>
      </c>
      <c r="AG42" s="33">
        <v>42.574641999999997</v>
      </c>
      <c r="AH42" s="32">
        <v>6.3930000000000002E-3</v>
      </c>
    </row>
    <row r="43" spans="1:34" ht="15" customHeight="1">
      <c r="A43" s="19" t="s">
        <v>63</v>
      </c>
      <c r="B43" s="37" t="s">
        <v>62</v>
      </c>
      <c r="C43" s="33">
        <v>25.864083999999998</v>
      </c>
      <c r="D43" s="33">
        <v>26.682836999999999</v>
      </c>
      <c r="E43" s="33">
        <v>27.100135999999999</v>
      </c>
      <c r="F43" s="33">
        <v>27.407844999999998</v>
      </c>
      <c r="G43" s="33">
        <v>27.647428999999999</v>
      </c>
      <c r="H43" s="33">
        <v>27.902626000000001</v>
      </c>
      <c r="I43" s="33">
        <v>28.264831999999998</v>
      </c>
      <c r="J43" s="33">
        <v>28.364135999999998</v>
      </c>
      <c r="K43" s="33">
        <v>28.402832</v>
      </c>
      <c r="L43" s="33">
        <v>28.421558000000001</v>
      </c>
      <c r="M43" s="33">
        <v>28.477374999999999</v>
      </c>
      <c r="N43" s="33">
        <v>28.501162000000001</v>
      </c>
      <c r="O43" s="33">
        <v>28.550678000000001</v>
      </c>
      <c r="P43" s="33">
        <v>28.585512000000001</v>
      </c>
      <c r="Q43" s="33">
        <v>28.629303</v>
      </c>
      <c r="R43" s="33">
        <v>28.676952</v>
      </c>
      <c r="S43" s="33">
        <v>28.728579</v>
      </c>
      <c r="T43" s="33">
        <v>28.787935000000001</v>
      </c>
      <c r="U43" s="33">
        <v>28.851194</v>
      </c>
      <c r="V43" s="33">
        <v>28.901346</v>
      </c>
      <c r="W43" s="33">
        <v>28.970669000000001</v>
      </c>
      <c r="X43" s="33">
        <v>29.014420999999999</v>
      </c>
      <c r="Y43" s="33">
        <v>29.049913</v>
      </c>
      <c r="Z43" s="33">
        <v>29.089912000000002</v>
      </c>
      <c r="AA43" s="33">
        <v>29.125136999999999</v>
      </c>
      <c r="AB43" s="33">
        <v>29.152885000000001</v>
      </c>
      <c r="AC43" s="33">
        <v>29.207560999999998</v>
      </c>
      <c r="AD43" s="33">
        <v>29.247834999999998</v>
      </c>
      <c r="AE43" s="33">
        <v>29.297743000000001</v>
      </c>
      <c r="AF43" s="33">
        <v>29.336924</v>
      </c>
      <c r="AG43" s="33">
        <v>29.386030000000002</v>
      </c>
      <c r="AH43" s="32">
        <v>4.2649999999999997E-3</v>
      </c>
    </row>
    <row r="44" spans="1:34" ht="15" customHeight="1">
      <c r="A44" s="19" t="s">
        <v>61</v>
      </c>
      <c r="B44" s="37" t="s">
        <v>60</v>
      </c>
      <c r="C44" s="33">
        <v>24.011631000000001</v>
      </c>
      <c r="D44" s="33">
        <v>24.49362</v>
      </c>
      <c r="E44" s="33">
        <v>24.99033</v>
      </c>
      <c r="F44" s="33">
        <v>25.494662999999999</v>
      </c>
      <c r="G44" s="33">
        <v>25.999084</v>
      </c>
      <c r="H44" s="33">
        <v>26.487638</v>
      </c>
      <c r="I44" s="33">
        <v>26.960497</v>
      </c>
      <c r="J44" s="33">
        <v>27.396156000000001</v>
      </c>
      <c r="K44" s="33">
        <v>27.806992999999999</v>
      </c>
      <c r="L44" s="33">
        <v>28.193567000000002</v>
      </c>
      <c r="M44" s="33">
        <v>28.559021000000001</v>
      </c>
      <c r="N44" s="33">
        <v>28.90119</v>
      </c>
      <c r="O44" s="33">
        <v>29.224095999999999</v>
      </c>
      <c r="P44" s="33">
        <v>29.524984</v>
      </c>
      <c r="Q44" s="33">
        <v>29.805897000000002</v>
      </c>
      <c r="R44" s="33">
        <v>30.068491000000002</v>
      </c>
      <c r="S44" s="33">
        <v>30.311461999999999</v>
      </c>
      <c r="T44" s="33">
        <v>30.538170000000001</v>
      </c>
      <c r="U44" s="33">
        <v>30.749134000000002</v>
      </c>
      <c r="V44" s="33">
        <v>30.943296</v>
      </c>
      <c r="W44" s="33">
        <v>31.121948</v>
      </c>
      <c r="X44" s="33">
        <v>31.288243999999999</v>
      </c>
      <c r="Y44" s="33">
        <v>31.441230999999998</v>
      </c>
      <c r="Z44" s="33">
        <v>31.581344999999999</v>
      </c>
      <c r="AA44" s="33">
        <v>31.709924999999998</v>
      </c>
      <c r="AB44" s="33">
        <v>31.830399</v>
      </c>
      <c r="AC44" s="33">
        <v>31.944506000000001</v>
      </c>
      <c r="AD44" s="33">
        <v>32.051380000000002</v>
      </c>
      <c r="AE44" s="33">
        <v>32.152484999999999</v>
      </c>
      <c r="AF44" s="33">
        <v>32.246841000000003</v>
      </c>
      <c r="AG44" s="33">
        <v>32.335819000000001</v>
      </c>
      <c r="AH44" s="32">
        <v>9.9710000000000007E-3</v>
      </c>
    </row>
    <row r="45" spans="1:34" ht="15" customHeight="1">
      <c r="A45" s="19" t="s">
        <v>59</v>
      </c>
      <c r="B45" s="37" t="s">
        <v>58</v>
      </c>
      <c r="C45" s="33">
        <v>15.201252999999999</v>
      </c>
      <c r="D45" s="33">
        <v>15.355183</v>
      </c>
      <c r="E45" s="33">
        <v>15.453816</v>
      </c>
      <c r="F45" s="33">
        <v>15.629035</v>
      </c>
      <c r="G45" s="33">
        <v>15.824693999999999</v>
      </c>
      <c r="H45" s="33">
        <v>16.066853999999999</v>
      </c>
      <c r="I45" s="33">
        <v>16.315256000000002</v>
      </c>
      <c r="J45" s="33">
        <v>16.549543</v>
      </c>
      <c r="K45" s="33">
        <v>16.588885999999999</v>
      </c>
      <c r="L45" s="33">
        <v>16.705376000000001</v>
      </c>
      <c r="M45" s="33">
        <v>16.787448999999999</v>
      </c>
      <c r="N45" s="33">
        <v>16.767828000000002</v>
      </c>
      <c r="O45" s="33">
        <v>16.786064</v>
      </c>
      <c r="P45" s="33">
        <v>16.785177000000001</v>
      </c>
      <c r="Q45" s="33">
        <v>16.784832000000002</v>
      </c>
      <c r="R45" s="33">
        <v>16.784492</v>
      </c>
      <c r="S45" s="33">
        <v>16.782982000000001</v>
      </c>
      <c r="T45" s="33">
        <v>16.772402</v>
      </c>
      <c r="U45" s="33">
        <v>16.759968000000001</v>
      </c>
      <c r="V45" s="33">
        <v>16.753847</v>
      </c>
      <c r="W45" s="33">
        <v>16.739564999999999</v>
      </c>
      <c r="X45" s="33">
        <v>16.732258000000002</v>
      </c>
      <c r="Y45" s="33">
        <v>16.723436</v>
      </c>
      <c r="Z45" s="33">
        <v>16.713588999999999</v>
      </c>
      <c r="AA45" s="33">
        <v>16.703699</v>
      </c>
      <c r="AB45" s="33">
        <v>16.694199000000001</v>
      </c>
      <c r="AC45" s="33">
        <v>16.683150999999999</v>
      </c>
      <c r="AD45" s="33">
        <v>16.688274</v>
      </c>
      <c r="AE45" s="33">
        <v>16.693066000000002</v>
      </c>
      <c r="AF45" s="33">
        <v>16.705228999999999</v>
      </c>
      <c r="AG45" s="33">
        <v>16.724495000000001</v>
      </c>
      <c r="AH45" s="32">
        <v>3.1879999999999999E-3</v>
      </c>
    </row>
    <row r="46" spans="1:34" ht="15" customHeight="1">
      <c r="A46" s="19" t="s">
        <v>57</v>
      </c>
      <c r="B46" s="37" t="s">
        <v>56</v>
      </c>
      <c r="C46" s="33">
        <v>14.04214</v>
      </c>
      <c r="D46" s="33">
        <v>14.213316000000001</v>
      </c>
      <c r="E46" s="33">
        <v>14.400014000000001</v>
      </c>
      <c r="F46" s="33">
        <v>14.593836</v>
      </c>
      <c r="G46" s="33">
        <v>14.781700000000001</v>
      </c>
      <c r="H46" s="33">
        <v>14.922821000000001</v>
      </c>
      <c r="I46" s="33">
        <v>15.073496</v>
      </c>
      <c r="J46" s="33">
        <v>15.232269000000001</v>
      </c>
      <c r="K46" s="33">
        <v>15.382192999999999</v>
      </c>
      <c r="L46" s="33">
        <v>15.533585</v>
      </c>
      <c r="M46" s="33">
        <v>15.676189000000001</v>
      </c>
      <c r="N46" s="33">
        <v>15.805425</v>
      </c>
      <c r="O46" s="33">
        <v>15.920070000000001</v>
      </c>
      <c r="P46" s="33">
        <v>16.021121999999998</v>
      </c>
      <c r="Q46" s="33">
        <v>16.107089999999999</v>
      </c>
      <c r="R46" s="33">
        <v>16.185827</v>
      </c>
      <c r="S46" s="33">
        <v>16.253571000000001</v>
      </c>
      <c r="T46" s="33">
        <v>16.306384999999999</v>
      </c>
      <c r="U46" s="33">
        <v>16.3566</v>
      </c>
      <c r="V46" s="33">
        <v>16.401613000000001</v>
      </c>
      <c r="W46" s="33">
        <v>16.439768000000001</v>
      </c>
      <c r="X46" s="33">
        <v>16.471526999999998</v>
      </c>
      <c r="Y46" s="33">
        <v>16.505562000000001</v>
      </c>
      <c r="Z46" s="33">
        <v>16.527270999999999</v>
      </c>
      <c r="AA46" s="33">
        <v>16.542200000000001</v>
      </c>
      <c r="AB46" s="33">
        <v>16.555029000000001</v>
      </c>
      <c r="AC46" s="33">
        <v>16.547198999999999</v>
      </c>
      <c r="AD46" s="33">
        <v>16.562515000000001</v>
      </c>
      <c r="AE46" s="33">
        <v>16.582225999999999</v>
      </c>
      <c r="AF46" s="33">
        <v>16.604101</v>
      </c>
      <c r="AG46" s="33">
        <v>16.627987000000001</v>
      </c>
      <c r="AH46" s="32">
        <v>5.6499999999999996E-3</v>
      </c>
    </row>
    <row r="47" spans="1:34" ht="15" customHeight="1">
      <c r="A47" s="19" t="s">
        <v>55</v>
      </c>
      <c r="B47" s="37" t="s">
        <v>54</v>
      </c>
      <c r="C47" s="33">
        <v>7.2381840000000004</v>
      </c>
      <c r="D47" s="33">
        <v>7.3106289999999996</v>
      </c>
      <c r="E47" s="33">
        <v>7.3899419999999996</v>
      </c>
      <c r="F47" s="33">
        <v>7.4766199999999996</v>
      </c>
      <c r="G47" s="33">
        <v>7.5748949999999997</v>
      </c>
      <c r="H47" s="33">
        <v>7.6872590000000001</v>
      </c>
      <c r="I47" s="33">
        <v>7.811744</v>
      </c>
      <c r="J47" s="33">
        <v>7.9480810000000002</v>
      </c>
      <c r="K47" s="33">
        <v>8.0881100000000004</v>
      </c>
      <c r="L47" s="33">
        <v>8.2363879999999998</v>
      </c>
      <c r="M47" s="33">
        <v>8.3898849999999996</v>
      </c>
      <c r="N47" s="33">
        <v>8.5456950000000003</v>
      </c>
      <c r="O47" s="33">
        <v>8.6975180000000005</v>
      </c>
      <c r="P47" s="33">
        <v>8.8389310000000005</v>
      </c>
      <c r="Q47" s="33">
        <v>8.9690670000000008</v>
      </c>
      <c r="R47" s="33">
        <v>9.0871860000000009</v>
      </c>
      <c r="S47" s="33">
        <v>9.1944230000000005</v>
      </c>
      <c r="T47" s="33">
        <v>9.2917489999999994</v>
      </c>
      <c r="U47" s="33">
        <v>9.3801190000000005</v>
      </c>
      <c r="V47" s="33">
        <v>9.4605910000000009</v>
      </c>
      <c r="W47" s="33">
        <v>9.5333299999999994</v>
      </c>
      <c r="X47" s="33">
        <v>9.6002939999999999</v>
      </c>
      <c r="Y47" s="33">
        <v>9.6593630000000008</v>
      </c>
      <c r="Z47" s="33">
        <v>9.7107510000000001</v>
      </c>
      <c r="AA47" s="33">
        <v>9.7559269999999998</v>
      </c>
      <c r="AB47" s="33">
        <v>9.7982410000000009</v>
      </c>
      <c r="AC47" s="33">
        <v>9.8399789999999996</v>
      </c>
      <c r="AD47" s="33">
        <v>9.8814709999999994</v>
      </c>
      <c r="AE47" s="33">
        <v>9.9219279999999994</v>
      </c>
      <c r="AF47" s="33">
        <v>9.9610409999999998</v>
      </c>
      <c r="AG47" s="33">
        <v>9.9996329999999993</v>
      </c>
      <c r="AH47" s="32">
        <v>1.0831E-2</v>
      </c>
    </row>
    <row r="48" spans="1:34" ht="15" customHeight="1">
      <c r="B48" s="30" t="s">
        <v>53</v>
      </c>
    </row>
    <row r="49" spans="1:34" ht="15" customHeight="1">
      <c r="A49" s="19" t="s">
        <v>52</v>
      </c>
      <c r="B49" s="37" t="s">
        <v>51</v>
      </c>
      <c r="C49" s="33">
        <v>71.028343000000007</v>
      </c>
      <c r="D49" s="33">
        <v>72.220389999999995</v>
      </c>
      <c r="E49" s="33">
        <v>72.564667</v>
      </c>
      <c r="F49" s="33">
        <v>73.077133000000003</v>
      </c>
      <c r="G49" s="33">
        <v>73.849853999999993</v>
      </c>
      <c r="H49" s="33">
        <v>74.425162999999998</v>
      </c>
      <c r="I49" s="33">
        <v>74.927543999999997</v>
      </c>
      <c r="J49" s="33">
        <v>75.429169000000002</v>
      </c>
      <c r="K49" s="33">
        <v>75.919990999999996</v>
      </c>
      <c r="L49" s="33">
        <v>76.401756000000006</v>
      </c>
      <c r="M49" s="33">
        <v>76.913512999999995</v>
      </c>
      <c r="N49" s="33">
        <v>77.444984000000005</v>
      </c>
      <c r="O49" s="33">
        <v>78.005836000000002</v>
      </c>
      <c r="P49" s="33">
        <v>78.598488000000003</v>
      </c>
      <c r="Q49" s="33">
        <v>79.204361000000006</v>
      </c>
      <c r="R49" s="33">
        <v>79.826790000000003</v>
      </c>
      <c r="S49" s="33">
        <v>80.448372000000006</v>
      </c>
      <c r="T49" s="33">
        <v>81.070091000000005</v>
      </c>
      <c r="U49" s="33">
        <v>81.685203999999999</v>
      </c>
      <c r="V49" s="33">
        <v>82.280083000000005</v>
      </c>
      <c r="W49" s="33">
        <v>82.864433000000005</v>
      </c>
      <c r="X49" s="33">
        <v>83.445746999999997</v>
      </c>
      <c r="Y49" s="33">
        <v>84.029929999999993</v>
      </c>
      <c r="Z49" s="33">
        <v>84.622078000000002</v>
      </c>
      <c r="AA49" s="33">
        <v>85.195296999999997</v>
      </c>
      <c r="AB49" s="33">
        <v>85.747985999999997</v>
      </c>
      <c r="AC49" s="33">
        <v>86.293166999999997</v>
      </c>
      <c r="AD49" s="33">
        <v>86.829903000000002</v>
      </c>
      <c r="AE49" s="33">
        <v>87.385756999999998</v>
      </c>
      <c r="AF49" s="33">
        <v>87.936958000000004</v>
      </c>
      <c r="AG49" s="33">
        <v>88.485016000000002</v>
      </c>
      <c r="AH49" s="32">
        <v>7.352E-3</v>
      </c>
    </row>
    <row r="50" spans="1:34" ht="15" customHeight="1">
      <c r="B50" s="30" t="s">
        <v>50</v>
      </c>
    </row>
    <row r="51" spans="1:34" ht="15" customHeight="1">
      <c r="A51" s="19" t="s">
        <v>49</v>
      </c>
      <c r="B51" s="37" t="s">
        <v>48</v>
      </c>
      <c r="C51" s="33">
        <v>3.4893709999999998</v>
      </c>
      <c r="D51" s="33">
        <v>3.512003</v>
      </c>
      <c r="E51" s="33">
        <v>3.5347819999999999</v>
      </c>
      <c r="F51" s="33">
        <v>3.5577100000000002</v>
      </c>
      <c r="G51" s="33">
        <v>3.5807850000000001</v>
      </c>
      <c r="H51" s="33">
        <v>3.6040100000000002</v>
      </c>
      <c r="I51" s="33">
        <v>3.627386</v>
      </c>
      <c r="J51" s="33">
        <v>3.6509140000000002</v>
      </c>
      <c r="K51" s="33">
        <v>3.6745939999999999</v>
      </c>
      <c r="L51" s="33">
        <v>3.6984279999999998</v>
      </c>
      <c r="M51" s="33">
        <v>3.7224159999999999</v>
      </c>
      <c r="N51" s="33">
        <v>3.7465600000000001</v>
      </c>
      <c r="O51" s="33">
        <v>3.7708599999999999</v>
      </c>
      <c r="P51" s="33">
        <v>3.795318</v>
      </c>
      <c r="Q51" s="33">
        <v>3.8199350000000001</v>
      </c>
      <c r="R51" s="33">
        <v>3.8447119999999999</v>
      </c>
      <c r="S51" s="33">
        <v>3.8696489999999999</v>
      </c>
      <c r="T51" s="33">
        <v>3.8947479999999999</v>
      </c>
      <c r="U51" s="33">
        <v>3.9200089999999999</v>
      </c>
      <c r="V51" s="33">
        <v>3.9454349999999998</v>
      </c>
      <c r="W51" s="33">
        <v>3.971025</v>
      </c>
      <c r="X51" s="33">
        <v>3.9967820000000001</v>
      </c>
      <c r="Y51" s="33">
        <v>4.0227050000000002</v>
      </c>
      <c r="Z51" s="33">
        <v>4.0487970000000004</v>
      </c>
      <c r="AA51" s="33">
        <v>4.0750580000000003</v>
      </c>
      <c r="AB51" s="33">
        <v>4.1014889999999999</v>
      </c>
      <c r="AC51" s="33">
        <v>4.1280910000000004</v>
      </c>
      <c r="AD51" s="33">
        <v>4.1548660000000002</v>
      </c>
      <c r="AE51" s="33">
        <v>4.1818150000000003</v>
      </c>
      <c r="AF51" s="33">
        <v>4.208939</v>
      </c>
      <c r="AG51" s="33">
        <v>4.2362380000000002</v>
      </c>
      <c r="AH51" s="32">
        <v>6.4859999999999996E-3</v>
      </c>
    </row>
    <row r="52" spans="1:34" ht="15" customHeight="1">
      <c r="A52" s="19" t="s">
        <v>47</v>
      </c>
      <c r="B52" s="37" t="s">
        <v>46</v>
      </c>
      <c r="C52" s="33">
        <v>4.8419600000000003</v>
      </c>
      <c r="D52" s="33">
        <v>4.8707260000000003</v>
      </c>
      <c r="E52" s="33">
        <v>4.8996630000000003</v>
      </c>
      <c r="F52" s="33">
        <v>4.9287720000000004</v>
      </c>
      <c r="G52" s="33">
        <v>4.9580539999999997</v>
      </c>
      <c r="H52" s="33">
        <v>4.9875090000000002</v>
      </c>
      <c r="I52" s="33">
        <v>5.0171400000000004</v>
      </c>
      <c r="J52" s="33">
        <v>5.0469470000000003</v>
      </c>
      <c r="K52" s="33">
        <v>5.0769310000000001</v>
      </c>
      <c r="L52" s="33">
        <v>5.1070919999999997</v>
      </c>
      <c r="M52" s="33">
        <v>5.1374339999999998</v>
      </c>
      <c r="N52" s="33">
        <v>5.1679550000000001</v>
      </c>
      <c r="O52" s="33">
        <v>5.198658</v>
      </c>
      <c r="P52" s="33">
        <v>5.2295429999999996</v>
      </c>
      <c r="Q52" s="33">
        <v>5.2606109999999999</v>
      </c>
      <c r="R52" s="33">
        <v>5.2918640000000003</v>
      </c>
      <c r="S52" s="33">
        <v>5.3233030000000001</v>
      </c>
      <c r="T52" s="33">
        <v>5.3549290000000003</v>
      </c>
      <c r="U52" s="33">
        <v>5.3867419999999999</v>
      </c>
      <c r="V52" s="33">
        <v>5.4187450000000004</v>
      </c>
      <c r="W52" s="33">
        <v>5.4509379999999998</v>
      </c>
      <c r="X52" s="33">
        <v>5.4833220000000003</v>
      </c>
      <c r="Y52" s="33">
        <v>5.515898</v>
      </c>
      <c r="Z52" s="33">
        <v>5.548667</v>
      </c>
      <c r="AA52" s="33">
        <v>5.5816319999999999</v>
      </c>
      <c r="AB52" s="33">
        <v>5.6147919999999996</v>
      </c>
      <c r="AC52" s="33">
        <v>5.6481500000000002</v>
      </c>
      <c r="AD52" s="33">
        <v>5.681705</v>
      </c>
      <c r="AE52" s="33">
        <v>5.7154600000000002</v>
      </c>
      <c r="AF52" s="33">
        <v>5.7494160000000001</v>
      </c>
      <c r="AG52" s="33">
        <v>5.7835729999999996</v>
      </c>
      <c r="AH52" s="32">
        <v>5.9410000000000001E-3</v>
      </c>
    </row>
    <row r="54" spans="1:34" ht="15" customHeight="1">
      <c r="B54" s="30" t="s">
        <v>45</v>
      </c>
    </row>
    <row r="55" spans="1:34" ht="15" customHeight="1">
      <c r="B55" s="30" t="s">
        <v>44</v>
      </c>
    </row>
    <row r="56" spans="1:34" ht="15" customHeight="1">
      <c r="A56" s="19" t="s">
        <v>43</v>
      </c>
      <c r="B56" s="37" t="s">
        <v>27</v>
      </c>
      <c r="C56" s="34">
        <v>13.671303</v>
      </c>
      <c r="D56" s="34">
        <v>14.31452</v>
      </c>
      <c r="E56" s="34">
        <v>14.303330000000001</v>
      </c>
      <c r="F56" s="34">
        <v>14.308396999999999</v>
      </c>
      <c r="G56" s="34">
        <v>14.256598</v>
      </c>
      <c r="H56" s="34">
        <v>14.176140999999999</v>
      </c>
      <c r="I56" s="34">
        <v>14.078118999999999</v>
      </c>
      <c r="J56" s="34">
        <v>13.976815</v>
      </c>
      <c r="K56" s="34">
        <v>13.878121999999999</v>
      </c>
      <c r="L56" s="34">
        <v>13.768432000000001</v>
      </c>
      <c r="M56" s="34">
        <v>13.669912999999999</v>
      </c>
      <c r="N56" s="34">
        <v>13.575455</v>
      </c>
      <c r="O56" s="34">
        <v>13.488398</v>
      </c>
      <c r="P56" s="34">
        <v>13.423621000000001</v>
      </c>
      <c r="Q56" s="34">
        <v>13.372301</v>
      </c>
      <c r="R56" s="34">
        <v>13.328881000000001</v>
      </c>
      <c r="S56" s="34">
        <v>13.286728999999999</v>
      </c>
      <c r="T56" s="34">
        <v>13.246257</v>
      </c>
      <c r="U56" s="34">
        <v>13.21139</v>
      </c>
      <c r="V56" s="34">
        <v>13.189525</v>
      </c>
      <c r="W56" s="34">
        <v>13.176627999999999</v>
      </c>
      <c r="X56" s="34">
        <v>13.16408</v>
      </c>
      <c r="Y56" s="34">
        <v>13.164543</v>
      </c>
      <c r="Z56" s="34">
        <v>13.175846999999999</v>
      </c>
      <c r="AA56" s="34">
        <v>13.192310000000001</v>
      </c>
      <c r="AB56" s="34">
        <v>13.206203</v>
      </c>
      <c r="AC56" s="34">
        <v>13.222257000000001</v>
      </c>
      <c r="AD56" s="34">
        <v>13.241574</v>
      </c>
      <c r="AE56" s="34">
        <v>13.266640000000001</v>
      </c>
      <c r="AF56" s="34">
        <v>13.297891</v>
      </c>
      <c r="AG56" s="34">
        <v>13.329485</v>
      </c>
      <c r="AH56" s="32">
        <v>-8.4400000000000002E-4</v>
      </c>
    </row>
    <row r="57" spans="1:34" ht="15" customHeight="1">
      <c r="A57" s="19" t="s">
        <v>42</v>
      </c>
      <c r="B57" s="37" t="s">
        <v>25</v>
      </c>
      <c r="C57" s="34">
        <v>0.80038699999999996</v>
      </c>
      <c r="D57" s="34">
        <v>0.824125</v>
      </c>
      <c r="E57" s="34">
        <v>0.83617799999999998</v>
      </c>
      <c r="F57" s="34">
        <v>0.83818499999999996</v>
      </c>
      <c r="G57" s="34">
        <v>0.841109</v>
      </c>
      <c r="H57" s="34">
        <v>0.84806099999999995</v>
      </c>
      <c r="I57" s="34">
        <v>0.85120600000000002</v>
      </c>
      <c r="J57" s="34">
        <v>0.852634</v>
      </c>
      <c r="K57" s="34">
        <v>0.85334100000000002</v>
      </c>
      <c r="L57" s="34">
        <v>0.85313899999999998</v>
      </c>
      <c r="M57" s="34">
        <v>0.85419800000000001</v>
      </c>
      <c r="N57" s="34">
        <v>0.85696499999999998</v>
      </c>
      <c r="O57" s="34">
        <v>0.86006400000000005</v>
      </c>
      <c r="P57" s="34">
        <v>0.86418700000000004</v>
      </c>
      <c r="Q57" s="34">
        <v>0.87027200000000005</v>
      </c>
      <c r="R57" s="34">
        <v>0.87683199999999994</v>
      </c>
      <c r="S57" s="34">
        <v>0.88265099999999996</v>
      </c>
      <c r="T57" s="34">
        <v>0.88892199999999999</v>
      </c>
      <c r="U57" s="34">
        <v>0.89632400000000001</v>
      </c>
      <c r="V57" s="34">
        <v>0.90395000000000003</v>
      </c>
      <c r="W57" s="34">
        <v>0.91157100000000002</v>
      </c>
      <c r="X57" s="34">
        <v>0.92086299999999999</v>
      </c>
      <c r="Y57" s="34">
        <v>0.93132000000000004</v>
      </c>
      <c r="Z57" s="34">
        <v>0.94299999999999995</v>
      </c>
      <c r="AA57" s="34">
        <v>0.95448900000000003</v>
      </c>
      <c r="AB57" s="34">
        <v>0.96569400000000005</v>
      </c>
      <c r="AC57" s="34">
        <v>0.97780900000000004</v>
      </c>
      <c r="AD57" s="34">
        <v>0.98829999999999996</v>
      </c>
      <c r="AE57" s="34">
        <v>0.99942799999999998</v>
      </c>
      <c r="AF57" s="34">
        <v>1.01142</v>
      </c>
      <c r="AG57" s="34">
        <v>1.023431</v>
      </c>
      <c r="AH57" s="32">
        <v>8.2279999999999992E-3</v>
      </c>
    </row>
    <row r="58" spans="1:34" ht="15" customHeight="1">
      <c r="A58" s="19" t="s">
        <v>41</v>
      </c>
      <c r="B58" s="37" t="s">
        <v>23</v>
      </c>
      <c r="C58" s="34">
        <v>0.124219</v>
      </c>
      <c r="D58" s="34">
        <v>0.15560299999999999</v>
      </c>
      <c r="E58" s="34">
        <v>0.17824799999999999</v>
      </c>
      <c r="F58" s="34">
        <v>0.19545999999999999</v>
      </c>
      <c r="G58" s="34">
        <v>0.20796899999999999</v>
      </c>
      <c r="H58" s="34">
        <v>0.217173</v>
      </c>
      <c r="I58" s="34">
        <v>0.22372700000000001</v>
      </c>
      <c r="J58" s="34">
        <v>0.22850599999999999</v>
      </c>
      <c r="K58" s="34">
        <v>0.23133200000000001</v>
      </c>
      <c r="L58" s="34">
        <v>0.23314199999999999</v>
      </c>
      <c r="M58" s="34">
        <v>0.23496500000000001</v>
      </c>
      <c r="N58" s="34">
        <v>0.235624</v>
      </c>
      <c r="O58" s="34">
        <v>0.23652599999999999</v>
      </c>
      <c r="P58" s="34">
        <v>0.23686699999999999</v>
      </c>
      <c r="Q58" s="34">
        <v>0.23699400000000001</v>
      </c>
      <c r="R58" s="34">
        <v>0.23697099999999999</v>
      </c>
      <c r="S58" s="34">
        <v>0.236901</v>
      </c>
      <c r="T58" s="34">
        <v>0.236676</v>
      </c>
      <c r="U58" s="34">
        <v>0.23635400000000001</v>
      </c>
      <c r="V58" s="34">
        <v>0.23574899999999999</v>
      </c>
      <c r="W58" s="34">
        <v>0.23542099999999999</v>
      </c>
      <c r="X58" s="34">
        <v>0.23472100000000001</v>
      </c>
      <c r="Y58" s="34">
        <v>0.23394400000000001</v>
      </c>
      <c r="Z58" s="34">
        <v>0.23314099999999999</v>
      </c>
      <c r="AA58" s="34">
        <v>0.232267</v>
      </c>
      <c r="AB58" s="34">
        <v>0.231266</v>
      </c>
      <c r="AC58" s="34">
        <v>0.23055400000000001</v>
      </c>
      <c r="AD58" s="34">
        <v>0.22966200000000001</v>
      </c>
      <c r="AE58" s="34">
        <v>0.22886600000000001</v>
      </c>
      <c r="AF58" s="34">
        <v>0.22806100000000001</v>
      </c>
      <c r="AG58" s="34">
        <v>0.22742000000000001</v>
      </c>
      <c r="AH58" s="32">
        <v>2.0362999999999999E-2</v>
      </c>
    </row>
    <row r="59" spans="1:34" ht="15" customHeight="1">
      <c r="A59" s="19" t="s">
        <v>40</v>
      </c>
      <c r="B59" s="37" t="s">
        <v>21</v>
      </c>
      <c r="C59" s="34">
        <v>5.2159199999999997</v>
      </c>
      <c r="D59" s="34">
        <v>5.3152980000000003</v>
      </c>
      <c r="E59" s="34">
        <v>5.4481669999999998</v>
      </c>
      <c r="F59" s="34">
        <v>5.454726</v>
      </c>
      <c r="G59" s="34">
        <v>5.4643699999999997</v>
      </c>
      <c r="H59" s="34">
        <v>5.481522</v>
      </c>
      <c r="I59" s="34">
        <v>5.4570720000000001</v>
      </c>
      <c r="J59" s="34">
        <v>5.4193680000000004</v>
      </c>
      <c r="K59" s="34">
        <v>5.381697</v>
      </c>
      <c r="L59" s="34">
        <v>5.342422</v>
      </c>
      <c r="M59" s="34">
        <v>5.3117549999999998</v>
      </c>
      <c r="N59" s="34">
        <v>5.2842169999999999</v>
      </c>
      <c r="O59" s="34">
        <v>5.2531059999999998</v>
      </c>
      <c r="P59" s="34">
        <v>5.2295129999999999</v>
      </c>
      <c r="Q59" s="34">
        <v>5.2186190000000003</v>
      </c>
      <c r="R59" s="34">
        <v>5.2171539999999998</v>
      </c>
      <c r="S59" s="34">
        <v>5.2134900000000002</v>
      </c>
      <c r="T59" s="34">
        <v>5.2167539999999999</v>
      </c>
      <c r="U59" s="34">
        <v>5.2329160000000003</v>
      </c>
      <c r="V59" s="34">
        <v>5.249949</v>
      </c>
      <c r="W59" s="34">
        <v>5.2650880000000004</v>
      </c>
      <c r="X59" s="34">
        <v>5.2961619999999998</v>
      </c>
      <c r="Y59" s="34">
        <v>5.3431240000000004</v>
      </c>
      <c r="Z59" s="34">
        <v>5.3956419999999996</v>
      </c>
      <c r="AA59" s="34">
        <v>5.4427680000000001</v>
      </c>
      <c r="AB59" s="34">
        <v>5.4910430000000003</v>
      </c>
      <c r="AC59" s="34">
        <v>5.5400879999999999</v>
      </c>
      <c r="AD59" s="34">
        <v>5.5875690000000002</v>
      </c>
      <c r="AE59" s="34">
        <v>5.6404889999999996</v>
      </c>
      <c r="AF59" s="34">
        <v>5.6978999999999997</v>
      </c>
      <c r="AG59" s="34">
        <v>5.7578870000000002</v>
      </c>
      <c r="AH59" s="32">
        <v>3.3010000000000001E-3</v>
      </c>
    </row>
    <row r="60" spans="1:34" ht="15" customHeight="1">
      <c r="A60" s="19" t="s">
        <v>39</v>
      </c>
      <c r="B60" s="37" t="s">
        <v>19</v>
      </c>
      <c r="C60" s="34">
        <v>2.9648000000000001E-2</v>
      </c>
      <c r="D60" s="34">
        <v>3.5372000000000001E-2</v>
      </c>
      <c r="E60" s="34">
        <v>3.9948999999999998E-2</v>
      </c>
      <c r="F60" s="34">
        <v>4.3489E-2</v>
      </c>
      <c r="G60" s="34">
        <v>4.5983999999999997E-2</v>
      </c>
      <c r="H60" s="34">
        <v>4.7932000000000002E-2</v>
      </c>
      <c r="I60" s="34">
        <v>4.9327000000000003E-2</v>
      </c>
      <c r="J60" s="34">
        <v>5.0383999999999998E-2</v>
      </c>
      <c r="K60" s="34">
        <v>5.0867000000000002E-2</v>
      </c>
      <c r="L60" s="34">
        <v>5.1175999999999999E-2</v>
      </c>
      <c r="M60" s="34">
        <v>5.1805999999999998E-2</v>
      </c>
      <c r="N60" s="34">
        <v>5.2263999999999998E-2</v>
      </c>
      <c r="O60" s="34">
        <v>5.2979999999999999E-2</v>
      </c>
      <c r="P60" s="34">
        <v>5.3629000000000003E-2</v>
      </c>
      <c r="Q60" s="34">
        <v>5.4341E-2</v>
      </c>
      <c r="R60" s="34">
        <v>5.5025999999999999E-2</v>
      </c>
      <c r="S60" s="34">
        <v>5.5648000000000003E-2</v>
      </c>
      <c r="T60" s="34">
        <v>5.6226999999999999E-2</v>
      </c>
      <c r="U60" s="34">
        <v>5.6842999999999998E-2</v>
      </c>
      <c r="V60" s="34">
        <v>5.7418999999999998E-2</v>
      </c>
      <c r="W60" s="34">
        <v>5.8186000000000002E-2</v>
      </c>
      <c r="X60" s="34">
        <v>5.8848999999999999E-2</v>
      </c>
      <c r="Y60" s="34">
        <v>5.9567000000000002E-2</v>
      </c>
      <c r="Z60" s="34">
        <v>6.0338999999999997E-2</v>
      </c>
      <c r="AA60" s="34">
        <v>6.1092E-2</v>
      </c>
      <c r="AB60" s="34">
        <v>6.1766000000000001E-2</v>
      </c>
      <c r="AC60" s="34">
        <v>6.2538999999999997E-2</v>
      </c>
      <c r="AD60" s="34">
        <v>6.3215999999999994E-2</v>
      </c>
      <c r="AE60" s="34">
        <v>6.3948000000000005E-2</v>
      </c>
      <c r="AF60" s="34">
        <v>6.4641000000000004E-2</v>
      </c>
      <c r="AG60" s="34">
        <v>6.5327999999999997E-2</v>
      </c>
      <c r="AH60" s="32">
        <v>2.6683999999999999E-2</v>
      </c>
    </row>
    <row r="61" spans="1:34" ht="15" customHeight="1">
      <c r="A61" s="19" t="s">
        <v>38</v>
      </c>
      <c r="B61" s="37" t="s">
        <v>17</v>
      </c>
      <c r="C61" s="34">
        <v>0.43617299999999998</v>
      </c>
      <c r="D61" s="34">
        <v>0.46079100000000001</v>
      </c>
      <c r="E61" s="34">
        <v>0.46790300000000001</v>
      </c>
      <c r="F61" s="34">
        <v>0.46067599999999997</v>
      </c>
      <c r="G61" s="34">
        <v>0.45754</v>
      </c>
      <c r="H61" s="34">
        <v>0.44711600000000001</v>
      </c>
      <c r="I61" s="34">
        <v>0.44912800000000003</v>
      </c>
      <c r="J61" s="34">
        <v>0.44500200000000001</v>
      </c>
      <c r="K61" s="34">
        <v>0.44690800000000003</v>
      </c>
      <c r="L61" s="34">
        <v>0.45016699999999998</v>
      </c>
      <c r="M61" s="34">
        <v>0.45133400000000001</v>
      </c>
      <c r="N61" s="34">
        <v>0.45037199999999999</v>
      </c>
      <c r="O61" s="34">
        <v>0.44999400000000001</v>
      </c>
      <c r="P61" s="34">
        <v>0.45079200000000003</v>
      </c>
      <c r="Q61" s="34">
        <v>0.45160400000000001</v>
      </c>
      <c r="R61" s="34">
        <v>0.45036399999999999</v>
      </c>
      <c r="S61" s="34">
        <v>0.44789000000000001</v>
      </c>
      <c r="T61" s="34">
        <v>0.44501400000000002</v>
      </c>
      <c r="U61" s="34">
        <v>0.44074099999999999</v>
      </c>
      <c r="V61" s="34">
        <v>0.43900099999999997</v>
      </c>
      <c r="W61" s="34">
        <v>0.43703399999999998</v>
      </c>
      <c r="X61" s="34">
        <v>0.43727199999999999</v>
      </c>
      <c r="Y61" s="34">
        <v>0.43894300000000003</v>
      </c>
      <c r="Z61" s="34">
        <v>0.439691</v>
      </c>
      <c r="AA61" s="34">
        <v>0.44018200000000002</v>
      </c>
      <c r="AB61" s="34">
        <v>0.43818600000000002</v>
      </c>
      <c r="AC61" s="34">
        <v>0.43783499999999997</v>
      </c>
      <c r="AD61" s="34">
        <v>0.43812800000000002</v>
      </c>
      <c r="AE61" s="34">
        <v>0.43939099999999998</v>
      </c>
      <c r="AF61" s="34">
        <v>0.44034099999999998</v>
      </c>
      <c r="AG61" s="34">
        <v>0.44214599999999998</v>
      </c>
      <c r="AH61" s="32">
        <v>4.5300000000000001E-4</v>
      </c>
    </row>
    <row r="62" spans="1:34" ht="15" customHeight="1">
      <c r="A62" s="19" t="s">
        <v>37</v>
      </c>
      <c r="B62" s="37" t="s">
        <v>15</v>
      </c>
      <c r="C62" s="34">
        <v>7.7342999999999995E-2</v>
      </c>
      <c r="D62" s="34">
        <v>7.9008999999999996E-2</v>
      </c>
      <c r="E62" s="34">
        <v>7.8090000000000007E-2</v>
      </c>
      <c r="F62" s="34">
        <v>7.6536000000000007E-2</v>
      </c>
      <c r="G62" s="34">
        <v>7.4773999999999993E-2</v>
      </c>
      <c r="H62" s="34">
        <v>7.3055999999999996E-2</v>
      </c>
      <c r="I62" s="34">
        <v>7.0842000000000002E-2</v>
      </c>
      <c r="J62" s="34">
        <v>6.8567000000000003E-2</v>
      </c>
      <c r="K62" s="34">
        <v>6.6392999999999994E-2</v>
      </c>
      <c r="L62" s="34">
        <v>6.4238000000000003E-2</v>
      </c>
      <c r="M62" s="34">
        <v>6.2135999999999997E-2</v>
      </c>
      <c r="N62" s="34">
        <v>6.1026999999999998E-2</v>
      </c>
      <c r="O62" s="34">
        <v>5.9879000000000002E-2</v>
      </c>
      <c r="P62" s="34">
        <v>5.883E-2</v>
      </c>
      <c r="Q62" s="34">
        <v>5.7829999999999999E-2</v>
      </c>
      <c r="R62" s="34">
        <v>5.6736000000000002E-2</v>
      </c>
      <c r="S62" s="34">
        <v>5.5594999999999999E-2</v>
      </c>
      <c r="T62" s="34">
        <v>5.4487000000000001E-2</v>
      </c>
      <c r="U62" s="34">
        <v>5.3377000000000001E-2</v>
      </c>
      <c r="V62" s="34">
        <v>5.2299999999999999E-2</v>
      </c>
      <c r="W62" s="34">
        <v>5.1144000000000002E-2</v>
      </c>
      <c r="X62" s="34">
        <v>5.0613999999999999E-2</v>
      </c>
      <c r="Y62" s="34">
        <v>5.0202999999999998E-2</v>
      </c>
      <c r="Z62" s="34">
        <v>4.9824E-2</v>
      </c>
      <c r="AA62" s="34">
        <v>4.9375000000000002E-2</v>
      </c>
      <c r="AB62" s="34">
        <v>4.8897000000000003E-2</v>
      </c>
      <c r="AC62" s="34">
        <v>4.8439000000000003E-2</v>
      </c>
      <c r="AD62" s="34">
        <v>4.7957E-2</v>
      </c>
      <c r="AE62" s="34">
        <v>4.7481000000000002E-2</v>
      </c>
      <c r="AF62" s="34">
        <v>4.7081999999999999E-2</v>
      </c>
      <c r="AG62" s="34">
        <v>4.6699999999999998E-2</v>
      </c>
      <c r="AH62" s="32">
        <v>-1.6677000000000001E-2</v>
      </c>
    </row>
    <row r="63" spans="1:34" ht="15" customHeight="1">
      <c r="A63" s="19" t="s">
        <v>36</v>
      </c>
      <c r="B63" s="37" t="s">
        <v>13</v>
      </c>
      <c r="C63" s="34">
        <v>0.85588699999999995</v>
      </c>
      <c r="D63" s="34">
        <v>0.88170099999999996</v>
      </c>
      <c r="E63" s="34">
        <v>0.97264300000000004</v>
      </c>
      <c r="F63" s="34">
        <v>0.97087999999999997</v>
      </c>
      <c r="G63" s="34">
        <v>0.96519200000000005</v>
      </c>
      <c r="H63" s="34">
        <v>0.93135599999999996</v>
      </c>
      <c r="I63" s="34">
        <v>0.93199399999999999</v>
      </c>
      <c r="J63" s="34">
        <v>0.91992700000000005</v>
      </c>
      <c r="K63" s="34">
        <v>0.918072</v>
      </c>
      <c r="L63" s="34">
        <v>0.91630299999999998</v>
      </c>
      <c r="M63" s="34">
        <v>0.93429499999999999</v>
      </c>
      <c r="N63" s="34">
        <v>0.91906500000000002</v>
      </c>
      <c r="O63" s="34">
        <v>0.91856099999999996</v>
      </c>
      <c r="P63" s="34">
        <v>0.91766099999999995</v>
      </c>
      <c r="Q63" s="34">
        <v>0.91696699999999998</v>
      </c>
      <c r="R63" s="34">
        <v>0.916103</v>
      </c>
      <c r="S63" s="34">
        <v>0.91549499999999995</v>
      </c>
      <c r="T63" s="34">
        <v>0.91719700000000004</v>
      </c>
      <c r="U63" s="34">
        <v>0.91479299999999997</v>
      </c>
      <c r="V63" s="34">
        <v>0.91517700000000002</v>
      </c>
      <c r="W63" s="34">
        <v>0.90615800000000002</v>
      </c>
      <c r="X63" s="34">
        <v>0.91317899999999996</v>
      </c>
      <c r="Y63" s="34">
        <v>0.90260600000000002</v>
      </c>
      <c r="Z63" s="34">
        <v>0.90266900000000005</v>
      </c>
      <c r="AA63" s="34">
        <v>0.89637100000000003</v>
      </c>
      <c r="AB63" s="34">
        <v>0.90110100000000004</v>
      </c>
      <c r="AC63" s="34">
        <v>0.89584200000000003</v>
      </c>
      <c r="AD63" s="34">
        <v>0.89296699999999996</v>
      </c>
      <c r="AE63" s="34">
        <v>0.89244500000000004</v>
      </c>
      <c r="AF63" s="34">
        <v>0.89249800000000001</v>
      </c>
      <c r="AG63" s="34">
        <v>0.89156299999999999</v>
      </c>
      <c r="AH63" s="32">
        <v>1.3619999999999999E-3</v>
      </c>
    </row>
    <row r="64" spans="1:34" ht="15" customHeight="1">
      <c r="A64" s="19" t="s">
        <v>35</v>
      </c>
      <c r="B64" s="37" t="s">
        <v>11</v>
      </c>
      <c r="C64" s="34">
        <v>0.195878</v>
      </c>
      <c r="D64" s="34">
        <v>0.19662299999999999</v>
      </c>
      <c r="E64" s="34">
        <v>0.199516</v>
      </c>
      <c r="F64" s="34">
        <v>0.20052300000000001</v>
      </c>
      <c r="G64" s="34">
        <v>0.200213</v>
      </c>
      <c r="H64" s="34">
        <v>0.19985800000000001</v>
      </c>
      <c r="I64" s="34">
        <v>0.19897000000000001</v>
      </c>
      <c r="J64" s="34">
        <v>0.19770599999999999</v>
      </c>
      <c r="K64" s="34">
        <v>0.196211</v>
      </c>
      <c r="L64" s="34">
        <v>0.194547</v>
      </c>
      <c r="M64" s="34">
        <v>0.19328500000000001</v>
      </c>
      <c r="N64" s="34">
        <v>0.19231599999999999</v>
      </c>
      <c r="O64" s="34">
        <v>0.19153100000000001</v>
      </c>
      <c r="P64" s="34">
        <v>0.19079499999999999</v>
      </c>
      <c r="Q64" s="34">
        <v>0.19019900000000001</v>
      </c>
      <c r="R64" s="34">
        <v>0.18947900000000001</v>
      </c>
      <c r="S64" s="34">
        <v>0.188411</v>
      </c>
      <c r="T64" s="34">
        <v>0.18722800000000001</v>
      </c>
      <c r="U64" s="34">
        <v>0.186166</v>
      </c>
      <c r="V64" s="34">
        <v>0.18521399999999999</v>
      </c>
      <c r="W64" s="34">
        <v>0.18439800000000001</v>
      </c>
      <c r="X64" s="34">
        <v>0.183612</v>
      </c>
      <c r="Y64" s="34">
        <v>0.182973</v>
      </c>
      <c r="Z64" s="34">
        <v>0.18243000000000001</v>
      </c>
      <c r="AA64" s="34">
        <v>0.181837</v>
      </c>
      <c r="AB64" s="34">
        <v>0.18113000000000001</v>
      </c>
      <c r="AC64" s="34">
        <v>0.180364</v>
      </c>
      <c r="AD64" s="34">
        <v>0.179565</v>
      </c>
      <c r="AE64" s="34">
        <v>0.178864</v>
      </c>
      <c r="AF64" s="34">
        <v>0.17815400000000001</v>
      </c>
      <c r="AG64" s="34">
        <v>0.17736499999999999</v>
      </c>
      <c r="AH64" s="32">
        <v>-3.3040000000000001E-3</v>
      </c>
    </row>
    <row r="65" spans="1:34" ht="15" customHeight="1">
      <c r="A65" s="19" t="s">
        <v>34</v>
      </c>
      <c r="B65" s="37" t="s">
        <v>9</v>
      </c>
      <c r="C65" s="34">
        <v>1.8604849999999999</v>
      </c>
      <c r="D65" s="34">
        <v>2.5308619999999999</v>
      </c>
      <c r="E65" s="34">
        <v>2.8256230000000002</v>
      </c>
      <c r="F65" s="34">
        <v>2.9600010000000001</v>
      </c>
      <c r="G65" s="34">
        <v>3.0300150000000001</v>
      </c>
      <c r="H65" s="34">
        <v>3.089048</v>
      </c>
      <c r="I65" s="34">
        <v>3.108447</v>
      </c>
      <c r="J65" s="34">
        <v>3.1248559999999999</v>
      </c>
      <c r="K65" s="34">
        <v>3.1524580000000002</v>
      </c>
      <c r="L65" s="34">
        <v>3.1749770000000002</v>
      </c>
      <c r="M65" s="34">
        <v>3.2061929999999998</v>
      </c>
      <c r="N65" s="34">
        <v>3.2444259999999998</v>
      </c>
      <c r="O65" s="34">
        <v>3.2910370000000002</v>
      </c>
      <c r="P65" s="34">
        <v>3.3397559999999999</v>
      </c>
      <c r="Q65" s="34">
        <v>3.3888029999999998</v>
      </c>
      <c r="R65" s="34">
        <v>3.437039</v>
      </c>
      <c r="S65" s="34">
        <v>3.4744820000000001</v>
      </c>
      <c r="T65" s="34">
        <v>3.5073379999999998</v>
      </c>
      <c r="U65" s="34">
        <v>3.544565</v>
      </c>
      <c r="V65" s="34">
        <v>3.5833170000000001</v>
      </c>
      <c r="W65" s="34">
        <v>3.6291679999999999</v>
      </c>
      <c r="X65" s="34">
        <v>3.6740949999999999</v>
      </c>
      <c r="Y65" s="34">
        <v>3.7249180000000002</v>
      </c>
      <c r="Z65" s="34">
        <v>3.7775609999999999</v>
      </c>
      <c r="AA65" s="34">
        <v>3.83318</v>
      </c>
      <c r="AB65" s="34">
        <v>3.8850660000000001</v>
      </c>
      <c r="AC65" s="34">
        <v>3.934466</v>
      </c>
      <c r="AD65" s="34">
        <v>3.9789859999999999</v>
      </c>
      <c r="AE65" s="34">
        <v>4.020079</v>
      </c>
      <c r="AF65" s="34">
        <v>4.0577300000000003</v>
      </c>
      <c r="AG65" s="34">
        <v>4.0956619999999999</v>
      </c>
      <c r="AH65" s="32">
        <v>2.6651999999999999E-2</v>
      </c>
    </row>
    <row r="66" spans="1:34" ht="15" customHeight="1">
      <c r="A66" s="19" t="s">
        <v>33</v>
      </c>
      <c r="B66" s="37" t="s">
        <v>7</v>
      </c>
      <c r="C66" s="34">
        <v>0.53596600000000005</v>
      </c>
      <c r="D66" s="34">
        <v>0.54501100000000002</v>
      </c>
      <c r="E66" s="34">
        <v>0.54574800000000001</v>
      </c>
      <c r="F66" s="34">
        <v>0.53256199999999998</v>
      </c>
      <c r="G66" s="34">
        <v>0.52387499999999998</v>
      </c>
      <c r="H66" s="34">
        <v>0.52334400000000003</v>
      </c>
      <c r="I66" s="34">
        <v>0.52208500000000002</v>
      </c>
      <c r="J66" s="34">
        <v>0.52191699999999996</v>
      </c>
      <c r="K66" s="34">
        <v>0.52479100000000001</v>
      </c>
      <c r="L66" s="34">
        <v>0.52363999999999999</v>
      </c>
      <c r="M66" s="34">
        <v>0.52166900000000005</v>
      </c>
      <c r="N66" s="34">
        <v>0.52158800000000005</v>
      </c>
      <c r="O66" s="34">
        <v>0.522428</v>
      </c>
      <c r="P66" s="34">
        <v>0.52329800000000004</v>
      </c>
      <c r="Q66" s="34">
        <v>0.52417999999999998</v>
      </c>
      <c r="R66" s="34">
        <v>0.525061</v>
      </c>
      <c r="S66" s="34">
        <v>0.52598500000000004</v>
      </c>
      <c r="T66" s="34">
        <v>0.52694099999999999</v>
      </c>
      <c r="U66" s="34">
        <v>0.52790700000000002</v>
      </c>
      <c r="V66" s="34">
        <v>0.52888299999999999</v>
      </c>
      <c r="W66" s="34">
        <v>0.52986500000000003</v>
      </c>
      <c r="X66" s="34">
        <v>0.53085800000000005</v>
      </c>
      <c r="Y66" s="34">
        <v>0.53185099999999996</v>
      </c>
      <c r="Z66" s="34">
        <v>0.53285099999999996</v>
      </c>
      <c r="AA66" s="34">
        <v>0.53385199999999999</v>
      </c>
      <c r="AB66" s="34">
        <v>0.53485899999999997</v>
      </c>
      <c r="AC66" s="34">
        <v>0.53586400000000001</v>
      </c>
      <c r="AD66" s="34">
        <v>0.53686900000000004</v>
      </c>
      <c r="AE66" s="34">
        <v>0.53787399999999996</v>
      </c>
      <c r="AF66" s="34">
        <v>0.53887799999999997</v>
      </c>
      <c r="AG66" s="34">
        <v>0.53988000000000003</v>
      </c>
      <c r="AH66" s="32">
        <v>2.43E-4</v>
      </c>
    </row>
    <row r="67" spans="1:34" ht="15" customHeight="1">
      <c r="A67" s="19" t="s">
        <v>32</v>
      </c>
      <c r="B67" s="37" t="s">
        <v>5</v>
      </c>
      <c r="C67" s="34">
        <v>0.12123</v>
      </c>
      <c r="D67" s="34">
        <v>0.12341299999999999</v>
      </c>
      <c r="E67" s="34">
        <v>0.124809</v>
      </c>
      <c r="F67" s="34">
        <v>0.125809</v>
      </c>
      <c r="G67" s="34">
        <v>0.126418</v>
      </c>
      <c r="H67" s="34">
        <v>0.126723</v>
      </c>
      <c r="I67" s="34">
        <v>0.12686900000000001</v>
      </c>
      <c r="J67" s="34">
        <v>0.126531</v>
      </c>
      <c r="K67" s="34">
        <v>0.126274</v>
      </c>
      <c r="L67" s="34">
        <v>0.12606899999999999</v>
      </c>
      <c r="M67" s="34">
        <v>0.125861</v>
      </c>
      <c r="N67" s="34">
        <v>0.12568799999999999</v>
      </c>
      <c r="O67" s="34">
        <v>0.12550900000000001</v>
      </c>
      <c r="P67" s="34">
        <v>0.12536900000000001</v>
      </c>
      <c r="Q67" s="34">
        <v>0.12531200000000001</v>
      </c>
      <c r="R67" s="34">
        <v>0.12520500000000001</v>
      </c>
      <c r="S67" s="34">
        <v>0.12504899999999999</v>
      </c>
      <c r="T67" s="34">
        <v>0.12490800000000001</v>
      </c>
      <c r="U67" s="34">
        <v>0.12479899999999999</v>
      </c>
      <c r="V67" s="34">
        <v>0.12468</v>
      </c>
      <c r="W67" s="34">
        <v>0.124553</v>
      </c>
      <c r="X67" s="34">
        <v>0.124475</v>
      </c>
      <c r="Y67" s="34">
        <v>0.12445000000000001</v>
      </c>
      <c r="Z67" s="34">
        <v>0.124379</v>
      </c>
      <c r="AA67" s="34">
        <v>0.124374</v>
      </c>
      <c r="AB67" s="34">
        <v>0.12445000000000001</v>
      </c>
      <c r="AC67" s="34">
        <v>0.12452199999999999</v>
      </c>
      <c r="AD67" s="34">
        <v>0.124566</v>
      </c>
      <c r="AE67" s="34">
        <v>0.124595</v>
      </c>
      <c r="AF67" s="34">
        <v>0.12457</v>
      </c>
      <c r="AG67" s="34">
        <v>0.124503</v>
      </c>
      <c r="AH67" s="32">
        <v>8.8800000000000001E-4</v>
      </c>
    </row>
    <row r="68" spans="1:34" ht="15" customHeight="1">
      <c r="A68" s="19" t="s">
        <v>31</v>
      </c>
      <c r="B68" s="37" t="s">
        <v>775</v>
      </c>
      <c r="C68" s="34">
        <v>0.70627899999999999</v>
      </c>
      <c r="D68" s="34">
        <v>0.76189300000000004</v>
      </c>
      <c r="E68" s="34">
        <v>0.75658300000000001</v>
      </c>
      <c r="F68" s="34">
        <v>0.71793899999999999</v>
      </c>
      <c r="G68" s="34">
        <v>0.68035800000000002</v>
      </c>
      <c r="H68" s="34">
        <v>0.66490400000000005</v>
      </c>
      <c r="I68" s="34">
        <v>0.62340399999999996</v>
      </c>
      <c r="J68" s="34">
        <v>0.61793200000000004</v>
      </c>
      <c r="K68" s="34">
        <v>0.61683600000000005</v>
      </c>
      <c r="L68" s="34">
        <v>0.61629</v>
      </c>
      <c r="M68" s="34">
        <v>0.61148100000000005</v>
      </c>
      <c r="N68" s="34">
        <v>0.612707</v>
      </c>
      <c r="O68" s="34">
        <v>0.61787099999999995</v>
      </c>
      <c r="P68" s="34">
        <v>0.62041199999999996</v>
      </c>
      <c r="Q68" s="34">
        <v>0.62257700000000005</v>
      </c>
      <c r="R68" s="34">
        <v>0.62744299999999997</v>
      </c>
      <c r="S68" s="34">
        <v>0.63063599999999997</v>
      </c>
      <c r="T68" s="34">
        <v>0.63487499999999997</v>
      </c>
      <c r="U68" s="34">
        <v>0.63971</v>
      </c>
      <c r="V68" s="34">
        <v>0.64397499999999996</v>
      </c>
      <c r="W68" s="34">
        <v>0.65073599999999998</v>
      </c>
      <c r="X68" s="34">
        <v>0.654636</v>
      </c>
      <c r="Y68" s="34">
        <v>0.66025900000000004</v>
      </c>
      <c r="Z68" s="34">
        <v>0.66815400000000003</v>
      </c>
      <c r="AA68" s="34">
        <v>0.67605199999999999</v>
      </c>
      <c r="AB68" s="34">
        <v>0.68138500000000002</v>
      </c>
      <c r="AC68" s="34">
        <v>0.68932599999999999</v>
      </c>
      <c r="AD68" s="34">
        <v>0.69373600000000002</v>
      </c>
      <c r="AE68" s="34">
        <v>0.69961600000000002</v>
      </c>
      <c r="AF68" s="34">
        <v>0.70664700000000003</v>
      </c>
      <c r="AG68" s="34">
        <v>0.71458900000000003</v>
      </c>
      <c r="AH68" s="32">
        <v>3.8999999999999999E-4</v>
      </c>
    </row>
    <row r="69" spans="1:34" ht="15" customHeight="1">
      <c r="A69" s="19" t="s">
        <v>30</v>
      </c>
      <c r="B69" s="30" t="s">
        <v>2</v>
      </c>
      <c r="C69" s="35">
        <v>24.63072</v>
      </c>
      <c r="D69" s="35">
        <v>26.224222000000001</v>
      </c>
      <c r="E69" s="35">
        <v>26.776789000000001</v>
      </c>
      <c r="F69" s="35">
        <v>26.885183000000001</v>
      </c>
      <c r="G69" s="35">
        <v>26.874416</v>
      </c>
      <c r="H69" s="35">
        <v>26.826232999999998</v>
      </c>
      <c r="I69" s="35">
        <v>26.691186999999999</v>
      </c>
      <c r="J69" s="35">
        <v>26.550142000000001</v>
      </c>
      <c r="K69" s="35">
        <v>26.443301999999999</v>
      </c>
      <c r="L69" s="35">
        <v>26.314539</v>
      </c>
      <c r="M69" s="35">
        <v>26.228892999999999</v>
      </c>
      <c r="N69" s="35">
        <v>26.131712</v>
      </c>
      <c r="O69" s="35">
        <v>26.067882999999998</v>
      </c>
      <c r="P69" s="35">
        <v>26.034731000000001</v>
      </c>
      <c r="Q69" s="35">
        <v>26.030000999999999</v>
      </c>
      <c r="R69" s="35">
        <v>26.042293999999998</v>
      </c>
      <c r="S69" s="35">
        <v>26.038961</v>
      </c>
      <c r="T69" s="35">
        <v>26.042826000000002</v>
      </c>
      <c r="U69" s="35">
        <v>26.065887</v>
      </c>
      <c r="V69" s="35">
        <v>26.109138000000002</v>
      </c>
      <c r="W69" s="35">
        <v>26.159949999999998</v>
      </c>
      <c r="X69" s="35">
        <v>26.243416</v>
      </c>
      <c r="Y69" s="35">
        <v>26.348700999999998</v>
      </c>
      <c r="Z69" s="35">
        <v>26.485527000000001</v>
      </c>
      <c r="AA69" s="35">
        <v>26.618151000000001</v>
      </c>
      <c r="AB69" s="35">
        <v>26.751047</v>
      </c>
      <c r="AC69" s="35">
        <v>26.879904</v>
      </c>
      <c r="AD69" s="35">
        <v>27.003098000000001</v>
      </c>
      <c r="AE69" s="35">
        <v>27.139713</v>
      </c>
      <c r="AF69" s="35">
        <v>27.285810000000001</v>
      </c>
      <c r="AG69" s="35">
        <v>27.435959</v>
      </c>
      <c r="AH69" s="36">
        <v>3.6020000000000002E-3</v>
      </c>
    </row>
    <row r="71" spans="1:34" ht="15" customHeight="1">
      <c r="B71" s="30" t="s">
        <v>29</v>
      </c>
    </row>
    <row r="72" spans="1:34" ht="15" customHeight="1">
      <c r="A72" s="19" t="s">
        <v>28</v>
      </c>
      <c r="B72" s="37" t="s">
        <v>27</v>
      </c>
      <c r="C72" s="34">
        <v>7.41486</v>
      </c>
      <c r="D72" s="34">
        <v>7.7634550000000004</v>
      </c>
      <c r="E72" s="34">
        <v>7.7568060000000001</v>
      </c>
      <c r="F72" s="34">
        <v>7.7594810000000001</v>
      </c>
      <c r="G72" s="34">
        <v>7.7310930000000004</v>
      </c>
      <c r="H72" s="34">
        <v>7.6885079999999997</v>
      </c>
      <c r="I72" s="34">
        <v>7.6363200000000004</v>
      </c>
      <c r="J72" s="34">
        <v>7.5823039999999997</v>
      </c>
      <c r="K72" s="34">
        <v>7.52963</v>
      </c>
      <c r="L72" s="34">
        <v>7.4709649999999996</v>
      </c>
      <c r="M72" s="34">
        <v>7.4182860000000002</v>
      </c>
      <c r="N72" s="34">
        <v>7.3677419999999998</v>
      </c>
      <c r="O72" s="34">
        <v>7.321161</v>
      </c>
      <c r="P72" s="34">
        <v>7.2866249999999999</v>
      </c>
      <c r="Q72" s="34">
        <v>7.2593420000000002</v>
      </c>
      <c r="R72" s="34">
        <v>7.2363309999999998</v>
      </c>
      <c r="S72" s="34">
        <v>7.2135749999999996</v>
      </c>
      <c r="T72" s="34">
        <v>7.1916900000000004</v>
      </c>
      <c r="U72" s="34">
        <v>7.1727829999999999</v>
      </c>
      <c r="V72" s="34">
        <v>7.1609230000000004</v>
      </c>
      <c r="W72" s="34">
        <v>7.1538339999999998</v>
      </c>
      <c r="X72" s="34">
        <v>7.1467980000000004</v>
      </c>
      <c r="Y72" s="34">
        <v>7.1468230000000004</v>
      </c>
      <c r="Z72" s="34">
        <v>7.1527260000000004</v>
      </c>
      <c r="AA72" s="34">
        <v>7.1614250000000004</v>
      </c>
      <c r="AB72" s="34">
        <v>7.1687839999999996</v>
      </c>
      <c r="AC72" s="34">
        <v>7.1772609999999997</v>
      </c>
      <c r="AD72" s="34">
        <v>7.187538</v>
      </c>
      <c r="AE72" s="34">
        <v>7.2009160000000003</v>
      </c>
      <c r="AF72" s="34">
        <v>7.2176770000000001</v>
      </c>
      <c r="AG72" s="34">
        <v>7.234629</v>
      </c>
      <c r="AH72" s="32">
        <v>-8.1999999999999998E-4</v>
      </c>
    </row>
    <row r="73" spans="1:34" ht="15" customHeight="1">
      <c r="A73" s="19" t="s">
        <v>26</v>
      </c>
      <c r="B73" s="37" t="s">
        <v>25</v>
      </c>
      <c r="C73" s="34">
        <v>0.41731099999999999</v>
      </c>
      <c r="D73" s="34">
        <v>0.42949900000000002</v>
      </c>
      <c r="E73" s="34">
        <v>0.43555700000000003</v>
      </c>
      <c r="F73" s="34">
        <v>0.436413</v>
      </c>
      <c r="G73" s="34">
        <v>0.43771900000000002</v>
      </c>
      <c r="H73" s="34">
        <v>0.441272</v>
      </c>
      <c r="I73" s="34">
        <v>0.44286500000000001</v>
      </c>
      <c r="J73" s="34">
        <v>0.44359599999999999</v>
      </c>
      <c r="K73" s="34">
        <v>0.44402799999999998</v>
      </c>
      <c r="L73" s="34">
        <v>0.44399899999999998</v>
      </c>
      <c r="M73" s="34">
        <v>0.44468099999999999</v>
      </c>
      <c r="N73" s="34">
        <v>0.44627800000000001</v>
      </c>
      <c r="O73" s="34">
        <v>0.44806000000000001</v>
      </c>
      <c r="P73" s="34">
        <v>0.45040200000000002</v>
      </c>
      <c r="Q73" s="34">
        <v>0.453787</v>
      </c>
      <c r="R73" s="34">
        <v>0.457424</v>
      </c>
      <c r="S73" s="34">
        <v>0.46066600000000002</v>
      </c>
      <c r="T73" s="34">
        <v>0.46419500000000002</v>
      </c>
      <c r="U73" s="34">
        <v>0.46831699999999998</v>
      </c>
      <c r="V73" s="34">
        <v>0.47256900000000002</v>
      </c>
      <c r="W73" s="34">
        <v>0.47679899999999997</v>
      </c>
      <c r="X73" s="34">
        <v>0.48189599999999999</v>
      </c>
      <c r="Y73" s="34">
        <v>0.48762100000000003</v>
      </c>
      <c r="Z73" s="34">
        <v>0.493973</v>
      </c>
      <c r="AA73" s="34">
        <v>0.50021300000000002</v>
      </c>
      <c r="AB73" s="34">
        <v>0.50631099999999996</v>
      </c>
      <c r="AC73" s="34">
        <v>0.51283999999999996</v>
      </c>
      <c r="AD73" s="34">
        <v>0.51861599999999997</v>
      </c>
      <c r="AE73" s="34">
        <v>0.52472700000000005</v>
      </c>
      <c r="AF73" s="34">
        <v>0.53132599999999996</v>
      </c>
      <c r="AG73" s="34">
        <v>0.53798599999999996</v>
      </c>
      <c r="AH73" s="32">
        <v>8.5030000000000001E-3</v>
      </c>
    </row>
    <row r="74" spans="1:34" ht="15" customHeight="1">
      <c r="A74" s="19" t="s">
        <v>24</v>
      </c>
      <c r="B74" s="37" t="s">
        <v>23</v>
      </c>
      <c r="C74" s="34">
        <v>6.0067000000000002E-2</v>
      </c>
      <c r="D74" s="34">
        <v>7.5261999999999996E-2</v>
      </c>
      <c r="E74" s="34">
        <v>8.6234000000000005E-2</v>
      </c>
      <c r="F74" s="34">
        <v>9.4556000000000001E-2</v>
      </c>
      <c r="G74" s="34">
        <v>0.100601</v>
      </c>
      <c r="H74" s="34">
        <v>0.10506</v>
      </c>
      <c r="I74" s="34">
        <v>0.108228</v>
      </c>
      <c r="J74" s="34">
        <v>0.110531</v>
      </c>
      <c r="K74" s="34">
        <v>0.11190799999999999</v>
      </c>
      <c r="L74" s="34">
        <v>0.112777</v>
      </c>
      <c r="M74" s="34">
        <v>0.11366900000000001</v>
      </c>
      <c r="N74" s="34">
        <v>0.113986</v>
      </c>
      <c r="O74" s="34">
        <v>0.11443</v>
      </c>
      <c r="P74" s="34">
        <v>0.114595</v>
      </c>
      <c r="Q74" s="34">
        <v>0.114661</v>
      </c>
      <c r="R74" s="34">
        <v>0.114647</v>
      </c>
      <c r="S74" s="34">
        <v>0.114605</v>
      </c>
      <c r="T74" s="34">
        <v>0.114498</v>
      </c>
      <c r="U74" s="34">
        <v>0.114339</v>
      </c>
      <c r="V74" s="34">
        <v>0.114051</v>
      </c>
      <c r="W74" s="34">
        <v>0.11389000000000001</v>
      </c>
      <c r="X74" s="34">
        <v>0.113548</v>
      </c>
      <c r="Y74" s="34">
        <v>0.113168</v>
      </c>
      <c r="Z74" s="34">
        <v>0.112785</v>
      </c>
      <c r="AA74" s="34">
        <v>0.112369</v>
      </c>
      <c r="AB74" s="34">
        <v>0.111886</v>
      </c>
      <c r="AC74" s="34">
        <v>0.111528</v>
      </c>
      <c r="AD74" s="34">
        <v>0.111106</v>
      </c>
      <c r="AE74" s="34">
        <v>0.110722</v>
      </c>
      <c r="AF74" s="34">
        <v>0.11033</v>
      </c>
      <c r="AG74" s="34">
        <v>0.110025</v>
      </c>
      <c r="AH74" s="32">
        <v>2.0379999999999999E-2</v>
      </c>
    </row>
    <row r="75" spans="1:34" ht="15" customHeight="1">
      <c r="A75" s="19" t="s">
        <v>22</v>
      </c>
      <c r="B75" s="37" t="s">
        <v>21</v>
      </c>
      <c r="C75" s="34">
        <v>2.5112580000000002</v>
      </c>
      <c r="D75" s="34">
        <v>2.5597889999999999</v>
      </c>
      <c r="E75" s="34">
        <v>2.6240510000000001</v>
      </c>
      <c r="F75" s="34">
        <v>2.6269870000000002</v>
      </c>
      <c r="G75" s="34">
        <v>2.6313469999999999</v>
      </c>
      <c r="H75" s="34">
        <v>2.6397469999999998</v>
      </c>
      <c r="I75" s="34">
        <v>2.6280220000000001</v>
      </c>
      <c r="J75" s="34">
        <v>2.6099429999999999</v>
      </c>
      <c r="K75" s="34">
        <v>2.5926040000000001</v>
      </c>
      <c r="L75" s="34">
        <v>2.574198</v>
      </c>
      <c r="M75" s="34">
        <v>2.5603400000000001</v>
      </c>
      <c r="N75" s="34">
        <v>2.547774</v>
      </c>
      <c r="O75" s="34">
        <v>2.533687</v>
      </c>
      <c r="P75" s="34">
        <v>2.523072</v>
      </c>
      <c r="Q75" s="34">
        <v>2.5186860000000002</v>
      </c>
      <c r="R75" s="34">
        <v>2.518694</v>
      </c>
      <c r="S75" s="34">
        <v>2.5175010000000002</v>
      </c>
      <c r="T75" s="34">
        <v>2.5199500000000001</v>
      </c>
      <c r="U75" s="34">
        <v>2.5285030000000002</v>
      </c>
      <c r="V75" s="34">
        <v>2.5376780000000001</v>
      </c>
      <c r="W75" s="34">
        <v>2.545722</v>
      </c>
      <c r="X75" s="34">
        <v>2.5615579999999998</v>
      </c>
      <c r="Y75" s="34">
        <v>2.5850629999999999</v>
      </c>
      <c r="Z75" s="34">
        <v>2.6115210000000002</v>
      </c>
      <c r="AA75" s="34">
        <v>2.635405</v>
      </c>
      <c r="AB75" s="34">
        <v>2.659789</v>
      </c>
      <c r="AC75" s="34">
        <v>2.6842009999999998</v>
      </c>
      <c r="AD75" s="34">
        <v>2.7086160000000001</v>
      </c>
      <c r="AE75" s="34">
        <v>2.7354129999999999</v>
      </c>
      <c r="AF75" s="34">
        <v>2.7643849999999999</v>
      </c>
      <c r="AG75" s="34">
        <v>2.7948050000000002</v>
      </c>
      <c r="AH75" s="32">
        <v>3.5720000000000001E-3</v>
      </c>
    </row>
    <row r="76" spans="1:34" ht="15" customHeight="1">
      <c r="A76" s="19" t="s">
        <v>20</v>
      </c>
      <c r="B76" s="37" t="s">
        <v>19</v>
      </c>
      <c r="C76" s="34">
        <v>1.4036E-2</v>
      </c>
      <c r="D76" s="34">
        <v>1.6749E-2</v>
      </c>
      <c r="E76" s="34">
        <v>1.8918000000000001E-2</v>
      </c>
      <c r="F76" s="34">
        <v>2.0594000000000001E-2</v>
      </c>
      <c r="G76" s="34">
        <v>2.1774999999999999E-2</v>
      </c>
      <c r="H76" s="34">
        <v>2.2697999999999999E-2</v>
      </c>
      <c r="I76" s="34">
        <v>2.3358E-2</v>
      </c>
      <c r="J76" s="34">
        <v>2.3858000000000001E-2</v>
      </c>
      <c r="K76" s="34">
        <v>2.4087999999999998E-2</v>
      </c>
      <c r="L76" s="34">
        <v>2.4233999999999999E-2</v>
      </c>
      <c r="M76" s="34">
        <v>2.4532999999999999E-2</v>
      </c>
      <c r="N76" s="34">
        <v>2.4749E-2</v>
      </c>
      <c r="O76" s="34">
        <v>2.5089E-2</v>
      </c>
      <c r="P76" s="34">
        <v>2.5395999999999998E-2</v>
      </c>
      <c r="Q76" s="34">
        <v>2.5734E-2</v>
      </c>
      <c r="R76" s="34">
        <v>2.6058000000000001E-2</v>
      </c>
      <c r="S76" s="34">
        <v>2.6350999999999999E-2</v>
      </c>
      <c r="T76" s="34">
        <v>2.6626E-2</v>
      </c>
      <c r="U76" s="34">
        <v>2.6917E-2</v>
      </c>
      <c r="V76" s="34">
        <v>2.7189999999999999E-2</v>
      </c>
      <c r="W76" s="34">
        <v>2.7553000000000001E-2</v>
      </c>
      <c r="X76" s="34">
        <v>2.7865999999999998E-2</v>
      </c>
      <c r="Y76" s="34">
        <v>2.8205999999999998E-2</v>
      </c>
      <c r="Z76" s="34">
        <v>2.8573000000000001E-2</v>
      </c>
      <c r="AA76" s="34">
        <v>2.8930000000000001E-2</v>
      </c>
      <c r="AB76" s="34">
        <v>2.9250000000000002E-2</v>
      </c>
      <c r="AC76" s="34">
        <v>2.9614000000000001E-2</v>
      </c>
      <c r="AD76" s="34">
        <v>2.9936999999999998E-2</v>
      </c>
      <c r="AE76" s="34">
        <v>3.0283999999999998E-2</v>
      </c>
      <c r="AF76" s="34">
        <v>3.0613000000000001E-2</v>
      </c>
      <c r="AG76" s="34">
        <v>3.0939999999999999E-2</v>
      </c>
      <c r="AH76" s="32">
        <v>2.6696999999999999E-2</v>
      </c>
    </row>
    <row r="77" spans="1:34" ht="15" customHeight="1">
      <c r="A77" s="19" t="s">
        <v>18</v>
      </c>
      <c r="B77" s="37" t="s">
        <v>17</v>
      </c>
      <c r="C77" s="34">
        <v>0.20702400000000001</v>
      </c>
      <c r="D77" s="34">
        <v>0.218776</v>
      </c>
      <c r="E77" s="34">
        <v>0.222188</v>
      </c>
      <c r="F77" s="34">
        <v>0.218747</v>
      </c>
      <c r="G77" s="34">
        <v>0.21723500000000001</v>
      </c>
      <c r="H77" s="34">
        <v>0.21229300000000001</v>
      </c>
      <c r="I77" s="34">
        <v>0.213229</v>
      </c>
      <c r="J77" s="34">
        <v>0.21123500000000001</v>
      </c>
      <c r="K77" s="34">
        <v>0.21215000000000001</v>
      </c>
      <c r="L77" s="34">
        <v>0.21366499999999999</v>
      </c>
      <c r="M77" s="34">
        <v>0.21421200000000001</v>
      </c>
      <c r="N77" s="34">
        <v>0.213729</v>
      </c>
      <c r="O77" s="34">
        <v>0.21353800000000001</v>
      </c>
      <c r="P77" s="34">
        <v>0.21389</v>
      </c>
      <c r="Q77" s="34">
        <v>0.21425900000000001</v>
      </c>
      <c r="R77" s="34">
        <v>0.213644</v>
      </c>
      <c r="S77" s="34">
        <v>0.21243500000000001</v>
      </c>
      <c r="T77" s="34">
        <v>0.21105499999999999</v>
      </c>
      <c r="U77" s="34">
        <v>0.209005</v>
      </c>
      <c r="V77" s="34">
        <v>0.20816799999999999</v>
      </c>
      <c r="W77" s="34">
        <v>0.20721000000000001</v>
      </c>
      <c r="X77" s="34">
        <v>0.20730100000000001</v>
      </c>
      <c r="Y77" s="34">
        <v>0.20807100000000001</v>
      </c>
      <c r="Z77" s="34">
        <v>0.20841999999999999</v>
      </c>
      <c r="AA77" s="34">
        <v>0.208648</v>
      </c>
      <c r="AB77" s="34">
        <v>0.20769199999999999</v>
      </c>
      <c r="AC77" s="34">
        <v>0.20749200000000001</v>
      </c>
      <c r="AD77" s="34">
        <v>0.20763799999999999</v>
      </c>
      <c r="AE77" s="34">
        <v>0.20822599999999999</v>
      </c>
      <c r="AF77" s="34">
        <v>0.20866399999999999</v>
      </c>
      <c r="AG77" s="34">
        <v>0.20951700000000001</v>
      </c>
      <c r="AH77" s="32">
        <v>3.9899999999999999E-4</v>
      </c>
    </row>
    <row r="78" spans="1:34" ht="15" customHeight="1">
      <c r="A78" s="19" t="s">
        <v>16</v>
      </c>
      <c r="B78" s="37" t="s">
        <v>15</v>
      </c>
      <c r="C78" s="34">
        <v>3.6641E-2</v>
      </c>
      <c r="D78" s="34">
        <v>3.7444999999999999E-2</v>
      </c>
      <c r="E78" s="34">
        <v>3.7018000000000002E-2</v>
      </c>
      <c r="F78" s="34">
        <v>3.6283000000000003E-2</v>
      </c>
      <c r="G78" s="34">
        <v>3.5446999999999999E-2</v>
      </c>
      <c r="H78" s="34">
        <v>3.4637000000000001E-2</v>
      </c>
      <c r="I78" s="34">
        <v>3.3588E-2</v>
      </c>
      <c r="J78" s="34">
        <v>3.2508000000000002E-2</v>
      </c>
      <c r="K78" s="34">
        <v>3.1483999999999998E-2</v>
      </c>
      <c r="L78" s="34">
        <v>3.0461999999999999E-2</v>
      </c>
      <c r="M78" s="34">
        <v>2.9468999999999999E-2</v>
      </c>
      <c r="N78" s="34">
        <v>2.8944999999999999E-2</v>
      </c>
      <c r="O78" s="34">
        <v>2.8403999999999999E-2</v>
      </c>
      <c r="P78" s="34">
        <v>2.7907999999999999E-2</v>
      </c>
      <c r="Q78" s="34">
        <v>2.7435999999999999E-2</v>
      </c>
      <c r="R78" s="34">
        <v>2.6918000000000001E-2</v>
      </c>
      <c r="S78" s="34">
        <v>2.6376E-2</v>
      </c>
      <c r="T78" s="34">
        <v>2.5853000000000001E-2</v>
      </c>
      <c r="U78" s="34">
        <v>2.5326999999999999E-2</v>
      </c>
      <c r="V78" s="34">
        <v>2.4819000000000001E-2</v>
      </c>
      <c r="W78" s="34">
        <v>2.4271000000000001E-2</v>
      </c>
      <c r="X78" s="34">
        <v>2.4018000000000001E-2</v>
      </c>
      <c r="Y78" s="34">
        <v>2.3821999999999999E-2</v>
      </c>
      <c r="Z78" s="34">
        <v>2.3644999999999999E-2</v>
      </c>
      <c r="AA78" s="34">
        <v>2.3432999999999999E-2</v>
      </c>
      <c r="AB78" s="34">
        <v>2.3206999999999998E-2</v>
      </c>
      <c r="AC78" s="34">
        <v>2.2987E-2</v>
      </c>
      <c r="AD78" s="34">
        <v>2.2762000000000001E-2</v>
      </c>
      <c r="AE78" s="34">
        <v>2.2536E-2</v>
      </c>
      <c r="AF78" s="34">
        <v>2.2348E-2</v>
      </c>
      <c r="AG78" s="34">
        <v>2.2168E-2</v>
      </c>
      <c r="AH78" s="32">
        <v>-1.6611000000000001E-2</v>
      </c>
    </row>
    <row r="79" spans="1:34" ht="15" customHeight="1">
      <c r="A79" s="19" t="s">
        <v>14</v>
      </c>
      <c r="B79" s="37" t="s">
        <v>13</v>
      </c>
      <c r="C79" s="34">
        <v>0.390127</v>
      </c>
      <c r="D79" s="34">
        <v>0.39999499999999999</v>
      </c>
      <c r="E79" s="34">
        <v>0.43443500000000002</v>
      </c>
      <c r="F79" s="34">
        <v>0.43384299999999998</v>
      </c>
      <c r="G79" s="34">
        <v>0.431753</v>
      </c>
      <c r="H79" s="34">
        <v>0.41907299999999997</v>
      </c>
      <c r="I79" s="34">
        <v>0.41936800000000002</v>
      </c>
      <c r="J79" s="34">
        <v>0.41485699999999998</v>
      </c>
      <c r="K79" s="34">
        <v>0.41422599999999998</v>
      </c>
      <c r="L79" s="34">
        <v>0.41360400000000003</v>
      </c>
      <c r="M79" s="34">
        <v>0.42046499999999998</v>
      </c>
      <c r="N79" s="34">
        <v>0.414773</v>
      </c>
      <c r="O79" s="34">
        <v>0.41464099999999998</v>
      </c>
      <c r="P79" s="34">
        <v>0.41435100000000002</v>
      </c>
      <c r="Q79" s="34">
        <v>0.41415099999999999</v>
      </c>
      <c r="R79" s="34">
        <v>0.41387600000000002</v>
      </c>
      <c r="S79" s="34">
        <v>0.413684</v>
      </c>
      <c r="T79" s="34">
        <v>0.41437400000000002</v>
      </c>
      <c r="U79" s="34">
        <v>0.41350500000000001</v>
      </c>
      <c r="V79" s="34">
        <v>0.41370699999999999</v>
      </c>
      <c r="W79" s="34">
        <v>0.41032400000000002</v>
      </c>
      <c r="X79" s="34">
        <v>0.41301100000000002</v>
      </c>
      <c r="Y79" s="34">
        <v>0.40906100000000001</v>
      </c>
      <c r="Z79" s="34">
        <v>0.40914200000000001</v>
      </c>
      <c r="AA79" s="34">
        <v>0.40682699999999999</v>
      </c>
      <c r="AB79" s="34">
        <v>0.40866999999999998</v>
      </c>
      <c r="AC79" s="34">
        <v>0.40670600000000001</v>
      </c>
      <c r="AD79" s="34">
        <v>0.40569300000000003</v>
      </c>
      <c r="AE79" s="34">
        <v>0.40555600000000003</v>
      </c>
      <c r="AF79" s="34">
        <v>0.40563399999999999</v>
      </c>
      <c r="AG79" s="34">
        <v>0.40534700000000001</v>
      </c>
      <c r="AH79" s="32">
        <v>1.276E-3</v>
      </c>
    </row>
    <row r="80" spans="1:34" ht="15" customHeight="1">
      <c r="A80" s="19" t="s">
        <v>12</v>
      </c>
      <c r="B80" s="37" t="s">
        <v>11</v>
      </c>
      <c r="C80" s="34">
        <v>0.10620300000000001</v>
      </c>
      <c r="D80" s="34">
        <v>0.10661</v>
      </c>
      <c r="E80" s="34">
        <v>0.108182</v>
      </c>
      <c r="F80" s="34">
        <v>0.108732</v>
      </c>
      <c r="G80" s="34">
        <v>0.108568</v>
      </c>
      <c r="H80" s="34">
        <v>0.108399</v>
      </c>
      <c r="I80" s="34">
        <v>0.10793999999999999</v>
      </c>
      <c r="J80" s="34">
        <v>0.107278</v>
      </c>
      <c r="K80" s="34">
        <v>0.10649</v>
      </c>
      <c r="L80" s="34">
        <v>0.10561</v>
      </c>
      <c r="M80" s="34">
        <v>0.104948</v>
      </c>
      <c r="N80" s="34">
        <v>0.104445</v>
      </c>
      <c r="O80" s="34">
        <v>0.10404099999999999</v>
      </c>
      <c r="P80" s="34">
        <v>0.10366300000000001</v>
      </c>
      <c r="Q80" s="34">
        <v>0.103362</v>
      </c>
      <c r="R80" s="34">
        <v>0.102993</v>
      </c>
      <c r="S80" s="34">
        <v>0.10242999999999999</v>
      </c>
      <c r="T80" s="34">
        <v>0.10180400000000001</v>
      </c>
      <c r="U80" s="34">
        <v>0.101244</v>
      </c>
      <c r="V80" s="34">
        <v>0.100744</v>
      </c>
      <c r="W80" s="34">
        <v>0.100316</v>
      </c>
      <c r="X80" s="34">
        <v>9.9903000000000006E-2</v>
      </c>
      <c r="Y80" s="34">
        <v>9.9570000000000006E-2</v>
      </c>
      <c r="Z80" s="34">
        <v>9.9289000000000002E-2</v>
      </c>
      <c r="AA80" s="34">
        <v>9.8981E-2</v>
      </c>
      <c r="AB80" s="34">
        <v>9.8610000000000003E-2</v>
      </c>
      <c r="AC80" s="34">
        <v>9.8207000000000003E-2</v>
      </c>
      <c r="AD80" s="34">
        <v>9.7785999999999998E-2</v>
      </c>
      <c r="AE80" s="34">
        <v>9.7418000000000005E-2</v>
      </c>
      <c r="AF80" s="34">
        <v>9.7045999999999993E-2</v>
      </c>
      <c r="AG80" s="34">
        <v>9.6629999999999994E-2</v>
      </c>
      <c r="AH80" s="32">
        <v>-3.1440000000000001E-3</v>
      </c>
    </row>
    <row r="81" spans="1:34" ht="15" customHeight="1">
      <c r="A81" s="19" t="s">
        <v>10</v>
      </c>
      <c r="B81" s="37" t="s">
        <v>9</v>
      </c>
      <c r="C81" s="34">
        <v>0.90030500000000002</v>
      </c>
      <c r="D81" s="34">
        <v>1.2242280000000001</v>
      </c>
      <c r="E81" s="34">
        <v>1.3666560000000001</v>
      </c>
      <c r="F81" s="34">
        <v>1.431586</v>
      </c>
      <c r="G81" s="34">
        <v>1.465417</v>
      </c>
      <c r="H81" s="34">
        <v>1.493943</v>
      </c>
      <c r="I81" s="34">
        <v>1.5033190000000001</v>
      </c>
      <c r="J81" s="34">
        <v>1.51125</v>
      </c>
      <c r="K81" s="34">
        <v>1.5245899999999999</v>
      </c>
      <c r="L81" s="34">
        <v>1.5354730000000001</v>
      </c>
      <c r="M81" s="34">
        <v>1.550559</v>
      </c>
      <c r="N81" s="34">
        <v>1.5690360000000001</v>
      </c>
      <c r="O81" s="34">
        <v>1.591561</v>
      </c>
      <c r="P81" s="34">
        <v>1.6151040000000001</v>
      </c>
      <c r="Q81" s="34">
        <v>1.638806</v>
      </c>
      <c r="R81" s="34">
        <v>1.6621159999999999</v>
      </c>
      <c r="S81" s="34">
        <v>1.68021</v>
      </c>
      <c r="T81" s="34">
        <v>1.696088</v>
      </c>
      <c r="U81" s="34">
        <v>1.714078</v>
      </c>
      <c r="V81" s="34">
        <v>1.7328049999999999</v>
      </c>
      <c r="W81" s="34">
        <v>1.7549630000000001</v>
      </c>
      <c r="X81" s="34">
        <v>1.7766729999999999</v>
      </c>
      <c r="Y81" s="34">
        <v>1.8012319999999999</v>
      </c>
      <c r="Z81" s="34">
        <v>1.8266709999999999</v>
      </c>
      <c r="AA81" s="34">
        <v>1.853548</v>
      </c>
      <c r="AB81" s="34">
        <v>1.87862</v>
      </c>
      <c r="AC81" s="34">
        <v>1.9024920000000001</v>
      </c>
      <c r="AD81" s="34">
        <v>1.9240060000000001</v>
      </c>
      <c r="AE81" s="34">
        <v>1.9438629999999999</v>
      </c>
      <c r="AF81" s="34">
        <v>1.9620580000000001</v>
      </c>
      <c r="AG81" s="34">
        <v>1.980388</v>
      </c>
      <c r="AH81" s="32">
        <v>2.6624999999999999E-2</v>
      </c>
    </row>
    <row r="82" spans="1:34" ht="15" customHeight="1">
      <c r="A82" s="19" t="s">
        <v>8</v>
      </c>
      <c r="B82" s="37" t="s">
        <v>7</v>
      </c>
      <c r="C82" s="34">
        <v>0.257081</v>
      </c>
      <c r="D82" s="34">
        <v>0.26143699999999997</v>
      </c>
      <c r="E82" s="34">
        <v>0.261799</v>
      </c>
      <c r="F82" s="34">
        <v>0.25547199999999998</v>
      </c>
      <c r="G82" s="34">
        <v>0.25130000000000002</v>
      </c>
      <c r="H82" s="34">
        <v>0.25104900000000002</v>
      </c>
      <c r="I82" s="34">
        <v>0.25044300000000003</v>
      </c>
      <c r="J82" s="34">
        <v>0.25035600000000002</v>
      </c>
      <c r="K82" s="34">
        <v>0.25174200000000002</v>
      </c>
      <c r="L82" s="34">
        <v>0.25118699999999999</v>
      </c>
      <c r="M82" s="34">
        <v>0.25024600000000002</v>
      </c>
      <c r="N82" s="34">
        <v>0.25020599999999998</v>
      </c>
      <c r="O82" s="34">
        <v>0.250612</v>
      </c>
      <c r="P82" s="34">
        <v>0.25102799999999997</v>
      </c>
      <c r="Q82" s="34">
        <v>0.25145299999999998</v>
      </c>
      <c r="R82" s="34">
        <v>0.25187399999999999</v>
      </c>
      <c r="S82" s="34">
        <v>0.25231300000000001</v>
      </c>
      <c r="T82" s="34">
        <v>0.25277300000000003</v>
      </c>
      <c r="U82" s="34">
        <v>0.25323400000000001</v>
      </c>
      <c r="V82" s="34">
        <v>0.25370500000000001</v>
      </c>
      <c r="W82" s="34">
        <v>0.25417400000000001</v>
      </c>
      <c r="X82" s="34">
        <v>0.25464799999999999</v>
      </c>
      <c r="Y82" s="34">
        <v>0.25512299999999999</v>
      </c>
      <c r="Z82" s="34">
        <v>0.25560699999999997</v>
      </c>
      <c r="AA82" s="34">
        <v>0.25609199999999999</v>
      </c>
      <c r="AB82" s="34">
        <v>0.256577</v>
      </c>
      <c r="AC82" s="34">
        <v>0.257052</v>
      </c>
      <c r="AD82" s="34">
        <v>0.257544</v>
      </c>
      <c r="AE82" s="34">
        <v>0.25802799999999998</v>
      </c>
      <c r="AF82" s="34">
        <v>0.25851200000000002</v>
      </c>
      <c r="AG82" s="34">
        <v>0.25899800000000001</v>
      </c>
      <c r="AH82" s="32">
        <v>2.4800000000000001E-4</v>
      </c>
    </row>
    <row r="83" spans="1:34" ht="15" customHeight="1">
      <c r="A83" s="19" t="s">
        <v>6</v>
      </c>
      <c r="B83" s="37" t="s">
        <v>5</v>
      </c>
      <c r="C83" s="34">
        <v>5.7265000000000003E-2</v>
      </c>
      <c r="D83" s="34">
        <v>5.8296000000000001E-2</v>
      </c>
      <c r="E83" s="34">
        <v>5.8956000000000001E-2</v>
      </c>
      <c r="F83" s="34">
        <v>5.9428000000000002E-2</v>
      </c>
      <c r="G83" s="34">
        <v>5.9715999999999998E-2</v>
      </c>
      <c r="H83" s="34">
        <v>5.9859999999999997E-2</v>
      </c>
      <c r="I83" s="34">
        <v>5.9929000000000003E-2</v>
      </c>
      <c r="J83" s="34">
        <v>5.9769000000000003E-2</v>
      </c>
      <c r="K83" s="34">
        <v>5.9648E-2</v>
      </c>
      <c r="L83" s="34">
        <v>5.9551E-2</v>
      </c>
      <c r="M83" s="34">
        <v>5.9452999999999999E-2</v>
      </c>
      <c r="N83" s="34">
        <v>5.9371E-2</v>
      </c>
      <c r="O83" s="34">
        <v>5.9285999999999998E-2</v>
      </c>
      <c r="P83" s="34">
        <v>5.9220000000000002E-2</v>
      </c>
      <c r="Q83" s="34">
        <v>5.9193000000000003E-2</v>
      </c>
      <c r="R83" s="34">
        <v>5.9143000000000001E-2</v>
      </c>
      <c r="S83" s="34">
        <v>5.9069000000000003E-2</v>
      </c>
      <c r="T83" s="34">
        <v>5.9001999999999999E-2</v>
      </c>
      <c r="U83" s="34">
        <v>5.8951000000000003E-2</v>
      </c>
      <c r="V83" s="34">
        <v>5.8895000000000003E-2</v>
      </c>
      <c r="W83" s="34">
        <v>5.8834999999999998E-2</v>
      </c>
      <c r="X83" s="34">
        <v>5.8798000000000003E-2</v>
      </c>
      <c r="Y83" s="34">
        <v>5.8785999999999998E-2</v>
      </c>
      <c r="Z83" s="34">
        <v>5.8751999999999999E-2</v>
      </c>
      <c r="AA83" s="34">
        <v>5.8749999999999997E-2</v>
      </c>
      <c r="AB83" s="34">
        <v>5.8785999999999998E-2</v>
      </c>
      <c r="AC83" s="34">
        <v>5.8819999999999997E-2</v>
      </c>
      <c r="AD83" s="34">
        <v>5.8840999999999997E-2</v>
      </c>
      <c r="AE83" s="34">
        <v>5.8853999999999997E-2</v>
      </c>
      <c r="AF83" s="34">
        <v>5.8841999999999998E-2</v>
      </c>
      <c r="AG83" s="34">
        <v>5.8811000000000002E-2</v>
      </c>
      <c r="AH83" s="32">
        <v>8.8800000000000001E-4</v>
      </c>
    </row>
    <row r="84" spans="1:34" ht="15" customHeight="1">
      <c r="A84" s="19" t="s">
        <v>4</v>
      </c>
      <c r="B84" s="37" t="s">
        <v>775</v>
      </c>
      <c r="C84" s="34">
        <v>0.33362199999999997</v>
      </c>
      <c r="D84" s="34">
        <v>0.35989300000000002</v>
      </c>
      <c r="E84" s="34">
        <v>0.35738500000000001</v>
      </c>
      <c r="F84" s="34">
        <v>0.33912999999999999</v>
      </c>
      <c r="G84" s="34">
        <v>0.321378</v>
      </c>
      <c r="H84" s="34">
        <v>0.31407800000000002</v>
      </c>
      <c r="I84" s="34">
        <v>0.29447499999999999</v>
      </c>
      <c r="J84" s="34">
        <v>0.29188999999999998</v>
      </c>
      <c r="K84" s="34">
        <v>0.29137299999999999</v>
      </c>
      <c r="L84" s="34">
        <v>0.29111500000000001</v>
      </c>
      <c r="M84" s="34">
        <v>0.28884300000000002</v>
      </c>
      <c r="N84" s="34">
        <v>0.28942200000000001</v>
      </c>
      <c r="O84" s="34">
        <v>0.29186200000000001</v>
      </c>
      <c r="P84" s="34">
        <v>0.29306199999999999</v>
      </c>
      <c r="Q84" s="34">
        <v>0.29408400000000001</v>
      </c>
      <c r="R84" s="34">
        <v>0.29638300000000001</v>
      </c>
      <c r="S84" s="34">
        <v>0.29789100000000002</v>
      </c>
      <c r="T84" s="34">
        <v>0.29989399999999999</v>
      </c>
      <c r="U84" s="34">
        <v>0.30217699999999997</v>
      </c>
      <c r="V84" s="34">
        <v>0.30419200000000002</v>
      </c>
      <c r="W84" s="34">
        <v>0.30738599999999999</v>
      </c>
      <c r="X84" s="34">
        <v>0.309228</v>
      </c>
      <c r="Y84" s="34">
        <v>0.31188399999999999</v>
      </c>
      <c r="Z84" s="34">
        <v>0.31561400000000001</v>
      </c>
      <c r="AA84" s="34">
        <v>0.31934400000000002</v>
      </c>
      <c r="AB84" s="34">
        <v>0.32186399999999998</v>
      </c>
      <c r="AC84" s="34">
        <v>0.32561499999999999</v>
      </c>
      <c r="AD84" s="34">
        <v>0.32769799999999999</v>
      </c>
      <c r="AE84" s="34">
        <v>0.33047500000000002</v>
      </c>
      <c r="AF84" s="34">
        <v>0.33379700000000001</v>
      </c>
      <c r="AG84" s="34">
        <v>0.33754800000000001</v>
      </c>
      <c r="AH84" s="32">
        <v>3.8999999999999999E-4</v>
      </c>
    </row>
    <row r="85" spans="1:34" ht="15" customHeight="1">
      <c r="A85" s="19" t="s">
        <v>3</v>
      </c>
      <c r="B85" s="30" t="s">
        <v>2</v>
      </c>
      <c r="C85" s="35">
        <v>12.7058</v>
      </c>
      <c r="D85" s="35">
        <v>13.511435000000001</v>
      </c>
      <c r="E85" s="35">
        <v>13.768183000000001</v>
      </c>
      <c r="F85" s="35">
        <v>13.821254</v>
      </c>
      <c r="G85" s="35">
        <v>13.813351000000001</v>
      </c>
      <c r="H85" s="35">
        <v>13.790618</v>
      </c>
      <c r="I85" s="35">
        <v>13.721086</v>
      </c>
      <c r="J85" s="35">
        <v>13.649374999999999</v>
      </c>
      <c r="K85" s="35">
        <v>13.593961999999999</v>
      </c>
      <c r="L85" s="35">
        <v>13.526839000000001</v>
      </c>
      <c r="M85" s="35">
        <v>13.479706</v>
      </c>
      <c r="N85" s="35">
        <v>13.430456</v>
      </c>
      <c r="O85" s="35">
        <v>13.396371</v>
      </c>
      <c r="P85" s="35">
        <v>13.378316999999999</v>
      </c>
      <c r="Q85" s="35">
        <v>13.374954000000001</v>
      </c>
      <c r="R85" s="35">
        <v>13.380100000000001</v>
      </c>
      <c r="S85" s="35">
        <v>13.377107000000001</v>
      </c>
      <c r="T85" s="35">
        <v>13.377803999999999</v>
      </c>
      <c r="U85" s="35">
        <v>13.388377999999999</v>
      </c>
      <c r="V85" s="35">
        <v>13.409447</v>
      </c>
      <c r="W85" s="35">
        <v>13.435276</v>
      </c>
      <c r="X85" s="35">
        <v>13.475247</v>
      </c>
      <c r="Y85" s="35">
        <v>13.528428999999999</v>
      </c>
      <c r="Z85" s="35">
        <v>13.596717</v>
      </c>
      <c r="AA85" s="35">
        <v>13.663966</v>
      </c>
      <c r="AB85" s="35">
        <v>13.730045</v>
      </c>
      <c r="AC85" s="35">
        <v>13.794814000000001</v>
      </c>
      <c r="AD85" s="35">
        <v>13.85778</v>
      </c>
      <c r="AE85" s="35">
        <v>13.927019</v>
      </c>
      <c r="AF85" s="35">
        <v>14.00123</v>
      </c>
      <c r="AG85" s="35">
        <v>14.077793</v>
      </c>
      <c r="AH85" s="36">
        <v>3.424E-3</v>
      </c>
    </row>
    <row r="86" spans="1:34" ht="15" customHeight="1" thickBot="1"/>
    <row r="87" spans="1:34" ht="15" customHeight="1">
      <c r="B87" s="141" t="s">
        <v>1106</v>
      </c>
      <c r="C87" s="141"/>
      <c r="D87" s="141"/>
      <c r="E87" s="141"/>
      <c r="F87" s="141"/>
      <c r="G87" s="141"/>
      <c r="H87" s="141"/>
      <c r="I87" s="141"/>
      <c r="J87" s="141"/>
      <c r="K87" s="141"/>
      <c r="L87" s="141"/>
      <c r="M87" s="141"/>
      <c r="N87" s="141"/>
      <c r="O87" s="141"/>
      <c r="P87" s="141"/>
      <c r="Q87" s="141"/>
      <c r="R87" s="141"/>
      <c r="S87" s="141"/>
      <c r="T87" s="141"/>
      <c r="U87" s="141"/>
      <c r="V87" s="141"/>
      <c r="W87" s="141"/>
      <c r="X87" s="141"/>
      <c r="Y87" s="141"/>
      <c r="Z87" s="141"/>
      <c r="AA87" s="141"/>
      <c r="AB87" s="141"/>
      <c r="AC87" s="141"/>
      <c r="AD87" s="141"/>
      <c r="AE87" s="141"/>
      <c r="AF87" s="141"/>
      <c r="AG87" s="141"/>
      <c r="AH87" s="141"/>
    </row>
    <row r="88" spans="1:34" ht="15" customHeight="1">
      <c r="B88" s="20" t="s">
        <v>1107</v>
      </c>
    </row>
    <row r="89" spans="1:34" ht="15" customHeight="1">
      <c r="B89" s="20" t="s">
        <v>1108</v>
      </c>
    </row>
    <row r="90" spans="1:34" ht="15" customHeight="1">
      <c r="B90" s="20" t="s">
        <v>1109</v>
      </c>
    </row>
    <row r="91" spans="1:34" ht="15" customHeight="1">
      <c r="B91" s="20" t="s">
        <v>1110</v>
      </c>
    </row>
    <row r="92" spans="1:34" ht="15" customHeight="1">
      <c r="B92" s="20" t="s">
        <v>1111</v>
      </c>
    </row>
    <row r="93" spans="1:34" ht="15" customHeight="1">
      <c r="B93" s="20" t="s">
        <v>1112</v>
      </c>
    </row>
    <row r="94" spans="1:34" ht="15" customHeight="1">
      <c r="B94" s="20" t="s">
        <v>1113</v>
      </c>
    </row>
    <row r="95" spans="1:34" ht="15" customHeight="1">
      <c r="B95" s="20" t="s">
        <v>1114</v>
      </c>
    </row>
    <row r="96" spans="1:34" ht="15" customHeight="1">
      <c r="B96" s="20" t="s">
        <v>1115</v>
      </c>
    </row>
    <row r="97" spans="2:2" ht="15" customHeight="1">
      <c r="B97" s="20" t="s">
        <v>2049</v>
      </c>
    </row>
  </sheetData>
  <mergeCells count="1">
    <mergeCell ref="B87:AH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workbookViewId="0">
      <selection sqref="A1:XFD1048576"/>
    </sheetView>
  </sheetViews>
  <sheetFormatPr defaultColWidth="9.08984375" defaultRowHeight="14.5"/>
  <cols>
    <col min="1" max="1" width="31.81640625" style="108" customWidth="1"/>
    <col min="2" max="2" width="45.7265625" style="108" customWidth="1"/>
    <col min="3" max="16384" width="9.08984375" style="108"/>
  </cols>
  <sheetData>
    <row r="1" spans="1:35" ht="15" customHeight="1" thickBot="1">
      <c r="B1" s="26" t="s">
        <v>1412</v>
      </c>
      <c r="C1" s="27">
        <v>2019</v>
      </c>
      <c r="D1" s="27">
        <v>2020</v>
      </c>
      <c r="E1" s="27">
        <v>2021</v>
      </c>
      <c r="F1" s="27">
        <v>2022</v>
      </c>
      <c r="G1" s="27">
        <v>2023</v>
      </c>
      <c r="H1" s="27">
        <v>2024</v>
      </c>
      <c r="I1" s="27">
        <v>2025</v>
      </c>
      <c r="J1" s="27">
        <v>2026</v>
      </c>
      <c r="K1" s="27">
        <v>2027</v>
      </c>
      <c r="L1" s="27">
        <v>2028</v>
      </c>
      <c r="M1" s="27">
        <v>2029</v>
      </c>
      <c r="N1" s="27">
        <v>2030</v>
      </c>
      <c r="O1" s="27">
        <v>2031</v>
      </c>
      <c r="P1" s="27">
        <v>2032</v>
      </c>
      <c r="Q1" s="27">
        <v>2033</v>
      </c>
      <c r="R1" s="27">
        <v>2034</v>
      </c>
      <c r="S1" s="27">
        <v>2035</v>
      </c>
      <c r="T1" s="27">
        <v>2036</v>
      </c>
      <c r="U1" s="27">
        <v>2037</v>
      </c>
      <c r="V1" s="27">
        <v>2038</v>
      </c>
      <c r="W1" s="27">
        <v>2039</v>
      </c>
      <c r="X1" s="27">
        <v>2040</v>
      </c>
      <c r="Y1" s="27">
        <v>2041</v>
      </c>
      <c r="Z1" s="27">
        <v>2042</v>
      </c>
      <c r="AA1" s="27">
        <v>2043</v>
      </c>
      <c r="AB1" s="27">
        <v>2044</v>
      </c>
      <c r="AC1" s="27">
        <v>2045</v>
      </c>
      <c r="AD1" s="27">
        <v>2046</v>
      </c>
      <c r="AE1" s="27">
        <v>2047</v>
      </c>
      <c r="AF1" s="27">
        <v>2048</v>
      </c>
      <c r="AG1" s="27">
        <v>2049</v>
      </c>
      <c r="AH1" s="27">
        <v>2050</v>
      </c>
    </row>
    <row r="2" spans="1:35" ht="15" customHeight="1" thickTop="1"/>
    <row r="3" spans="1:35" ht="15" customHeight="1">
      <c r="C3" s="112" t="s">
        <v>110</v>
      </c>
      <c r="D3" s="112" t="s">
        <v>792</v>
      </c>
      <c r="E3" s="112"/>
      <c r="F3" s="112"/>
      <c r="G3" s="112"/>
    </row>
    <row r="4" spans="1:35" ht="15" customHeight="1">
      <c r="C4" s="112" t="s">
        <v>109</v>
      </c>
      <c r="D4" s="112" t="s">
        <v>1413</v>
      </c>
      <c r="E4" s="112"/>
      <c r="F4" s="112"/>
      <c r="G4" s="112" t="s">
        <v>1414</v>
      </c>
    </row>
    <row r="5" spans="1:35" ht="15" customHeight="1">
      <c r="C5" s="112" t="s">
        <v>107</v>
      </c>
      <c r="D5" s="112" t="s">
        <v>1415</v>
      </c>
      <c r="E5" s="112"/>
      <c r="F5" s="112"/>
      <c r="G5" s="112"/>
    </row>
    <row r="6" spans="1:35" ht="15" customHeight="1">
      <c r="C6" s="112" t="s">
        <v>106</v>
      </c>
      <c r="D6" s="112"/>
      <c r="E6" s="112" t="s">
        <v>1416</v>
      </c>
      <c r="F6" s="112"/>
      <c r="G6" s="112"/>
    </row>
    <row r="10" spans="1:35" ht="15" customHeight="1">
      <c r="A10" s="19" t="s">
        <v>105</v>
      </c>
      <c r="B10" s="29" t="s">
        <v>104</v>
      </c>
    </row>
    <row r="11" spans="1:35" ht="15" customHeight="1">
      <c r="B11" s="26" t="s">
        <v>1417</v>
      </c>
    </row>
    <row r="12" spans="1:35" ht="15" customHeight="1">
      <c r="B12" s="26" t="s">
        <v>1417</v>
      </c>
      <c r="C12" s="5" t="s">
        <v>1417</v>
      </c>
      <c r="D12" s="5" t="s">
        <v>1417</v>
      </c>
      <c r="E12" s="5" t="s">
        <v>1417</v>
      </c>
      <c r="F12" s="5" t="s">
        <v>1417</v>
      </c>
      <c r="G12" s="5" t="s">
        <v>1417</v>
      </c>
      <c r="H12" s="5" t="s">
        <v>1417</v>
      </c>
      <c r="I12" s="5" t="s">
        <v>1417</v>
      </c>
      <c r="J12" s="5" t="s">
        <v>1417</v>
      </c>
      <c r="K12" s="5" t="s">
        <v>1417</v>
      </c>
      <c r="L12" s="5" t="s">
        <v>1417</v>
      </c>
      <c r="M12" s="5" t="s">
        <v>1417</v>
      </c>
      <c r="N12" s="5" t="s">
        <v>1417</v>
      </c>
      <c r="O12" s="5" t="s">
        <v>1417</v>
      </c>
      <c r="P12" s="5" t="s">
        <v>1417</v>
      </c>
      <c r="Q12" s="5" t="s">
        <v>1417</v>
      </c>
      <c r="R12" s="5" t="s">
        <v>1417</v>
      </c>
      <c r="S12" s="5" t="s">
        <v>1417</v>
      </c>
      <c r="T12" s="5" t="s">
        <v>1417</v>
      </c>
      <c r="U12" s="5" t="s">
        <v>1417</v>
      </c>
      <c r="V12" s="5" t="s">
        <v>1417</v>
      </c>
      <c r="W12" s="5" t="s">
        <v>1417</v>
      </c>
      <c r="X12" s="5" t="s">
        <v>1417</v>
      </c>
      <c r="Y12" s="5" t="s">
        <v>1417</v>
      </c>
      <c r="Z12" s="5" t="s">
        <v>1417</v>
      </c>
      <c r="AA12" s="5" t="s">
        <v>1417</v>
      </c>
      <c r="AB12" s="5" t="s">
        <v>1417</v>
      </c>
      <c r="AC12" s="5" t="s">
        <v>1417</v>
      </c>
      <c r="AD12" s="5" t="s">
        <v>1417</v>
      </c>
      <c r="AE12" s="5" t="s">
        <v>1417</v>
      </c>
      <c r="AF12" s="5" t="s">
        <v>1417</v>
      </c>
      <c r="AG12" s="5" t="s">
        <v>1417</v>
      </c>
      <c r="AH12" s="5" t="s">
        <v>1417</v>
      </c>
      <c r="AI12" s="5" t="s">
        <v>1418</v>
      </c>
    </row>
    <row r="13" spans="1:35" ht="15" customHeight="1" thickBot="1">
      <c r="B13" s="27" t="s">
        <v>103</v>
      </c>
      <c r="C13" s="27">
        <v>2019</v>
      </c>
      <c r="D13" s="27">
        <v>2020</v>
      </c>
      <c r="E13" s="27">
        <v>2021</v>
      </c>
      <c r="F13" s="27">
        <v>2022</v>
      </c>
      <c r="G13" s="27">
        <v>2023</v>
      </c>
      <c r="H13" s="27">
        <v>2024</v>
      </c>
      <c r="I13" s="27">
        <v>2025</v>
      </c>
      <c r="J13" s="27">
        <v>2026</v>
      </c>
      <c r="K13" s="27">
        <v>2027</v>
      </c>
      <c r="L13" s="27">
        <v>2028</v>
      </c>
      <c r="M13" s="27">
        <v>2029</v>
      </c>
      <c r="N13" s="27">
        <v>2030</v>
      </c>
      <c r="O13" s="27">
        <v>2031</v>
      </c>
      <c r="P13" s="27">
        <v>2032</v>
      </c>
      <c r="Q13" s="27">
        <v>2033</v>
      </c>
      <c r="R13" s="27">
        <v>2034</v>
      </c>
      <c r="S13" s="27">
        <v>2035</v>
      </c>
      <c r="T13" s="27">
        <v>2036</v>
      </c>
      <c r="U13" s="27">
        <v>2037</v>
      </c>
      <c r="V13" s="27">
        <v>2038</v>
      </c>
      <c r="W13" s="27">
        <v>2039</v>
      </c>
      <c r="X13" s="27">
        <v>2040</v>
      </c>
      <c r="Y13" s="27">
        <v>2041</v>
      </c>
      <c r="Z13" s="27">
        <v>2042</v>
      </c>
      <c r="AA13" s="27">
        <v>2043</v>
      </c>
      <c r="AB13" s="27">
        <v>2044</v>
      </c>
      <c r="AC13" s="27">
        <v>2045</v>
      </c>
      <c r="AD13" s="27">
        <v>2046</v>
      </c>
      <c r="AE13" s="27">
        <v>2047</v>
      </c>
      <c r="AF13" s="27">
        <v>2048</v>
      </c>
      <c r="AG13" s="27">
        <v>2049</v>
      </c>
      <c r="AH13" s="27">
        <v>2050</v>
      </c>
      <c r="AI13" s="27">
        <v>2050</v>
      </c>
    </row>
    <row r="14" spans="1:35" ht="15" customHeight="1" thickTop="1"/>
    <row r="15" spans="1:35" ht="15" customHeight="1">
      <c r="B15" s="30" t="s">
        <v>102</v>
      </c>
    </row>
    <row r="16" spans="1:35" ht="15" customHeight="1">
      <c r="B16" s="30" t="s">
        <v>101</v>
      </c>
    </row>
    <row r="17" spans="1:35" ht="15" customHeight="1">
      <c r="B17" s="30" t="s">
        <v>100</v>
      </c>
    </row>
    <row r="18" spans="1:35" ht="15" customHeight="1">
      <c r="A18" s="19" t="s">
        <v>99</v>
      </c>
      <c r="B18" s="37" t="s">
        <v>98</v>
      </c>
      <c r="C18" s="31">
        <v>2917.2534179999998</v>
      </c>
      <c r="D18" s="31">
        <v>2975.1254880000001</v>
      </c>
      <c r="E18" s="31">
        <v>3025.3583979999999</v>
      </c>
      <c r="F18" s="31">
        <v>3062.7468260000001</v>
      </c>
      <c r="G18" s="31">
        <v>3083.977539</v>
      </c>
      <c r="H18" s="31">
        <v>3096.5910640000002</v>
      </c>
      <c r="I18" s="31">
        <v>3105.9812010000001</v>
      </c>
      <c r="J18" s="31">
        <v>3125.5920409999999</v>
      </c>
      <c r="K18" s="31">
        <v>3146.880615</v>
      </c>
      <c r="L18" s="31">
        <v>3167.633057</v>
      </c>
      <c r="M18" s="31">
        <v>3188.2370609999998</v>
      </c>
      <c r="N18" s="31">
        <v>3209.845703</v>
      </c>
      <c r="O18" s="31">
        <v>3233.3459469999998</v>
      </c>
      <c r="P18" s="31">
        <v>3252.6281739999999</v>
      </c>
      <c r="Q18" s="31">
        <v>3271.139404</v>
      </c>
      <c r="R18" s="31">
        <v>3285.1403810000002</v>
      </c>
      <c r="S18" s="31">
        <v>3295.6909179999998</v>
      </c>
      <c r="T18" s="31">
        <v>3311.9399410000001</v>
      </c>
      <c r="U18" s="31">
        <v>3327.9958499999998</v>
      </c>
      <c r="V18" s="31">
        <v>3344.2626949999999</v>
      </c>
      <c r="W18" s="31">
        <v>3361.544922</v>
      </c>
      <c r="X18" s="31">
        <v>3379.7543949999999</v>
      </c>
      <c r="Y18" s="31">
        <v>3396.2570799999999</v>
      </c>
      <c r="Z18" s="31">
        <v>3413.8405760000001</v>
      </c>
      <c r="AA18" s="31">
        <v>3432.0297850000002</v>
      </c>
      <c r="AB18" s="31">
        <v>3451.1577149999998</v>
      </c>
      <c r="AC18" s="31">
        <v>3472.0922850000002</v>
      </c>
      <c r="AD18" s="31">
        <v>3496.9057619999999</v>
      </c>
      <c r="AE18" s="31">
        <v>3524.3183589999999</v>
      </c>
      <c r="AF18" s="31">
        <v>3555.436768</v>
      </c>
      <c r="AG18" s="31">
        <v>3588.8325199999999</v>
      </c>
      <c r="AH18" s="31">
        <v>3624.4035640000002</v>
      </c>
      <c r="AI18" s="32">
        <v>7.0260000000000001E-3</v>
      </c>
    </row>
    <row r="19" spans="1:35" ht="15" customHeight="1">
      <c r="A19" s="19" t="s">
        <v>97</v>
      </c>
      <c r="B19" s="37" t="s">
        <v>96</v>
      </c>
      <c r="C19" s="31">
        <v>99.321113999999994</v>
      </c>
      <c r="D19" s="31">
        <v>100.61537199999999</v>
      </c>
      <c r="E19" s="31">
        <v>102.27555099999999</v>
      </c>
      <c r="F19" s="31">
        <v>103.794495</v>
      </c>
      <c r="G19" s="31">
        <v>104.99791</v>
      </c>
      <c r="H19" s="31">
        <v>105.845024</v>
      </c>
      <c r="I19" s="31">
        <v>106.78964999999999</v>
      </c>
      <c r="J19" s="31">
        <v>107.83586099999999</v>
      </c>
      <c r="K19" s="31">
        <v>109.086189</v>
      </c>
      <c r="L19" s="31">
        <v>110.314789</v>
      </c>
      <c r="M19" s="31">
        <v>111.61691999999999</v>
      </c>
      <c r="N19" s="31">
        <v>112.770866</v>
      </c>
      <c r="O19" s="31">
        <v>114.262428</v>
      </c>
      <c r="P19" s="31">
        <v>115.52301</v>
      </c>
      <c r="Q19" s="31">
        <v>116.879272</v>
      </c>
      <c r="R19" s="31">
        <v>118.14617200000001</v>
      </c>
      <c r="S19" s="31">
        <v>119.40303</v>
      </c>
      <c r="T19" s="31">
        <v>120.80527499999999</v>
      </c>
      <c r="U19" s="31">
        <v>122.152451</v>
      </c>
      <c r="V19" s="31">
        <v>123.496872</v>
      </c>
      <c r="W19" s="31">
        <v>124.85643</v>
      </c>
      <c r="X19" s="31">
        <v>126.275398</v>
      </c>
      <c r="Y19" s="31">
        <v>127.716537</v>
      </c>
      <c r="Z19" s="31">
        <v>129.18461600000001</v>
      </c>
      <c r="AA19" s="31">
        <v>130.70700099999999</v>
      </c>
      <c r="AB19" s="31">
        <v>132.37408400000001</v>
      </c>
      <c r="AC19" s="31">
        <v>134.19018600000001</v>
      </c>
      <c r="AD19" s="31">
        <v>136.27534499999999</v>
      </c>
      <c r="AE19" s="31">
        <v>138.142303</v>
      </c>
      <c r="AF19" s="31">
        <v>140.203461</v>
      </c>
      <c r="AG19" s="31">
        <v>142.34049999999999</v>
      </c>
      <c r="AH19" s="31">
        <v>144.479523</v>
      </c>
      <c r="AI19" s="32">
        <v>1.2163E-2</v>
      </c>
    </row>
    <row r="20" spans="1:35" ht="15" customHeight="1">
      <c r="A20" s="19" t="s">
        <v>95</v>
      </c>
      <c r="B20" s="37" t="s">
        <v>94</v>
      </c>
      <c r="C20" s="31">
        <v>299.98956299999998</v>
      </c>
      <c r="D20" s="31">
        <v>302.99670400000002</v>
      </c>
      <c r="E20" s="31">
        <v>307.861176</v>
      </c>
      <c r="F20" s="31">
        <v>312.26748700000002</v>
      </c>
      <c r="G20" s="31">
        <v>316.85519399999998</v>
      </c>
      <c r="H20" s="31">
        <v>319.636932</v>
      </c>
      <c r="I20" s="31">
        <v>322.737976</v>
      </c>
      <c r="J20" s="31">
        <v>325.800049</v>
      </c>
      <c r="K20" s="31">
        <v>329.40594499999997</v>
      </c>
      <c r="L20" s="31">
        <v>332.56686400000001</v>
      </c>
      <c r="M20" s="31">
        <v>335.87530500000003</v>
      </c>
      <c r="N20" s="31">
        <v>338.360657</v>
      </c>
      <c r="O20" s="31">
        <v>342.56182899999999</v>
      </c>
      <c r="P20" s="31">
        <v>345.996307</v>
      </c>
      <c r="Q20" s="31">
        <v>349.88958700000001</v>
      </c>
      <c r="R20" s="31">
        <v>353.15029900000002</v>
      </c>
      <c r="S20" s="31">
        <v>356.89837599999998</v>
      </c>
      <c r="T20" s="31">
        <v>360.95452899999998</v>
      </c>
      <c r="U20" s="31">
        <v>364.40631100000002</v>
      </c>
      <c r="V20" s="31">
        <v>367.98541299999999</v>
      </c>
      <c r="W20" s="31">
        <v>371.46130399999998</v>
      </c>
      <c r="X20" s="31">
        <v>375.17526199999998</v>
      </c>
      <c r="Y20" s="31">
        <v>378.96575899999999</v>
      </c>
      <c r="Z20" s="31">
        <v>382.97610500000002</v>
      </c>
      <c r="AA20" s="31">
        <v>386.869507</v>
      </c>
      <c r="AB20" s="31">
        <v>391.47946200000001</v>
      </c>
      <c r="AC20" s="31">
        <v>396.56829800000003</v>
      </c>
      <c r="AD20" s="31">
        <v>402.70736699999998</v>
      </c>
      <c r="AE20" s="31">
        <v>407.39862099999999</v>
      </c>
      <c r="AF20" s="31">
        <v>413.09304800000001</v>
      </c>
      <c r="AG20" s="31">
        <v>419.04983499999997</v>
      </c>
      <c r="AH20" s="31">
        <v>425.07647700000001</v>
      </c>
      <c r="AI20" s="32">
        <v>1.1306E-2</v>
      </c>
    </row>
    <row r="21" spans="1:35" ht="15" customHeight="1">
      <c r="B21" s="30" t="s">
        <v>774</v>
      </c>
    </row>
    <row r="22" spans="1:35" ht="15" customHeight="1">
      <c r="A22" s="19" t="s">
        <v>770</v>
      </c>
      <c r="B22" s="37" t="s">
        <v>771</v>
      </c>
      <c r="C22" s="31">
        <v>210.13850400000001</v>
      </c>
      <c r="D22" s="31">
        <v>211.126205</v>
      </c>
      <c r="E22" s="31">
        <v>212.116165</v>
      </c>
      <c r="F22" s="31">
        <v>213.08595299999999</v>
      </c>
      <c r="G22" s="31">
        <v>214.01353499999999</v>
      </c>
      <c r="H22" s="31">
        <v>214.96095299999999</v>
      </c>
      <c r="I22" s="31">
        <v>215.98413099999999</v>
      </c>
      <c r="J22" s="31">
        <v>216.989777</v>
      </c>
      <c r="K22" s="31">
        <v>217.98005699999999</v>
      </c>
      <c r="L22" s="31">
        <v>218.98109400000001</v>
      </c>
      <c r="M22" s="31">
        <v>219.96804800000001</v>
      </c>
      <c r="N22" s="31">
        <v>220.90673799999999</v>
      </c>
      <c r="O22" s="31">
        <v>221.807053</v>
      </c>
      <c r="P22" s="31">
        <v>222.678833</v>
      </c>
      <c r="Q22" s="31">
        <v>223.455963</v>
      </c>
      <c r="R22" s="31">
        <v>224.19052099999999</v>
      </c>
      <c r="S22" s="31">
        <v>224.88494900000001</v>
      </c>
      <c r="T22" s="31">
        <v>225.54260300000001</v>
      </c>
      <c r="U22" s="31">
        <v>226.167709</v>
      </c>
      <c r="V22" s="31">
        <v>226.76289399999999</v>
      </c>
      <c r="W22" s="31">
        <v>227.33021500000001</v>
      </c>
      <c r="X22" s="31">
        <v>227.87237500000001</v>
      </c>
      <c r="Y22" s="31">
        <v>228.39172400000001</v>
      </c>
      <c r="Z22" s="31">
        <v>228.89146400000001</v>
      </c>
      <c r="AA22" s="31">
        <v>229.376724</v>
      </c>
      <c r="AB22" s="31">
        <v>229.852081</v>
      </c>
      <c r="AC22" s="31">
        <v>230.323227</v>
      </c>
      <c r="AD22" s="31">
        <v>230.79690600000001</v>
      </c>
      <c r="AE22" s="31">
        <v>231.280609</v>
      </c>
      <c r="AF22" s="31">
        <v>231.78066999999999</v>
      </c>
      <c r="AG22" s="31">
        <v>232.30583200000001</v>
      </c>
      <c r="AH22" s="31">
        <v>232.850571</v>
      </c>
      <c r="AI22" s="32">
        <v>3.3159999999999999E-3</v>
      </c>
    </row>
    <row r="23" spans="1:35" ht="15" customHeight="1">
      <c r="A23" s="19" t="s">
        <v>772</v>
      </c>
      <c r="B23" s="37" t="s">
        <v>773</v>
      </c>
      <c r="C23" s="31">
        <v>41.270718000000002</v>
      </c>
      <c r="D23" s="31">
        <v>41.874930999999997</v>
      </c>
      <c r="E23" s="31">
        <v>42.455513000000003</v>
      </c>
      <c r="F23" s="31">
        <v>42.941440999999998</v>
      </c>
      <c r="G23" s="31">
        <v>43.403492</v>
      </c>
      <c r="H23" s="31">
        <v>43.866782999999998</v>
      </c>
      <c r="I23" s="31">
        <v>44.310471</v>
      </c>
      <c r="J23" s="31">
        <v>44.751930000000002</v>
      </c>
      <c r="K23" s="31">
        <v>45.177658000000001</v>
      </c>
      <c r="L23" s="31">
        <v>45.617381999999999</v>
      </c>
      <c r="M23" s="31">
        <v>46.05724</v>
      </c>
      <c r="N23" s="31">
        <v>46.402245000000001</v>
      </c>
      <c r="O23" s="31">
        <v>46.841445999999998</v>
      </c>
      <c r="P23" s="31">
        <v>47.267837999999998</v>
      </c>
      <c r="Q23" s="31">
        <v>47.680484999999997</v>
      </c>
      <c r="R23" s="31">
        <v>48.055225</v>
      </c>
      <c r="S23" s="31">
        <v>48.435218999999996</v>
      </c>
      <c r="T23" s="31">
        <v>48.803921000000003</v>
      </c>
      <c r="U23" s="31">
        <v>49.166313000000002</v>
      </c>
      <c r="V23" s="31">
        <v>49.530780999999998</v>
      </c>
      <c r="W23" s="31">
        <v>49.890510999999996</v>
      </c>
      <c r="X23" s="31">
        <v>50.244216999999999</v>
      </c>
      <c r="Y23" s="31">
        <v>50.573273</v>
      </c>
      <c r="Z23" s="31">
        <v>50.897018000000003</v>
      </c>
      <c r="AA23" s="31">
        <v>51.222712999999999</v>
      </c>
      <c r="AB23" s="31">
        <v>51.549354999999998</v>
      </c>
      <c r="AC23" s="31">
        <v>51.873221999999998</v>
      </c>
      <c r="AD23" s="31">
        <v>52.227497</v>
      </c>
      <c r="AE23" s="31">
        <v>52.585467999999999</v>
      </c>
      <c r="AF23" s="31">
        <v>52.972960999999998</v>
      </c>
      <c r="AG23" s="31">
        <v>53.355491999999998</v>
      </c>
      <c r="AH23" s="31">
        <v>53.757781999999999</v>
      </c>
      <c r="AI23" s="32">
        <v>8.5629999999999994E-3</v>
      </c>
    </row>
    <row r="24" spans="1:35" ht="15" customHeight="1">
      <c r="B24" s="30" t="s">
        <v>93</v>
      </c>
    </row>
    <row r="25" spans="1:35" ht="15" customHeight="1">
      <c r="A25" s="19" t="s">
        <v>92</v>
      </c>
      <c r="B25" s="37" t="s">
        <v>91</v>
      </c>
      <c r="C25" s="31">
        <v>1222.993408</v>
      </c>
      <c r="D25" s="31">
        <v>1245.38501</v>
      </c>
      <c r="E25" s="31">
        <v>1270.2579350000001</v>
      </c>
      <c r="F25" s="31">
        <v>1290.457764</v>
      </c>
      <c r="G25" s="31">
        <v>1307.1331789999999</v>
      </c>
      <c r="H25" s="31">
        <v>1325.8835449999999</v>
      </c>
      <c r="I25" s="31">
        <v>1346.39978</v>
      </c>
      <c r="J25" s="31">
        <v>1366.3946530000001</v>
      </c>
      <c r="K25" s="31">
        <v>1386.9772949999999</v>
      </c>
      <c r="L25" s="31">
        <v>1409.3758539999999</v>
      </c>
      <c r="M25" s="31">
        <v>1434.0158690000001</v>
      </c>
      <c r="N25" s="31">
        <v>1459.4761960000001</v>
      </c>
      <c r="O25" s="31">
        <v>1485.517212</v>
      </c>
      <c r="P25" s="31">
        <v>1512.3081050000001</v>
      </c>
      <c r="Q25" s="31">
        <v>1538.8709719999999</v>
      </c>
      <c r="R25" s="31">
        <v>1563.6232910000001</v>
      </c>
      <c r="S25" s="31">
        <v>1587.8289789999999</v>
      </c>
      <c r="T25" s="31">
        <v>1613.7332759999999</v>
      </c>
      <c r="U25" s="31">
        <v>1640.1088870000001</v>
      </c>
      <c r="V25" s="31">
        <v>1667.4398189999999</v>
      </c>
      <c r="W25" s="31">
        <v>1695.8133539999999</v>
      </c>
      <c r="X25" s="31">
        <v>1724.8636469999999</v>
      </c>
      <c r="Y25" s="31">
        <v>1752.975586</v>
      </c>
      <c r="Z25" s="31">
        <v>1781.3413089999999</v>
      </c>
      <c r="AA25" s="31">
        <v>1810.3131100000001</v>
      </c>
      <c r="AB25" s="31">
        <v>1840.630981</v>
      </c>
      <c r="AC25" s="31">
        <v>1874.0067140000001</v>
      </c>
      <c r="AD25" s="31">
        <v>1909.959595</v>
      </c>
      <c r="AE25" s="31">
        <v>1947.451172</v>
      </c>
      <c r="AF25" s="31">
        <v>1987.4025879999999</v>
      </c>
      <c r="AG25" s="31">
        <v>2028.573975</v>
      </c>
      <c r="AH25" s="31">
        <v>2071.0893550000001</v>
      </c>
      <c r="AI25" s="32">
        <v>1.7138E-2</v>
      </c>
    </row>
    <row r="26" spans="1:35" ht="15" customHeight="1">
      <c r="B26" s="30" t="s">
        <v>90</v>
      </c>
    </row>
    <row r="27" spans="1:35" ht="15" customHeight="1">
      <c r="A27" s="19" t="s">
        <v>89</v>
      </c>
      <c r="B27" s="37" t="s">
        <v>48</v>
      </c>
      <c r="C27" s="31">
        <v>1807.96228</v>
      </c>
      <c r="D27" s="31">
        <v>1730.8404539999999</v>
      </c>
      <c r="E27" s="31">
        <v>1660.033447</v>
      </c>
      <c r="F27" s="31">
        <v>1651.259399</v>
      </c>
      <c r="G27" s="31">
        <v>1652.7242429999999</v>
      </c>
      <c r="H27" s="31">
        <v>1638.4692379999999</v>
      </c>
      <c r="I27" s="31">
        <v>1604.7768550000001</v>
      </c>
      <c r="J27" s="31">
        <v>1643.9995120000001</v>
      </c>
      <c r="K27" s="31">
        <v>1652.7871090000001</v>
      </c>
      <c r="L27" s="31">
        <v>1662.7436520000001</v>
      </c>
      <c r="M27" s="31">
        <v>1655.604004</v>
      </c>
      <c r="N27" s="31">
        <v>1648.302124</v>
      </c>
      <c r="O27" s="31">
        <v>1654.8007809999999</v>
      </c>
      <c r="P27" s="31">
        <v>1663.8508300000001</v>
      </c>
      <c r="Q27" s="31">
        <v>1673.9210210000001</v>
      </c>
      <c r="R27" s="31">
        <v>1684.4979249999999</v>
      </c>
      <c r="S27" s="31">
        <v>1686.8079829999999</v>
      </c>
      <c r="T27" s="31">
        <v>1698.2738039999999</v>
      </c>
      <c r="U27" s="31">
        <v>1704.6904300000001</v>
      </c>
      <c r="V27" s="31">
        <v>1701.2554929999999</v>
      </c>
      <c r="W27" s="31">
        <v>1711.9681399999999</v>
      </c>
      <c r="X27" s="31">
        <v>1715.1282960000001</v>
      </c>
      <c r="Y27" s="31">
        <v>1722.2583010000001</v>
      </c>
      <c r="Z27" s="31">
        <v>1735.240356</v>
      </c>
      <c r="AA27" s="31">
        <v>1747.2885739999999</v>
      </c>
      <c r="AB27" s="31">
        <v>1760.9610600000001</v>
      </c>
      <c r="AC27" s="31">
        <v>1777.279663</v>
      </c>
      <c r="AD27" s="31">
        <v>1802.0692140000001</v>
      </c>
      <c r="AE27" s="31">
        <v>1818.081543</v>
      </c>
      <c r="AF27" s="31">
        <v>1839.2490230000001</v>
      </c>
      <c r="AG27" s="31">
        <v>1861.996948</v>
      </c>
      <c r="AH27" s="31">
        <v>1888.5421140000001</v>
      </c>
      <c r="AI27" s="32">
        <v>1.408E-3</v>
      </c>
    </row>
    <row r="28" spans="1:35" ht="15" customHeight="1">
      <c r="A28" s="19" t="s">
        <v>88</v>
      </c>
      <c r="B28" s="37" t="s">
        <v>46</v>
      </c>
      <c r="C28" s="31">
        <v>416.68075599999997</v>
      </c>
      <c r="D28" s="31">
        <v>409.15490699999998</v>
      </c>
      <c r="E28" s="31">
        <v>404.529877</v>
      </c>
      <c r="F28" s="31">
        <v>396.47796599999998</v>
      </c>
      <c r="G28" s="31">
        <v>388.98980699999998</v>
      </c>
      <c r="H28" s="31">
        <v>379.45697000000001</v>
      </c>
      <c r="I28" s="31">
        <v>370.07324199999999</v>
      </c>
      <c r="J28" s="31">
        <v>361.44610599999999</v>
      </c>
      <c r="K28" s="31">
        <v>352.76406900000001</v>
      </c>
      <c r="L28" s="31">
        <v>343.56066900000002</v>
      </c>
      <c r="M28" s="31">
        <v>333.81878699999999</v>
      </c>
      <c r="N28" s="31">
        <v>323.794983</v>
      </c>
      <c r="O28" s="31">
        <v>320.25204500000001</v>
      </c>
      <c r="P28" s="31">
        <v>316.14532500000001</v>
      </c>
      <c r="Q28" s="31">
        <v>312.65210000000002</v>
      </c>
      <c r="R28" s="31">
        <v>308.385468</v>
      </c>
      <c r="S28" s="31">
        <v>304.23715199999998</v>
      </c>
      <c r="T28" s="31">
        <v>300.63772599999999</v>
      </c>
      <c r="U28" s="31">
        <v>296.55325299999998</v>
      </c>
      <c r="V28" s="31">
        <v>292.41882299999997</v>
      </c>
      <c r="W28" s="31">
        <v>288.76394699999997</v>
      </c>
      <c r="X28" s="31">
        <v>284.95684799999998</v>
      </c>
      <c r="Y28" s="31">
        <v>283.66168199999998</v>
      </c>
      <c r="Z28" s="31">
        <v>282.64859000000001</v>
      </c>
      <c r="AA28" s="31">
        <v>281.33288599999997</v>
      </c>
      <c r="AB28" s="31">
        <v>280.511841</v>
      </c>
      <c r="AC28" s="31">
        <v>279.87280299999998</v>
      </c>
      <c r="AD28" s="31">
        <v>280.18786599999999</v>
      </c>
      <c r="AE28" s="31">
        <v>279.40164199999998</v>
      </c>
      <c r="AF28" s="31">
        <v>279.350281</v>
      </c>
      <c r="AG28" s="31">
        <v>279.69216899999998</v>
      </c>
      <c r="AH28" s="31">
        <v>280.25091600000002</v>
      </c>
      <c r="AI28" s="32">
        <v>-1.2713E-2</v>
      </c>
    </row>
    <row r="30" spans="1:35" ht="15" customHeight="1">
      <c r="B30" s="30" t="s">
        <v>87</v>
      </c>
    </row>
    <row r="31" spans="1:35" ht="15" customHeight="1">
      <c r="B31" s="30" t="s">
        <v>86</v>
      </c>
    </row>
    <row r="32" spans="1:35" ht="15" customHeight="1">
      <c r="A32" s="19" t="s">
        <v>85</v>
      </c>
      <c r="B32" s="37" t="s">
        <v>84</v>
      </c>
      <c r="C32" s="33">
        <v>34.359935999999998</v>
      </c>
      <c r="D32" s="33">
        <v>35.284824</v>
      </c>
      <c r="E32" s="33">
        <v>36.831001000000001</v>
      </c>
      <c r="F32" s="33">
        <v>38.399506000000002</v>
      </c>
      <c r="G32" s="33">
        <v>40.110416000000001</v>
      </c>
      <c r="H32" s="33">
        <v>41.695168000000002</v>
      </c>
      <c r="I32" s="33">
        <v>43.801582000000003</v>
      </c>
      <c r="J32" s="33">
        <v>43.785815999999997</v>
      </c>
      <c r="K32" s="33">
        <v>43.851311000000003</v>
      </c>
      <c r="L32" s="33">
        <v>43.924210000000002</v>
      </c>
      <c r="M32" s="33">
        <v>44.014651999999998</v>
      </c>
      <c r="N32" s="33">
        <v>44.196795999999999</v>
      </c>
      <c r="O32" s="33">
        <v>44.303348999999997</v>
      </c>
      <c r="P32" s="33">
        <v>44.390171000000002</v>
      </c>
      <c r="Q32" s="33">
        <v>44.493732000000001</v>
      </c>
      <c r="R32" s="33">
        <v>44.608539999999998</v>
      </c>
      <c r="S32" s="33">
        <v>44.698715</v>
      </c>
      <c r="T32" s="33">
        <v>44.789574000000002</v>
      </c>
      <c r="U32" s="33">
        <v>44.882373999999999</v>
      </c>
      <c r="V32" s="33">
        <v>44.963428</v>
      </c>
      <c r="W32" s="33">
        <v>45.039088999999997</v>
      </c>
      <c r="X32" s="33">
        <v>45.114040000000003</v>
      </c>
      <c r="Y32" s="33">
        <v>45.192309999999999</v>
      </c>
      <c r="Z32" s="33">
        <v>45.257289999999998</v>
      </c>
      <c r="AA32" s="33">
        <v>45.303879000000002</v>
      </c>
      <c r="AB32" s="33">
        <v>45.340485000000001</v>
      </c>
      <c r="AC32" s="33">
        <v>45.390273999999998</v>
      </c>
      <c r="AD32" s="33">
        <v>45.422103999999997</v>
      </c>
      <c r="AE32" s="33">
        <v>45.456977999999999</v>
      </c>
      <c r="AF32" s="33">
        <v>45.479819999999997</v>
      </c>
      <c r="AG32" s="33">
        <v>45.506923999999998</v>
      </c>
      <c r="AH32" s="33">
        <v>45.514235999999997</v>
      </c>
      <c r="AI32" s="32">
        <v>9.11E-3</v>
      </c>
    </row>
    <row r="33" spans="1:35" ht="15" customHeight="1">
      <c r="A33" s="19" t="s">
        <v>83</v>
      </c>
      <c r="B33" s="37" t="s">
        <v>82</v>
      </c>
      <c r="C33" s="33">
        <v>40.551155000000001</v>
      </c>
      <c r="D33" s="33">
        <v>42.338371000000002</v>
      </c>
      <c r="E33" s="33">
        <v>44.294533000000001</v>
      </c>
      <c r="F33" s="33">
        <v>46.414017000000001</v>
      </c>
      <c r="G33" s="33">
        <v>48.711933000000002</v>
      </c>
      <c r="H33" s="33">
        <v>50.082985000000001</v>
      </c>
      <c r="I33" s="33">
        <v>52.773457000000001</v>
      </c>
      <c r="J33" s="33">
        <v>52.773730999999998</v>
      </c>
      <c r="K33" s="33">
        <v>52.786338999999998</v>
      </c>
      <c r="L33" s="33">
        <v>52.786338999999998</v>
      </c>
      <c r="M33" s="33">
        <v>52.798622000000002</v>
      </c>
      <c r="N33" s="33">
        <v>52.841563999999998</v>
      </c>
      <c r="O33" s="33">
        <v>52.841563999999998</v>
      </c>
      <c r="P33" s="33">
        <v>52.841563999999998</v>
      </c>
      <c r="Q33" s="33">
        <v>52.841563999999998</v>
      </c>
      <c r="R33" s="33">
        <v>52.841563999999998</v>
      </c>
      <c r="S33" s="33">
        <v>52.841563999999998</v>
      </c>
      <c r="T33" s="33">
        <v>52.841563999999998</v>
      </c>
      <c r="U33" s="33">
        <v>52.841563999999998</v>
      </c>
      <c r="V33" s="33">
        <v>52.841563999999998</v>
      </c>
      <c r="W33" s="33">
        <v>52.841563999999998</v>
      </c>
      <c r="X33" s="33">
        <v>52.842728000000001</v>
      </c>
      <c r="Y33" s="33">
        <v>52.844788000000001</v>
      </c>
      <c r="Z33" s="33">
        <v>52.844788000000001</v>
      </c>
      <c r="AA33" s="33">
        <v>52.844788000000001</v>
      </c>
      <c r="AB33" s="33">
        <v>52.844788000000001</v>
      </c>
      <c r="AC33" s="33">
        <v>52.847529999999999</v>
      </c>
      <c r="AD33" s="33">
        <v>52.847529999999999</v>
      </c>
      <c r="AE33" s="33">
        <v>52.848723999999997</v>
      </c>
      <c r="AF33" s="33">
        <v>52.848723999999997</v>
      </c>
      <c r="AG33" s="33">
        <v>52.849879999999999</v>
      </c>
      <c r="AH33" s="33">
        <v>52.849879999999999</v>
      </c>
      <c r="AI33" s="32">
        <v>8.5819999999999994E-3</v>
      </c>
    </row>
    <row r="34" spans="1:35" ht="15" customHeight="1">
      <c r="A34" s="19" t="s">
        <v>81</v>
      </c>
      <c r="B34" s="37" t="s">
        <v>80</v>
      </c>
      <c r="C34" s="33">
        <v>30.299700000000001</v>
      </c>
      <c r="D34" s="33">
        <v>30.889185000000001</v>
      </c>
      <c r="E34" s="33">
        <v>32.380001</v>
      </c>
      <c r="F34" s="33">
        <v>33.779899999999998</v>
      </c>
      <c r="G34" s="33">
        <v>35.309071000000003</v>
      </c>
      <c r="H34" s="33">
        <v>36.976478999999998</v>
      </c>
      <c r="I34" s="33">
        <v>38.765255000000003</v>
      </c>
      <c r="J34" s="33">
        <v>38.772990999999998</v>
      </c>
      <c r="K34" s="33">
        <v>38.772990999999998</v>
      </c>
      <c r="L34" s="33">
        <v>38.772990999999998</v>
      </c>
      <c r="M34" s="33">
        <v>38.772990999999998</v>
      </c>
      <c r="N34" s="33">
        <v>38.772990999999998</v>
      </c>
      <c r="O34" s="33">
        <v>38.772990999999998</v>
      </c>
      <c r="P34" s="33">
        <v>38.772990999999998</v>
      </c>
      <c r="Q34" s="33">
        <v>38.772990999999998</v>
      </c>
      <c r="R34" s="33">
        <v>38.772990999999998</v>
      </c>
      <c r="S34" s="33">
        <v>38.772990999999998</v>
      </c>
      <c r="T34" s="33">
        <v>38.772990999999998</v>
      </c>
      <c r="U34" s="33">
        <v>38.772990999999998</v>
      </c>
      <c r="V34" s="33">
        <v>38.772990999999998</v>
      </c>
      <c r="W34" s="33">
        <v>38.772990999999998</v>
      </c>
      <c r="X34" s="33">
        <v>38.772990999999998</v>
      </c>
      <c r="Y34" s="33">
        <v>38.772990999999998</v>
      </c>
      <c r="Z34" s="33">
        <v>38.772990999999998</v>
      </c>
      <c r="AA34" s="33">
        <v>38.772990999999998</v>
      </c>
      <c r="AB34" s="33">
        <v>38.772990999999998</v>
      </c>
      <c r="AC34" s="33">
        <v>38.772990999999998</v>
      </c>
      <c r="AD34" s="33">
        <v>38.772990999999998</v>
      </c>
      <c r="AE34" s="33">
        <v>38.772990999999998</v>
      </c>
      <c r="AF34" s="33">
        <v>38.772990999999998</v>
      </c>
      <c r="AG34" s="33">
        <v>38.772990999999998</v>
      </c>
      <c r="AH34" s="33">
        <v>38.773014000000003</v>
      </c>
      <c r="AI34" s="32">
        <v>7.986E-3</v>
      </c>
    </row>
    <row r="35" spans="1:35" ht="15" customHeight="1">
      <c r="A35" s="19" t="s">
        <v>79</v>
      </c>
      <c r="B35" s="37" t="s">
        <v>78</v>
      </c>
      <c r="C35" s="33">
        <v>35.348213000000001</v>
      </c>
      <c r="D35" s="33">
        <v>36.238525000000003</v>
      </c>
      <c r="E35" s="33">
        <v>37.596539</v>
      </c>
      <c r="F35" s="33">
        <v>39.379330000000003</v>
      </c>
      <c r="G35" s="33">
        <v>40.901978</v>
      </c>
      <c r="H35" s="33">
        <v>42.360343999999998</v>
      </c>
      <c r="I35" s="33">
        <v>44.567290999999997</v>
      </c>
      <c r="J35" s="33">
        <v>44.831283999999997</v>
      </c>
      <c r="K35" s="33">
        <v>44.934002</v>
      </c>
      <c r="L35" s="33">
        <v>45.040806000000003</v>
      </c>
      <c r="M35" s="33">
        <v>45.183762000000002</v>
      </c>
      <c r="N35" s="33">
        <v>45.495753999999998</v>
      </c>
      <c r="O35" s="33">
        <v>45.787571</v>
      </c>
      <c r="P35" s="33">
        <v>46.034675999999997</v>
      </c>
      <c r="Q35" s="33">
        <v>46.317447999999999</v>
      </c>
      <c r="R35" s="33">
        <v>46.60257</v>
      </c>
      <c r="S35" s="33">
        <v>46.849384000000001</v>
      </c>
      <c r="T35" s="33">
        <v>47.060443999999997</v>
      </c>
      <c r="U35" s="33">
        <v>47.280040999999997</v>
      </c>
      <c r="V35" s="33">
        <v>47.481696999999997</v>
      </c>
      <c r="W35" s="33">
        <v>47.659728999999999</v>
      </c>
      <c r="X35" s="33">
        <v>47.830649999999999</v>
      </c>
      <c r="Y35" s="33">
        <v>47.980514999999997</v>
      </c>
      <c r="Z35" s="33">
        <v>48.108443999999999</v>
      </c>
      <c r="AA35" s="33">
        <v>48.197189000000002</v>
      </c>
      <c r="AB35" s="33">
        <v>48.262737000000001</v>
      </c>
      <c r="AC35" s="33">
        <v>48.354900000000001</v>
      </c>
      <c r="AD35" s="33">
        <v>48.425739</v>
      </c>
      <c r="AE35" s="33">
        <v>48.504185</v>
      </c>
      <c r="AF35" s="33">
        <v>48.562854999999999</v>
      </c>
      <c r="AG35" s="33">
        <v>48.634819</v>
      </c>
      <c r="AH35" s="33">
        <v>48.674247999999999</v>
      </c>
      <c r="AI35" s="32">
        <v>1.0373E-2</v>
      </c>
    </row>
    <row r="36" spans="1:35" ht="15" customHeight="1">
      <c r="A36" s="19" t="s">
        <v>77</v>
      </c>
      <c r="B36" s="37" t="s">
        <v>76</v>
      </c>
      <c r="C36" s="33">
        <v>42.356316</v>
      </c>
      <c r="D36" s="33">
        <v>43.482601000000003</v>
      </c>
      <c r="E36" s="33">
        <v>45.545634999999997</v>
      </c>
      <c r="F36" s="33">
        <v>47.835650999999999</v>
      </c>
      <c r="G36" s="33">
        <v>49.962463</v>
      </c>
      <c r="H36" s="33">
        <v>51.477432</v>
      </c>
      <c r="I36" s="33">
        <v>54.131186999999997</v>
      </c>
      <c r="J36" s="33">
        <v>54.288181000000002</v>
      </c>
      <c r="K36" s="33">
        <v>54.274036000000002</v>
      </c>
      <c r="L36" s="33">
        <v>54.345481999999997</v>
      </c>
      <c r="M36" s="33">
        <v>54.476520999999998</v>
      </c>
      <c r="N36" s="33">
        <v>54.755726000000003</v>
      </c>
      <c r="O36" s="33">
        <v>55.198650000000001</v>
      </c>
      <c r="P36" s="33">
        <v>55.546596999999998</v>
      </c>
      <c r="Q36" s="33">
        <v>55.910609999999998</v>
      </c>
      <c r="R36" s="33">
        <v>56.268237999999997</v>
      </c>
      <c r="S36" s="33">
        <v>56.616008999999998</v>
      </c>
      <c r="T36" s="33">
        <v>56.875309000000001</v>
      </c>
      <c r="U36" s="33">
        <v>57.153564000000003</v>
      </c>
      <c r="V36" s="33">
        <v>57.421860000000002</v>
      </c>
      <c r="W36" s="33">
        <v>57.643833000000001</v>
      </c>
      <c r="X36" s="33">
        <v>57.841147999999997</v>
      </c>
      <c r="Y36" s="33">
        <v>57.984363999999999</v>
      </c>
      <c r="Z36" s="33">
        <v>58.118862</v>
      </c>
      <c r="AA36" s="33">
        <v>58.223202000000001</v>
      </c>
      <c r="AB36" s="33">
        <v>58.303882999999999</v>
      </c>
      <c r="AC36" s="33">
        <v>58.397022</v>
      </c>
      <c r="AD36" s="33">
        <v>58.512680000000003</v>
      </c>
      <c r="AE36" s="33">
        <v>58.621887000000001</v>
      </c>
      <c r="AF36" s="33">
        <v>58.738182000000002</v>
      </c>
      <c r="AG36" s="33">
        <v>58.859608000000001</v>
      </c>
      <c r="AH36" s="33">
        <v>58.987617</v>
      </c>
      <c r="AI36" s="32">
        <v>1.0741000000000001E-2</v>
      </c>
    </row>
    <row r="37" spans="1:35" ht="15" customHeight="1">
      <c r="A37" s="19" t="s">
        <v>75</v>
      </c>
      <c r="B37" s="37" t="s">
        <v>74</v>
      </c>
      <c r="C37" s="33">
        <v>30.865908000000001</v>
      </c>
      <c r="D37" s="33">
        <v>31.724129000000001</v>
      </c>
      <c r="E37" s="33">
        <v>32.910632999999997</v>
      </c>
      <c r="F37" s="33">
        <v>34.543072000000002</v>
      </c>
      <c r="G37" s="33">
        <v>35.889904000000001</v>
      </c>
      <c r="H37" s="33">
        <v>37.32349</v>
      </c>
      <c r="I37" s="33">
        <v>39.265720000000002</v>
      </c>
      <c r="J37" s="33">
        <v>39.595291000000003</v>
      </c>
      <c r="K37" s="33">
        <v>39.653728000000001</v>
      </c>
      <c r="L37" s="33">
        <v>39.666462000000003</v>
      </c>
      <c r="M37" s="33">
        <v>39.683132000000001</v>
      </c>
      <c r="N37" s="33">
        <v>39.748066000000001</v>
      </c>
      <c r="O37" s="33">
        <v>39.797893999999999</v>
      </c>
      <c r="P37" s="33">
        <v>39.852974000000003</v>
      </c>
      <c r="Q37" s="33">
        <v>39.920296</v>
      </c>
      <c r="R37" s="33">
        <v>39.970134999999999</v>
      </c>
      <c r="S37" s="33">
        <v>40.005046999999998</v>
      </c>
      <c r="T37" s="33">
        <v>40.026470000000003</v>
      </c>
      <c r="U37" s="33">
        <v>40.043441999999999</v>
      </c>
      <c r="V37" s="33">
        <v>40.056137</v>
      </c>
      <c r="W37" s="33">
        <v>40.064692999999998</v>
      </c>
      <c r="X37" s="33">
        <v>40.075218</v>
      </c>
      <c r="Y37" s="33">
        <v>40.075614999999999</v>
      </c>
      <c r="Z37" s="33">
        <v>40.069695000000003</v>
      </c>
      <c r="AA37" s="33">
        <v>40.055481</v>
      </c>
      <c r="AB37" s="33">
        <v>40.038029000000002</v>
      </c>
      <c r="AC37" s="33">
        <v>40.029407999999997</v>
      </c>
      <c r="AD37" s="33">
        <v>40.008018</v>
      </c>
      <c r="AE37" s="33">
        <v>39.996074999999998</v>
      </c>
      <c r="AF37" s="33">
        <v>39.972541999999997</v>
      </c>
      <c r="AG37" s="33">
        <v>39.958122000000003</v>
      </c>
      <c r="AH37" s="33">
        <v>39.929473999999999</v>
      </c>
      <c r="AI37" s="32">
        <v>8.3400000000000002E-3</v>
      </c>
    </row>
    <row r="38" spans="1:35" ht="15" customHeight="1">
      <c r="A38" s="19" t="s">
        <v>73</v>
      </c>
      <c r="B38" s="37" t="s">
        <v>72</v>
      </c>
      <c r="C38" s="33">
        <v>34.962322</v>
      </c>
      <c r="D38" s="33">
        <v>35.991081000000001</v>
      </c>
      <c r="E38" s="33">
        <v>37.288235</v>
      </c>
      <c r="F38" s="33">
        <v>39.051093999999999</v>
      </c>
      <c r="G38" s="33">
        <v>40.553646000000001</v>
      </c>
      <c r="H38" s="33">
        <v>41.976016999999999</v>
      </c>
      <c r="I38" s="33">
        <v>44.120575000000002</v>
      </c>
      <c r="J38" s="33">
        <v>44.336227000000001</v>
      </c>
      <c r="K38" s="33">
        <v>44.414065999999998</v>
      </c>
      <c r="L38" s="33">
        <v>44.500385000000001</v>
      </c>
      <c r="M38" s="33">
        <v>44.615799000000003</v>
      </c>
      <c r="N38" s="33">
        <v>44.876506999999997</v>
      </c>
      <c r="O38" s="33">
        <v>45.111603000000002</v>
      </c>
      <c r="P38" s="33">
        <v>45.306648000000003</v>
      </c>
      <c r="Q38" s="33">
        <v>45.531081999999998</v>
      </c>
      <c r="R38" s="33">
        <v>45.754570000000001</v>
      </c>
      <c r="S38" s="33">
        <v>45.942371000000001</v>
      </c>
      <c r="T38" s="33">
        <v>46.099640000000001</v>
      </c>
      <c r="U38" s="33">
        <v>46.263412000000002</v>
      </c>
      <c r="V38" s="33">
        <v>46.411850000000001</v>
      </c>
      <c r="W38" s="33">
        <v>46.541386000000003</v>
      </c>
      <c r="X38" s="33">
        <v>46.666012000000002</v>
      </c>
      <c r="Y38" s="33">
        <v>46.777721</v>
      </c>
      <c r="Z38" s="33">
        <v>46.871037000000001</v>
      </c>
      <c r="AA38" s="33">
        <v>46.931049000000002</v>
      </c>
      <c r="AB38" s="33">
        <v>46.971848000000001</v>
      </c>
      <c r="AC38" s="33">
        <v>47.034362999999999</v>
      </c>
      <c r="AD38" s="33">
        <v>47.077263000000002</v>
      </c>
      <c r="AE38" s="33">
        <v>47.126358000000003</v>
      </c>
      <c r="AF38" s="33">
        <v>47.158011999999999</v>
      </c>
      <c r="AG38" s="33">
        <v>47.200370999999997</v>
      </c>
      <c r="AH38" s="33">
        <v>47.214767000000002</v>
      </c>
      <c r="AI38" s="32">
        <v>9.7389999999999994E-3</v>
      </c>
    </row>
    <row r="39" spans="1:35" ht="15" customHeight="1">
      <c r="A39" s="19" t="s">
        <v>71</v>
      </c>
      <c r="B39" s="37" t="s">
        <v>70</v>
      </c>
      <c r="C39" s="33">
        <v>41.715885</v>
      </c>
      <c r="D39" s="33">
        <v>42.872379000000002</v>
      </c>
      <c r="E39" s="33">
        <v>44.733494</v>
      </c>
      <c r="F39" s="33">
        <v>46.957068999999997</v>
      </c>
      <c r="G39" s="33">
        <v>49.003487</v>
      </c>
      <c r="H39" s="33">
        <v>50.415680000000002</v>
      </c>
      <c r="I39" s="33">
        <v>52.908669000000003</v>
      </c>
      <c r="J39" s="33">
        <v>53.035347000000002</v>
      </c>
      <c r="K39" s="33">
        <v>53.002814999999998</v>
      </c>
      <c r="L39" s="33">
        <v>53.031281</v>
      </c>
      <c r="M39" s="33">
        <v>53.101596999999998</v>
      </c>
      <c r="N39" s="33">
        <v>53.283951000000002</v>
      </c>
      <c r="O39" s="33">
        <v>53.593539999999997</v>
      </c>
      <c r="P39" s="33">
        <v>53.827370000000002</v>
      </c>
      <c r="Q39" s="33">
        <v>54.068119000000003</v>
      </c>
      <c r="R39" s="33">
        <v>54.300162999999998</v>
      </c>
      <c r="S39" s="33">
        <v>54.521735999999997</v>
      </c>
      <c r="T39" s="33">
        <v>54.675041</v>
      </c>
      <c r="U39" s="33">
        <v>54.843936999999997</v>
      </c>
      <c r="V39" s="33">
        <v>55.006740999999998</v>
      </c>
      <c r="W39" s="33">
        <v>55.136218999999997</v>
      </c>
      <c r="X39" s="33">
        <v>55.248565999999997</v>
      </c>
      <c r="Y39" s="33">
        <v>55.326115000000001</v>
      </c>
      <c r="Z39" s="33">
        <v>55.397579</v>
      </c>
      <c r="AA39" s="33">
        <v>55.445976000000002</v>
      </c>
      <c r="AB39" s="33">
        <v>55.477283</v>
      </c>
      <c r="AC39" s="33">
        <v>55.516716000000002</v>
      </c>
      <c r="AD39" s="33">
        <v>55.571734999999997</v>
      </c>
      <c r="AE39" s="33">
        <v>55.621513</v>
      </c>
      <c r="AF39" s="33">
        <v>55.67548</v>
      </c>
      <c r="AG39" s="33">
        <v>55.732970999999999</v>
      </c>
      <c r="AH39" s="33">
        <v>55.794552000000003</v>
      </c>
      <c r="AI39" s="32">
        <v>9.4249999999999994E-3</v>
      </c>
    </row>
    <row r="40" spans="1:35" ht="15" customHeight="1">
      <c r="A40" s="19" t="s">
        <v>69</v>
      </c>
      <c r="B40" s="37" t="s">
        <v>68</v>
      </c>
      <c r="C40" s="33">
        <v>30.612513</v>
      </c>
      <c r="D40" s="33">
        <v>31.651661000000001</v>
      </c>
      <c r="E40" s="33">
        <v>32.830523999999997</v>
      </c>
      <c r="F40" s="33">
        <v>34.456524000000002</v>
      </c>
      <c r="G40" s="33">
        <v>35.799854000000003</v>
      </c>
      <c r="H40" s="33">
        <v>37.227469999999997</v>
      </c>
      <c r="I40" s="33">
        <v>39.151051000000002</v>
      </c>
      <c r="J40" s="33">
        <v>39.426971000000002</v>
      </c>
      <c r="K40" s="33">
        <v>39.465645000000002</v>
      </c>
      <c r="L40" s="33">
        <v>39.475208000000002</v>
      </c>
      <c r="M40" s="33">
        <v>39.488101999999998</v>
      </c>
      <c r="N40" s="33">
        <v>39.541682999999999</v>
      </c>
      <c r="O40" s="33">
        <v>39.581786999999998</v>
      </c>
      <c r="P40" s="33">
        <v>39.624954000000002</v>
      </c>
      <c r="Q40" s="33">
        <v>39.679687999999999</v>
      </c>
      <c r="R40" s="33">
        <v>39.716709000000002</v>
      </c>
      <c r="S40" s="33">
        <v>39.740402000000003</v>
      </c>
      <c r="T40" s="33">
        <v>39.750675000000001</v>
      </c>
      <c r="U40" s="33">
        <v>39.756599000000001</v>
      </c>
      <c r="V40" s="33">
        <v>39.759041000000003</v>
      </c>
      <c r="W40" s="33">
        <v>39.758136999999998</v>
      </c>
      <c r="X40" s="33">
        <v>39.759655000000002</v>
      </c>
      <c r="Y40" s="33">
        <v>39.754989999999999</v>
      </c>
      <c r="Z40" s="33">
        <v>39.745635999999998</v>
      </c>
      <c r="AA40" s="33">
        <v>39.729228999999997</v>
      </c>
      <c r="AB40" s="33">
        <v>39.710048999999998</v>
      </c>
      <c r="AC40" s="33">
        <v>39.698334000000003</v>
      </c>
      <c r="AD40" s="33">
        <v>39.675387999999998</v>
      </c>
      <c r="AE40" s="33">
        <v>39.66048</v>
      </c>
      <c r="AF40" s="33">
        <v>39.635680999999998</v>
      </c>
      <c r="AG40" s="33">
        <v>39.618450000000003</v>
      </c>
      <c r="AH40" s="33">
        <v>39.589142000000002</v>
      </c>
      <c r="AI40" s="32">
        <v>8.3300000000000006E-3</v>
      </c>
    </row>
    <row r="41" spans="1:35" ht="15" customHeight="1">
      <c r="A41" s="19" t="s">
        <v>67</v>
      </c>
      <c r="B41" s="37" t="s">
        <v>66</v>
      </c>
      <c r="C41" s="33">
        <v>28.524006</v>
      </c>
      <c r="D41" s="33">
        <v>29.363092000000002</v>
      </c>
      <c r="E41" s="33">
        <v>30.420794000000001</v>
      </c>
      <c r="F41" s="33">
        <v>31.858644000000002</v>
      </c>
      <c r="G41" s="33">
        <v>33.084071999999999</v>
      </c>
      <c r="H41" s="33">
        <v>34.244456999999997</v>
      </c>
      <c r="I41" s="33">
        <v>35.994076</v>
      </c>
      <c r="J41" s="33">
        <v>36.169978999999998</v>
      </c>
      <c r="K41" s="33">
        <v>36.233745999999996</v>
      </c>
      <c r="L41" s="33">
        <v>36.304462000000001</v>
      </c>
      <c r="M41" s="33">
        <v>36.398952000000001</v>
      </c>
      <c r="N41" s="33">
        <v>36.612296999999998</v>
      </c>
      <c r="O41" s="33">
        <v>36.804462000000001</v>
      </c>
      <c r="P41" s="33">
        <v>36.963898</v>
      </c>
      <c r="Q41" s="33">
        <v>37.147385</v>
      </c>
      <c r="R41" s="33">
        <v>37.330143</v>
      </c>
      <c r="S41" s="33">
        <v>37.483685000000001</v>
      </c>
      <c r="T41" s="33">
        <v>37.612338999999999</v>
      </c>
      <c r="U41" s="33">
        <v>37.746299999999998</v>
      </c>
      <c r="V41" s="33">
        <v>37.867699000000002</v>
      </c>
      <c r="W41" s="33">
        <v>37.973671000000003</v>
      </c>
      <c r="X41" s="33">
        <v>38.075637999999998</v>
      </c>
      <c r="Y41" s="33">
        <v>38.167079999999999</v>
      </c>
      <c r="Z41" s="33">
        <v>38.243473000000002</v>
      </c>
      <c r="AA41" s="33">
        <v>38.292617999999997</v>
      </c>
      <c r="AB41" s="33">
        <v>38.326034999999997</v>
      </c>
      <c r="AC41" s="33">
        <v>38.377234999999999</v>
      </c>
      <c r="AD41" s="33">
        <v>38.412345999999999</v>
      </c>
      <c r="AE41" s="33">
        <v>38.452530000000003</v>
      </c>
      <c r="AF41" s="33">
        <v>38.478436000000002</v>
      </c>
      <c r="AG41" s="33">
        <v>38.513092</v>
      </c>
      <c r="AH41" s="33">
        <v>38.524833999999998</v>
      </c>
      <c r="AI41" s="32">
        <v>9.7420000000000007E-3</v>
      </c>
    </row>
    <row r="42" spans="1:35" ht="15" customHeight="1">
      <c r="A42" s="19" t="s">
        <v>65</v>
      </c>
      <c r="B42" s="37" t="s">
        <v>64</v>
      </c>
      <c r="C42" s="33">
        <v>34.065807</v>
      </c>
      <c r="D42" s="33">
        <v>35.010216</v>
      </c>
      <c r="E42" s="33">
        <v>36.530028999999999</v>
      </c>
      <c r="F42" s="33">
        <v>38.345837000000003</v>
      </c>
      <c r="G42" s="33">
        <v>40.016972000000003</v>
      </c>
      <c r="H42" s="33">
        <v>41.170189000000001</v>
      </c>
      <c r="I42" s="33">
        <v>43.205997000000004</v>
      </c>
      <c r="J42" s="33">
        <v>43.309448000000003</v>
      </c>
      <c r="K42" s="33">
        <v>43.282879000000001</v>
      </c>
      <c r="L42" s="33">
        <v>43.306125999999999</v>
      </c>
      <c r="M42" s="33">
        <v>43.363548000000002</v>
      </c>
      <c r="N42" s="33">
        <v>43.512459</v>
      </c>
      <c r="O42" s="33">
        <v>43.765273999999998</v>
      </c>
      <c r="P42" s="33">
        <v>43.956223000000001</v>
      </c>
      <c r="Q42" s="33">
        <v>44.152824000000003</v>
      </c>
      <c r="R42" s="33">
        <v>44.342315999999997</v>
      </c>
      <c r="S42" s="33">
        <v>44.523254000000001</v>
      </c>
      <c r="T42" s="33">
        <v>44.648445000000002</v>
      </c>
      <c r="U42" s="33">
        <v>44.786369000000001</v>
      </c>
      <c r="V42" s="33">
        <v>44.919314999999997</v>
      </c>
      <c r="W42" s="33">
        <v>45.025050999999998</v>
      </c>
      <c r="X42" s="33">
        <v>45.116795000000003</v>
      </c>
      <c r="Y42" s="33">
        <v>45.180121999999997</v>
      </c>
      <c r="Z42" s="33">
        <v>45.238480000000003</v>
      </c>
      <c r="AA42" s="33">
        <v>45.278004000000003</v>
      </c>
      <c r="AB42" s="33">
        <v>45.303566000000004</v>
      </c>
      <c r="AC42" s="33">
        <v>45.335769999999997</v>
      </c>
      <c r="AD42" s="33">
        <v>45.380699</v>
      </c>
      <c r="AE42" s="33">
        <v>45.421348999999999</v>
      </c>
      <c r="AF42" s="33">
        <v>45.465420000000002</v>
      </c>
      <c r="AG42" s="33">
        <v>45.512366999999998</v>
      </c>
      <c r="AH42" s="33">
        <v>45.562652999999997</v>
      </c>
      <c r="AI42" s="32">
        <v>9.4249999999999994E-3</v>
      </c>
    </row>
    <row r="43" spans="1:35" ht="15" customHeight="1">
      <c r="A43" s="19" t="s">
        <v>63</v>
      </c>
      <c r="B43" s="37" t="s">
        <v>62</v>
      </c>
      <c r="C43" s="33">
        <v>24.960156999999999</v>
      </c>
      <c r="D43" s="33">
        <v>25.807435999999999</v>
      </c>
      <c r="E43" s="33">
        <v>26.768633000000001</v>
      </c>
      <c r="F43" s="33">
        <v>28.094404000000001</v>
      </c>
      <c r="G43" s="33">
        <v>29.189699000000001</v>
      </c>
      <c r="H43" s="33">
        <v>30.353718000000001</v>
      </c>
      <c r="I43" s="33">
        <v>31.922125000000001</v>
      </c>
      <c r="J43" s="33">
        <v>32.147098999999997</v>
      </c>
      <c r="K43" s="33">
        <v>32.178631000000003</v>
      </c>
      <c r="L43" s="33">
        <v>32.186427999999999</v>
      </c>
      <c r="M43" s="33">
        <v>32.196941000000002</v>
      </c>
      <c r="N43" s="33">
        <v>32.240631</v>
      </c>
      <c r="O43" s="33">
        <v>32.273327000000002</v>
      </c>
      <c r="P43" s="33">
        <v>32.308525000000003</v>
      </c>
      <c r="Q43" s="33">
        <v>32.353152999999999</v>
      </c>
      <c r="R43" s="33">
        <v>32.383338999999999</v>
      </c>
      <c r="S43" s="33">
        <v>32.402656999999998</v>
      </c>
      <c r="T43" s="33">
        <v>32.411034000000001</v>
      </c>
      <c r="U43" s="33">
        <v>32.415863000000002</v>
      </c>
      <c r="V43" s="33">
        <v>32.417853999999998</v>
      </c>
      <c r="W43" s="33">
        <v>32.417118000000002</v>
      </c>
      <c r="X43" s="33">
        <v>32.418354000000001</v>
      </c>
      <c r="Y43" s="33">
        <v>32.414551000000003</v>
      </c>
      <c r="Z43" s="33">
        <v>32.406925000000001</v>
      </c>
      <c r="AA43" s="33">
        <v>32.393546999999998</v>
      </c>
      <c r="AB43" s="33">
        <v>32.377907</v>
      </c>
      <c r="AC43" s="33">
        <v>32.368355000000001</v>
      </c>
      <c r="AD43" s="33">
        <v>32.349648000000002</v>
      </c>
      <c r="AE43" s="33">
        <v>32.337490000000003</v>
      </c>
      <c r="AF43" s="33">
        <v>32.317272000000003</v>
      </c>
      <c r="AG43" s="33">
        <v>32.303223000000003</v>
      </c>
      <c r="AH43" s="33">
        <v>32.279324000000003</v>
      </c>
      <c r="AI43" s="32">
        <v>8.3300000000000006E-3</v>
      </c>
    </row>
    <row r="44" spans="1:35" ht="15" customHeight="1">
      <c r="A44" s="19" t="s">
        <v>61</v>
      </c>
      <c r="B44" s="37" t="s">
        <v>60</v>
      </c>
      <c r="C44" s="33">
        <v>23.821982999999999</v>
      </c>
      <c r="D44" s="33">
        <v>24.306308999999999</v>
      </c>
      <c r="E44" s="33">
        <v>24.833947999999999</v>
      </c>
      <c r="F44" s="33">
        <v>25.423760999999999</v>
      </c>
      <c r="G44" s="33">
        <v>26.058413000000002</v>
      </c>
      <c r="H44" s="33">
        <v>26.717703</v>
      </c>
      <c r="I44" s="33">
        <v>27.428259000000001</v>
      </c>
      <c r="J44" s="33">
        <v>28.114606999999999</v>
      </c>
      <c r="K44" s="33">
        <v>28.770239</v>
      </c>
      <c r="L44" s="33">
        <v>29.396702000000001</v>
      </c>
      <c r="M44" s="33">
        <v>29.996196999999999</v>
      </c>
      <c r="N44" s="33">
        <v>30.570719</v>
      </c>
      <c r="O44" s="33">
        <v>31.119152</v>
      </c>
      <c r="P44" s="33">
        <v>31.645043999999999</v>
      </c>
      <c r="Q44" s="33">
        <v>32.146507</v>
      </c>
      <c r="R44" s="33">
        <v>32.624386000000001</v>
      </c>
      <c r="S44" s="33">
        <v>33.076698</v>
      </c>
      <c r="T44" s="33">
        <v>33.502513999999998</v>
      </c>
      <c r="U44" s="33">
        <v>33.899712000000001</v>
      </c>
      <c r="V44" s="33">
        <v>34.266941000000003</v>
      </c>
      <c r="W44" s="33">
        <v>34.603637999999997</v>
      </c>
      <c r="X44" s="33">
        <v>34.907772000000001</v>
      </c>
      <c r="Y44" s="33">
        <v>35.185284000000003</v>
      </c>
      <c r="Z44" s="33">
        <v>35.43647</v>
      </c>
      <c r="AA44" s="33">
        <v>35.660904000000002</v>
      </c>
      <c r="AB44" s="33">
        <v>35.862267000000003</v>
      </c>
      <c r="AC44" s="33">
        <v>36.047432000000001</v>
      </c>
      <c r="AD44" s="33">
        <v>36.213295000000002</v>
      </c>
      <c r="AE44" s="33">
        <v>36.364738000000003</v>
      </c>
      <c r="AF44" s="33">
        <v>36.501759</v>
      </c>
      <c r="AG44" s="33">
        <v>36.625895999999997</v>
      </c>
      <c r="AH44" s="33">
        <v>36.736789999999999</v>
      </c>
      <c r="AI44" s="32">
        <v>1.4071E-2</v>
      </c>
    </row>
    <row r="45" spans="1:35" ht="15" customHeight="1">
      <c r="A45" s="19" t="s">
        <v>59</v>
      </c>
      <c r="B45" s="37" t="s">
        <v>58</v>
      </c>
      <c r="C45" s="33">
        <v>15.062469</v>
      </c>
      <c r="D45" s="33">
        <v>15.147629</v>
      </c>
      <c r="E45" s="33">
        <v>15.353208</v>
      </c>
      <c r="F45" s="33">
        <v>15.505561</v>
      </c>
      <c r="G45" s="33">
        <v>15.702185999999999</v>
      </c>
      <c r="H45" s="33">
        <v>15.942138999999999</v>
      </c>
      <c r="I45" s="33">
        <v>16.225162999999998</v>
      </c>
      <c r="J45" s="33">
        <v>16.512391999999998</v>
      </c>
      <c r="K45" s="33">
        <v>16.752602</v>
      </c>
      <c r="L45" s="33">
        <v>16.764824000000001</v>
      </c>
      <c r="M45" s="33">
        <v>16.822996</v>
      </c>
      <c r="N45" s="33">
        <v>16.881540000000001</v>
      </c>
      <c r="O45" s="33">
        <v>16.860873999999999</v>
      </c>
      <c r="P45" s="33">
        <v>16.878285999999999</v>
      </c>
      <c r="Q45" s="33">
        <v>16.873719999999999</v>
      </c>
      <c r="R45" s="33">
        <v>16.871492</v>
      </c>
      <c r="S45" s="33">
        <v>16.868994000000001</v>
      </c>
      <c r="T45" s="33">
        <v>16.856480000000001</v>
      </c>
      <c r="U45" s="33">
        <v>16.837173</v>
      </c>
      <c r="V45" s="33">
        <v>16.819607000000001</v>
      </c>
      <c r="W45" s="33">
        <v>16.810314000000002</v>
      </c>
      <c r="X45" s="33">
        <v>16.793268000000001</v>
      </c>
      <c r="Y45" s="33">
        <v>16.786476</v>
      </c>
      <c r="Z45" s="33">
        <v>16.779654000000001</v>
      </c>
      <c r="AA45" s="33">
        <v>16.770454000000001</v>
      </c>
      <c r="AB45" s="33">
        <v>16.760960000000001</v>
      </c>
      <c r="AC45" s="33">
        <v>16.751949</v>
      </c>
      <c r="AD45" s="33">
        <v>16.717970000000001</v>
      </c>
      <c r="AE45" s="33">
        <v>16.720061999999999</v>
      </c>
      <c r="AF45" s="33">
        <v>16.725259999999999</v>
      </c>
      <c r="AG45" s="33">
        <v>16.741181999999998</v>
      </c>
      <c r="AH45" s="33">
        <v>16.761585</v>
      </c>
      <c r="AI45" s="32">
        <v>3.454E-3</v>
      </c>
    </row>
    <row r="46" spans="1:35" ht="15" customHeight="1">
      <c r="A46" s="19" t="s">
        <v>57</v>
      </c>
      <c r="B46" s="37" t="s">
        <v>56</v>
      </c>
      <c r="C46" s="33">
        <v>13.941457</v>
      </c>
      <c r="D46" s="33">
        <v>14.109275999999999</v>
      </c>
      <c r="E46" s="33">
        <v>14.278264999999999</v>
      </c>
      <c r="F46" s="33">
        <v>14.458361999999999</v>
      </c>
      <c r="G46" s="33">
        <v>14.638702</v>
      </c>
      <c r="H46" s="33">
        <v>14.82142</v>
      </c>
      <c r="I46" s="33">
        <v>14.962795</v>
      </c>
      <c r="J46" s="33">
        <v>15.119911</v>
      </c>
      <c r="K46" s="33">
        <v>15.285099000000001</v>
      </c>
      <c r="L46" s="33">
        <v>15.439226</v>
      </c>
      <c r="M46" s="33">
        <v>15.589396000000001</v>
      </c>
      <c r="N46" s="33">
        <v>15.729022000000001</v>
      </c>
      <c r="O46" s="33">
        <v>15.855642</v>
      </c>
      <c r="P46" s="33">
        <v>15.968056000000001</v>
      </c>
      <c r="Q46" s="33">
        <v>16.066538000000001</v>
      </c>
      <c r="R46" s="33">
        <v>16.149981</v>
      </c>
      <c r="S46" s="33">
        <v>16.228159000000002</v>
      </c>
      <c r="T46" s="33">
        <v>16.297737000000001</v>
      </c>
      <c r="U46" s="33">
        <v>16.352411</v>
      </c>
      <c r="V46" s="33">
        <v>16.404261000000002</v>
      </c>
      <c r="W46" s="33">
        <v>16.450655000000001</v>
      </c>
      <c r="X46" s="33">
        <v>16.489477000000001</v>
      </c>
      <c r="Y46" s="33">
        <v>16.521460999999999</v>
      </c>
      <c r="Z46" s="33">
        <v>16.556208000000002</v>
      </c>
      <c r="AA46" s="33">
        <v>16.577981999999999</v>
      </c>
      <c r="AB46" s="33">
        <v>16.592866999999998</v>
      </c>
      <c r="AC46" s="33">
        <v>16.605879000000002</v>
      </c>
      <c r="AD46" s="33">
        <v>16.594866</v>
      </c>
      <c r="AE46" s="33">
        <v>16.608923000000001</v>
      </c>
      <c r="AF46" s="33">
        <v>16.628026999999999</v>
      </c>
      <c r="AG46" s="33">
        <v>16.649794</v>
      </c>
      <c r="AH46" s="33">
        <v>16.673071</v>
      </c>
      <c r="AI46" s="32">
        <v>5.7889999999999999E-3</v>
      </c>
    </row>
    <row r="47" spans="1:35" ht="15" customHeight="1">
      <c r="A47" s="19" t="s">
        <v>55</v>
      </c>
      <c r="B47" s="37" t="s">
        <v>54</v>
      </c>
      <c r="C47" s="33">
        <v>7.1191649999999997</v>
      </c>
      <c r="D47" s="33">
        <v>7.1709399999999999</v>
      </c>
      <c r="E47" s="33">
        <v>7.2359859999999996</v>
      </c>
      <c r="F47" s="33">
        <v>7.3072999999999997</v>
      </c>
      <c r="G47" s="33">
        <v>7.3885160000000001</v>
      </c>
      <c r="H47" s="33">
        <v>7.4812799999999999</v>
      </c>
      <c r="I47" s="33">
        <v>7.5863670000000001</v>
      </c>
      <c r="J47" s="33">
        <v>7.7038349999999998</v>
      </c>
      <c r="K47" s="33">
        <v>7.8342210000000003</v>
      </c>
      <c r="L47" s="33">
        <v>7.9678849999999999</v>
      </c>
      <c r="M47" s="33">
        <v>8.1082149999999995</v>
      </c>
      <c r="N47" s="33">
        <v>8.2517910000000008</v>
      </c>
      <c r="O47" s="33">
        <v>8.3964689999999997</v>
      </c>
      <c r="P47" s="33">
        <v>8.5377449999999993</v>
      </c>
      <c r="Q47" s="33">
        <v>8.6695860000000007</v>
      </c>
      <c r="R47" s="33">
        <v>8.7911870000000008</v>
      </c>
      <c r="S47" s="33">
        <v>8.9024380000000001</v>
      </c>
      <c r="T47" s="33">
        <v>9.0043740000000003</v>
      </c>
      <c r="U47" s="33">
        <v>9.0969149999999992</v>
      </c>
      <c r="V47" s="33">
        <v>9.1809999999999992</v>
      </c>
      <c r="W47" s="33">
        <v>9.2583680000000008</v>
      </c>
      <c r="X47" s="33">
        <v>9.3276850000000007</v>
      </c>
      <c r="Y47" s="33">
        <v>9.3914950000000008</v>
      </c>
      <c r="Z47" s="33">
        <v>9.4486720000000002</v>
      </c>
      <c r="AA47" s="33">
        <v>9.5002829999999996</v>
      </c>
      <c r="AB47" s="33">
        <v>9.5474910000000008</v>
      </c>
      <c r="AC47" s="33">
        <v>9.591628</v>
      </c>
      <c r="AD47" s="33">
        <v>9.6341230000000007</v>
      </c>
      <c r="AE47" s="33">
        <v>9.6755969999999998</v>
      </c>
      <c r="AF47" s="33">
        <v>9.7162889999999997</v>
      </c>
      <c r="AG47" s="33">
        <v>9.7564329999999995</v>
      </c>
      <c r="AH47" s="33">
        <v>9.7974809999999994</v>
      </c>
      <c r="AI47" s="32">
        <v>1.0354E-2</v>
      </c>
    </row>
    <row r="48" spans="1:35" ht="15" customHeight="1">
      <c r="B48" s="30" t="s">
        <v>53</v>
      </c>
    </row>
    <row r="49" spans="1:35" ht="15" customHeight="1">
      <c r="A49" s="19" t="s">
        <v>52</v>
      </c>
      <c r="B49" s="37" t="s">
        <v>51</v>
      </c>
      <c r="C49" s="33">
        <v>69.061408999999998</v>
      </c>
      <c r="D49" s="33">
        <v>69.384444999999999</v>
      </c>
      <c r="E49" s="33">
        <v>69.706733999999997</v>
      </c>
      <c r="F49" s="33">
        <v>70.035477</v>
      </c>
      <c r="G49" s="33">
        <v>70.376755000000003</v>
      </c>
      <c r="H49" s="33">
        <v>70.734436000000002</v>
      </c>
      <c r="I49" s="33">
        <v>71.082642000000007</v>
      </c>
      <c r="J49" s="33">
        <v>71.464614999999995</v>
      </c>
      <c r="K49" s="33">
        <v>71.895363000000003</v>
      </c>
      <c r="L49" s="33">
        <v>72.350364999999996</v>
      </c>
      <c r="M49" s="33">
        <v>72.824805999999995</v>
      </c>
      <c r="N49" s="33">
        <v>73.293342999999993</v>
      </c>
      <c r="O49" s="33">
        <v>73.757735999999994</v>
      </c>
      <c r="P49" s="33">
        <v>74.234024000000005</v>
      </c>
      <c r="Q49" s="33">
        <v>74.700492999999994</v>
      </c>
      <c r="R49" s="33">
        <v>75.177054999999996</v>
      </c>
      <c r="S49" s="33">
        <v>75.653640999999993</v>
      </c>
      <c r="T49" s="33">
        <v>76.137352000000007</v>
      </c>
      <c r="U49" s="33">
        <v>76.621902000000006</v>
      </c>
      <c r="V49" s="33">
        <v>77.107963999999996</v>
      </c>
      <c r="W49" s="33">
        <v>77.601532000000006</v>
      </c>
      <c r="X49" s="33">
        <v>78.099959999999996</v>
      </c>
      <c r="Y49" s="33">
        <v>78.565910000000002</v>
      </c>
      <c r="Z49" s="33">
        <v>79.031158000000005</v>
      </c>
      <c r="AA49" s="33">
        <v>79.489036999999996</v>
      </c>
      <c r="AB49" s="33">
        <v>79.918777000000006</v>
      </c>
      <c r="AC49" s="33">
        <v>80.345123000000001</v>
      </c>
      <c r="AD49" s="33">
        <v>80.761702999999997</v>
      </c>
      <c r="AE49" s="33">
        <v>81.177620000000005</v>
      </c>
      <c r="AF49" s="33">
        <v>81.591446000000005</v>
      </c>
      <c r="AG49" s="33">
        <v>81.990547000000007</v>
      </c>
      <c r="AH49" s="33">
        <v>82.372414000000006</v>
      </c>
      <c r="AI49" s="32">
        <v>5.7019999999999996E-3</v>
      </c>
    </row>
    <row r="50" spans="1:35" ht="15" customHeight="1">
      <c r="B50" s="30" t="s">
        <v>50</v>
      </c>
    </row>
    <row r="51" spans="1:35" ht="15" customHeight="1">
      <c r="A51" s="19" t="s">
        <v>49</v>
      </c>
      <c r="B51" s="37" t="s">
        <v>48</v>
      </c>
      <c r="C51" s="33">
        <v>3.4668839999999999</v>
      </c>
      <c r="D51" s="33">
        <v>3.4893709999999998</v>
      </c>
      <c r="E51" s="33">
        <v>3.512003</v>
      </c>
      <c r="F51" s="33">
        <v>3.5347819999999999</v>
      </c>
      <c r="G51" s="33">
        <v>3.5577100000000002</v>
      </c>
      <c r="H51" s="33">
        <v>3.5807850000000001</v>
      </c>
      <c r="I51" s="33">
        <v>3.6040100000000002</v>
      </c>
      <c r="J51" s="33">
        <v>3.627386</v>
      </c>
      <c r="K51" s="33">
        <v>3.6509140000000002</v>
      </c>
      <c r="L51" s="33">
        <v>3.6745939999999999</v>
      </c>
      <c r="M51" s="33">
        <v>3.6984279999999998</v>
      </c>
      <c r="N51" s="33">
        <v>3.7224159999999999</v>
      </c>
      <c r="O51" s="33">
        <v>3.7465600000000001</v>
      </c>
      <c r="P51" s="33">
        <v>3.7708599999999999</v>
      </c>
      <c r="Q51" s="33">
        <v>3.795318</v>
      </c>
      <c r="R51" s="33">
        <v>3.8199350000000001</v>
      </c>
      <c r="S51" s="33">
        <v>3.8447119999999999</v>
      </c>
      <c r="T51" s="33">
        <v>3.8696489999999999</v>
      </c>
      <c r="U51" s="33">
        <v>3.8947479999999999</v>
      </c>
      <c r="V51" s="33">
        <v>3.9200089999999999</v>
      </c>
      <c r="W51" s="33">
        <v>3.9454349999999998</v>
      </c>
      <c r="X51" s="33">
        <v>3.971025</v>
      </c>
      <c r="Y51" s="33">
        <v>3.9967820000000001</v>
      </c>
      <c r="Z51" s="33">
        <v>4.0227050000000002</v>
      </c>
      <c r="AA51" s="33">
        <v>4.0487970000000004</v>
      </c>
      <c r="AB51" s="33">
        <v>4.0750580000000003</v>
      </c>
      <c r="AC51" s="33">
        <v>4.1014889999999999</v>
      </c>
      <c r="AD51" s="33">
        <v>4.1280910000000004</v>
      </c>
      <c r="AE51" s="33">
        <v>4.1548660000000002</v>
      </c>
      <c r="AF51" s="33">
        <v>4.1818150000000003</v>
      </c>
      <c r="AG51" s="33">
        <v>4.208939</v>
      </c>
      <c r="AH51" s="33">
        <v>4.2362380000000002</v>
      </c>
      <c r="AI51" s="32">
        <v>6.4859999999999996E-3</v>
      </c>
    </row>
    <row r="52" spans="1:35" ht="15" customHeight="1">
      <c r="A52" s="19" t="s">
        <v>47</v>
      </c>
      <c r="B52" s="37" t="s">
        <v>46</v>
      </c>
      <c r="C52" s="33">
        <v>4.8133650000000001</v>
      </c>
      <c r="D52" s="33">
        <v>4.8419600000000003</v>
      </c>
      <c r="E52" s="33">
        <v>4.8707260000000003</v>
      </c>
      <c r="F52" s="33">
        <v>4.8996630000000003</v>
      </c>
      <c r="G52" s="33">
        <v>4.9287720000000004</v>
      </c>
      <c r="H52" s="33">
        <v>4.9580539999999997</v>
      </c>
      <c r="I52" s="33">
        <v>4.9875090000000002</v>
      </c>
      <c r="J52" s="33">
        <v>5.0171400000000004</v>
      </c>
      <c r="K52" s="33">
        <v>5.0469470000000003</v>
      </c>
      <c r="L52" s="33">
        <v>5.0769310000000001</v>
      </c>
      <c r="M52" s="33">
        <v>5.1070919999999997</v>
      </c>
      <c r="N52" s="33">
        <v>5.1374339999999998</v>
      </c>
      <c r="O52" s="33">
        <v>5.1679550000000001</v>
      </c>
      <c r="P52" s="33">
        <v>5.198658</v>
      </c>
      <c r="Q52" s="33">
        <v>5.2295429999999996</v>
      </c>
      <c r="R52" s="33">
        <v>5.2606109999999999</v>
      </c>
      <c r="S52" s="33">
        <v>5.2918640000000003</v>
      </c>
      <c r="T52" s="33">
        <v>5.3233030000000001</v>
      </c>
      <c r="U52" s="33">
        <v>5.3549290000000003</v>
      </c>
      <c r="V52" s="33">
        <v>5.3867419999999999</v>
      </c>
      <c r="W52" s="33">
        <v>5.4187450000000004</v>
      </c>
      <c r="X52" s="33">
        <v>5.4509379999999998</v>
      </c>
      <c r="Y52" s="33">
        <v>5.4833220000000003</v>
      </c>
      <c r="Z52" s="33">
        <v>5.515898</v>
      </c>
      <c r="AA52" s="33">
        <v>5.548667</v>
      </c>
      <c r="AB52" s="33">
        <v>5.5816319999999999</v>
      </c>
      <c r="AC52" s="33">
        <v>5.6147919999999996</v>
      </c>
      <c r="AD52" s="33">
        <v>5.6481500000000002</v>
      </c>
      <c r="AE52" s="33">
        <v>5.681705</v>
      </c>
      <c r="AF52" s="33">
        <v>5.7154600000000002</v>
      </c>
      <c r="AG52" s="33">
        <v>5.7494160000000001</v>
      </c>
      <c r="AH52" s="33">
        <v>5.7835729999999996</v>
      </c>
      <c r="AI52" s="32">
        <v>5.9410000000000001E-3</v>
      </c>
    </row>
    <row r="54" spans="1:35" ht="15" customHeight="1">
      <c r="B54" s="30" t="s">
        <v>45</v>
      </c>
    </row>
    <row r="55" spans="1:35" ht="15" customHeight="1">
      <c r="B55" s="30" t="s">
        <v>44</v>
      </c>
    </row>
    <row r="56" spans="1:35" ht="15" customHeight="1">
      <c r="A56" s="19" t="s">
        <v>43</v>
      </c>
      <c r="B56" s="37" t="s">
        <v>27</v>
      </c>
      <c r="C56" s="34">
        <v>15.312445</v>
      </c>
      <c r="D56" s="34">
        <v>15.30714</v>
      </c>
      <c r="E56" s="34">
        <v>15.236718</v>
      </c>
      <c r="F56" s="34">
        <v>15.068806</v>
      </c>
      <c r="G56" s="34">
        <v>14.804812999999999</v>
      </c>
      <c r="H56" s="34">
        <v>14.499307</v>
      </c>
      <c r="I56" s="34">
        <v>14.167157</v>
      </c>
      <c r="J56" s="34">
        <v>13.909196</v>
      </c>
      <c r="K56" s="34">
        <v>13.685458000000001</v>
      </c>
      <c r="L56" s="34">
        <v>13.482775999999999</v>
      </c>
      <c r="M56" s="34">
        <v>13.299863</v>
      </c>
      <c r="N56" s="34">
        <v>13.139068999999999</v>
      </c>
      <c r="O56" s="34">
        <v>13.002687</v>
      </c>
      <c r="P56" s="34">
        <v>12.863337</v>
      </c>
      <c r="Q56" s="34">
        <v>12.735182999999999</v>
      </c>
      <c r="R56" s="34">
        <v>12.602709000000001</v>
      </c>
      <c r="S56" s="34">
        <v>12.470579000000001</v>
      </c>
      <c r="T56" s="34">
        <v>12.372916</v>
      </c>
      <c r="U56" s="34">
        <v>12.287333</v>
      </c>
      <c r="V56" s="34">
        <v>12.215109</v>
      </c>
      <c r="W56" s="34">
        <v>12.15875</v>
      </c>
      <c r="X56" s="34">
        <v>12.118073000000001</v>
      </c>
      <c r="Y56" s="34">
        <v>12.081137</v>
      </c>
      <c r="Z56" s="34">
        <v>12.057517000000001</v>
      </c>
      <c r="AA56" s="34">
        <v>12.045367000000001</v>
      </c>
      <c r="AB56" s="34">
        <v>12.044356000000001</v>
      </c>
      <c r="AC56" s="34">
        <v>12.055040999999999</v>
      </c>
      <c r="AD56" s="34">
        <v>12.085419</v>
      </c>
      <c r="AE56" s="34">
        <v>12.129275</v>
      </c>
      <c r="AF56" s="34">
        <v>12.190246</v>
      </c>
      <c r="AG56" s="34">
        <v>12.262822999999999</v>
      </c>
      <c r="AH56" s="34">
        <v>12.346762</v>
      </c>
      <c r="AI56" s="32">
        <v>-6.9199999999999999E-3</v>
      </c>
    </row>
    <row r="57" spans="1:35" ht="15" customHeight="1">
      <c r="A57" s="19" t="s">
        <v>42</v>
      </c>
      <c r="B57" s="37" t="s">
        <v>25</v>
      </c>
      <c r="C57" s="34">
        <v>0.89102800000000004</v>
      </c>
      <c r="D57" s="34">
        <v>0.891903</v>
      </c>
      <c r="E57" s="34">
        <v>0.89588900000000005</v>
      </c>
      <c r="F57" s="34">
        <v>0.89786999999999995</v>
      </c>
      <c r="G57" s="34">
        <v>0.89709000000000005</v>
      </c>
      <c r="H57" s="34">
        <v>0.89317999999999997</v>
      </c>
      <c r="I57" s="34">
        <v>0.89263599999999999</v>
      </c>
      <c r="J57" s="34">
        <v>0.892015</v>
      </c>
      <c r="K57" s="34">
        <v>0.89260600000000001</v>
      </c>
      <c r="L57" s="34">
        <v>0.893648</v>
      </c>
      <c r="M57" s="34">
        <v>0.895486</v>
      </c>
      <c r="N57" s="34">
        <v>0.89671299999999998</v>
      </c>
      <c r="O57" s="34">
        <v>0.90131700000000003</v>
      </c>
      <c r="P57" s="34">
        <v>0.90484600000000004</v>
      </c>
      <c r="Q57" s="34">
        <v>0.90985700000000003</v>
      </c>
      <c r="R57" s="34">
        <v>0.914968</v>
      </c>
      <c r="S57" s="34">
        <v>0.92024600000000001</v>
      </c>
      <c r="T57" s="34">
        <v>0.92707899999999999</v>
      </c>
      <c r="U57" s="34">
        <v>0.93428299999999997</v>
      </c>
      <c r="V57" s="34">
        <v>0.94157999999999997</v>
      </c>
      <c r="W57" s="34">
        <v>0.94926100000000002</v>
      </c>
      <c r="X57" s="34">
        <v>0.957789</v>
      </c>
      <c r="Y57" s="34">
        <v>0.96684499999999995</v>
      </c>
      <c r="Z57" s="34">
        <v>0.97590600000000005</v>
      </c>
      <c r="AA57" s="34">
        <v>0.98611000000000004</v>
      </c>
      <c r="AB57" s="34">
        <v>0.99779099999999998</v>
      </c>
      <c r="AC57" s="34">
        <v>1.0106869999999999</v>
      </c>
      <c r="AD57" s="34">
        <v>1.027074</v>
      </c>
      <c r="AE57" s="34">
        <v>1.0402640000000001</v>
      </c>
      <c r="AF57" s="34">
        <v>1.0545720000000001</v>
      </c>
      <c r="AG57" s="34">
        <v>1.0692459999999999</v>
      </c>
      <c r="AH57" s="34">
        <v>1.083799</v>
      </c>
      <c r="AI57" s="32">
        <v>6.3379999999999999E-3</v>
      </c>
    </row>
    <row r="58" spans="1:35" ht="15" customHeight="1">
      <c r="A58" s="19" t="s">
        <v>41</v>
      </c>
      <c r="B58" s="37" t="s">
        <v>23</v>
      </c>
      <c r="C58" s="34">
        <v>0.23853099999999999</v>
      </c>
      <c r="D58" s="34">
        <v>0.23988999999999999</v>
      </c>
      <c r="E58" s="34">
        <v>0.241259</v>
      </c>
      <c r="F58" s="34">
        <v>0.24260899999999999</v>
      </c>
      <c r="G58" s="34">
        <v>0.24391299999999999</v>
      </c>
      <c r="H58" s="34">
        <v>0.245252</v>
      </c>
      <c r="I58" s="34">
        <v>0.24668399999999999</v>
      </c>
      <c r="J58" s="34">
        <v>0.24810399999999999</v>
      </c>
      <c r="K58" s="34">
        <v>0.24951599999999999</v>
      </c>
      <c r="L58" s="34">
        <v>0.25095299999999998</v>
      </c>
      <c r="M58" s="34">
        <v>0.25238300000000002</v>
      </c>
      <c r="N58" s="34">
        <v>0.25371700000000003</v>
      </c>
      <c r="O58" s="34">
        <v>0.25501000000000001</v>
      </c>
      <c r="P58" s="34">
        <v>0.25626900000000002</v>
      </c>
      <c r="Q58" s="34">
        <v>0.25740600000000002</v>
      </c>
      <c r="R58" s="34">
        <v>0.25848599999999999</v>
      </c>
      <c r="S58" s="34">
        <v>0.25950800000000002</v>
      </c>
      <c r="T58" s="34">
        <v>0.26046999999999998</v>
      </c>
      <c r="U58" s="34">
        <v>0.26137700000000003</v>
      </c>
      <c r="V58" s="34">
        <v>0.26222299999999998</v>
      </c>
      <c r="W58" s="34">
        <v>0.26300299999999999</v>
      </c>
      <c r="X58" s="34">
        <v>0.263714</v>
      </c>
      <c r="Y58" s="34">
        <v>0.264353</v>
      </c>
      <c r="Z58" s="34">
        <v>0.26492500000000002</v>
      </c>
      <c r="AA58" s="34">
        <v>0.26543899999999998</v>
      </c>
      <c r="AB58" s="34">
        <v>0.26590399999999997</v>
      </c>
      <c r="AC58" s="34">
        <v>0.26633299999999999</v>
      </c>
      <c r="AD58" s="34">
        <v>0.26674799999999999</v>
      </c>
      <c r="AE58" s="34">
        <v>0.267177</v>
      </c>
      <c r="AF58" s="34">
        <v>0.267648</v>
      </c>
      <c r="AG58" s="34">
        <v>0.268208</v>
      </c>
      <c r="AH58" s="34">
        <v>0.26887699999999998</v>
      </c>
      <c r="AI58" s="32">
        <v>3.8700000000000002E-3</v>
      </c>
    </row>
    <row r="59" spans="1:35" ht="15" customHeight="1">
      <c r="A59" s="19" t="s">
        <v>40</v>
      </c>
      <c r="B59" s="37" t="s">
        <v>21</v>
      </c>
      <c r="C59" s="34">
        <v>5.8809579999999997</v>
      </c>
      <c r="D59" s="34">
        <v>5.9040049999999997</v>
      </c>
      <c r="E59" s="34">
        <v>5.9517569999999997</v>
      </c>
      <c r="F59" s="34">
        <v>5.9839580000000003</v>
      </c>
      <c r="G59" s="34">
        <v>6.0106469999999996</v>
      </c>
      <c r="H59" s="34">
        <v>5.9934820000000002</v>
      </c>
      <c r="I59" s="34">
        <v>5.9729049999999999</v>
      </c>
      <c r="J59" s="34">
        <v>5.942755</v>
      </c>
      <c r="K59" s="34">
        <v>5.9138310000000001</v>
      </c>
      <c r="L59" s="34">
        <v>5.875737</v>
      </c>
      <c r="M59" s="34">
        <v>5.8369559999999998</v>
      </c>
      <c r="N59" s="34">
        <v>5.7832369999999997</v>
      </c>
      <c r="O59" s="34">
        <v>5.7600280000000001</v>
      </c>
      <c r="P59" s="34">
        <v>5.7273540000000001</v>
      </c>
      <c r="Q59" s="34">
        <v>5.709549</v>
      </c>
      <c r="R59" s="34">
        <v>5.6887650000000001</v>
      </c>
      <c r="S59" s="34">
        <v>5.6829890000000001</v>
      </c>
      <c r="T59" s="34">
        <v>5.6880410000000001</v>
      </c>
      <c r="U59" s="34">
        <v>5.6894450000000001</v>
      </c>
      <c r="V59" s="34">
        <v>5.6978169999999997</v>
      </c>
      <c r="W59" s="34">
        <v>5.7092549999999997</v>
      </c>
      <c r="X59" s="34">
        <v>5.7294109999999998</v>
      </c>
      <c r="Y59" s="34">
        <v>5.7541630000000001</v>
      </c>
      <c r="Z59" s="34">
        <v>5.7868459999999997</v>
      </c>
      <c r="AA59" s="34">
        <v>5.8210759999999997</v>
      </c>
      <c r="AB59" s="34">
        <v>5.8691979999999999</v>
      </c>
      <c r="AC59" s="34">
        <v>5.9272929999999997</v>
      </c>
      <c r="AD59" s="34">
        <v>6.0019349999999996</v>
      </c>
      <c r="AE59" s="34">
        <v>6.0561199999999999</v>
      </c>
      <c r="AF59" s="34">
        <v>6.1258460000000001</v>
      </c>
      <c r="AG59" s="34">
        <v>6.2000320000000002</v>
      </c>
      <c r="AH59" s="34">
        <v>6.2750170000000001</v>
      </c>
      <c r="AI59" s="32">
        <v>2.0939999999999999E-3</v>
      </c>
    </row>
    <row r="60" spans="1:35" ht="15" customHeight="1">
      <c r="A60" s="19" t="s">
        <v>39</v>
      </c>
      <c r="B60" s="37" t="s">
        <v>19</v>
      </c>
      <c r="C60" s="34">
        <v>4.9125000000000002E-2</v>
      </c>
      <c r="D60" s="34">
        <v>5.0001999999999998E-2</v>
      </c>
      <c r="E60" s="34">
        <v>5.0828999999999999E-2</v>
      </c>
      <c r="F60" s="34">
        <v>5.1513000000000003E-2</v>
      </c>
      <c r="G60" s="34">
        <v>5.2172999999999997E-2</v>
      </c>
      <c r="H60" s="34">
        <v>5.2830000000000002E-2</v>
      </c>
      <c r="I60" s="34">
        <v>5.3461000000000002E-2</v>
      </c>
      <c r="J60" s="34">
        <v>5.4087999999999997E-2</v>
      </c>
      <c r="K60" s="34">
        <v>5.4688000000000001E-2</v>
      </c>
      <c r="L60" s="34">
        <v>5.5315000000000003E-2</v>
      </c>
      <c r="M60" s="34">
        <v>5.5939999999999997E-2</v>
      </c>
      <c r="N60" s="34">
        <v>5.6411000000000003E-2</v>
      </c>
      <c r="O60" s="34">
        <v>5.7056999999999997E-2</v>
      </c>
      <c r="P60" s="34">
        <v>5.7682999999999998E-2</v>
      </c>
      <c r="Q60" s="34">
        <v>5.8288E-2</v>
      </c>
      <c r="R60" s="34">
        <v>5.8840999999999997E-2</v>
      </c>
      <c r="S60" s="34">
        <v>5.9416999999999998E-2</v>
      </c>
      <c r="T60" s="34">
        <v>5.9977000000000003E-2</v>
      </c>
      <c r="U60" s="34">
        <v>6.0532000000000002E-2</v>
      </c>
      <c r="V60" s="34">
        <v>6.1099000000000001E-2</v>
      </c>
      <c r="W60" s="34">
        <v>6.1667E-2</v>
      </c>
      <c r="X60" s="34">
        <v>6.2233999999999998E-2</v>
      </c>
      <c r="Y60" s="34">
        <v>6.2771999999999994E-2</v>
      </c>
      <c r="Z60" s="34">
        <v>6.3311000000000006E-2</v>
      </c>
      <c r="AA60" s="34">
        <v>6.3864000000000004E-2</v>
      </c>
      <c r="AB60" s="34">
        <v>6.4421999999999993E-2</v>
      </c>
      <c r="AC60" s="34">
        <v>6.4971000000000001E-2</v>
      </c>
      <c r="AD60" s="34">
        <v>6.5568000000000001E-2</v>
      </c>
      <c r="AE60" s="34">
        <v>6.6151000000000001E-2</v>
      </c>
      <c r="AF60" s="34">
        <v>6.6765000000000005E-2</v>
      </c>
      <c r="AG60" s="34">
        <v>6.7348000000000005E-2</v>
      </c>
      <c r="AH60" s="34">
        <v>6.7945000000000005E-2</v>
      </c>
      <c r="AI60" s="32">
        <v>1.0517E-2</v>
      </c>
    </row>
    <row r="61" spans="1:35" ht="15" customHeight="1">
      <c r="A61" s="19" t="s">
        <v>38</v>
      </c>
      <c r="B61" s="37" t="s">
        <v>17</v>
      </c>
      <c r="C61" s="34">
        <v>0.52149500000000004</v>
      </c>
      <c r="D61" s="34">
        <v>0.49603199999999997</v>
      </c>
      <c r="E61" s="34">
        <v>0.47267399999999998</v>
      </c>
      <c r="F61" s="34">
        <v>0.46714600000000001</v>
      </c>
      <c r="G61" s="34">
        <v>0.46454699999999999</v>
      </c>
      <c r="H61" s="34">
        <v>0.45757300000000001</v>
      </c>
      <c r="I61" s="34">
        <v>0.44527499999999998</v>
      </c>
      <c r="J61" s="34">
        <v>0.45321899999999998</v>
      </c>
      <c r="K61" s="34">
        <v>0.45270500000000002</v>
      </c>
      <c r="L61" s="34">
        <v>0.45249699999999998</v>
      </c>
      <c r="M61" s="34">
        <v>0.44765100000000002</v>
      </c>
      <c r="N61" s="34">
        <v>0.44280399999999998</v>
      </c>
      <c r="O61" s="34">
        <v>0.44168499999999999</v>
      </c>
      <c r="P61" s="34">
        <v>0.44123899999999999</v>
      </c>
      <c r="Q61" s="34">
        <v>0.44104900000000002</v>
      </c>
      <c r="R61" s="34">
        <v>0.44097599999999998</v>
      </c>
      <c r="S61" s="34">
        <v>0.43873499999999999</v>
      </c>
      <c r="T61" s="34">
        <v>0.43886999999999998</v>
      </c>
      <c r="U61" s="34">
        <v>0.43769000000000002</v>
      </c>
      <c r="V61" s="34">
        <v>0.43399300000000002</v>
      </c>
      <c r="W61" s="34">
        <v>0.43391099999999999</v>
      </c>
      <c r="X61" s="34">
        <v>0.43191099999999999</v>
      </c>
      <c r="Y61" s="34">
        <v>0.43091099999999999</v>
      </c>
      <c r="Z61" s="34">
        <v>0.43136200000000002</v>
      </c>
      <c r="AA61" s="34">
        <v>0.431558</v>
      </c>
      <c r="AB61" s="34">
        <v>0.43213200000000002</v>
      </c>
      <c r="AC61" s="34">
        <v>0.43332599999999999</v>
      </c>
      <c r="AD61" s="34">
        <v>0.43653799999999998</v>
      </c>
      <c r="AE61" s="34">
        <v>0.437579</v>
      </c>
      <c r="AF61" s="34">
        <v>0.43982100000000002</v>
      </c>
      <c r="AG61" s="34">
        <v>0.44239099999999998</v>
      </c>
      <c r="AH61" s="34">
        <v>0.44580599999999998</v>
      </c>
      <c r="AI61" s="32">
        <v>-5.0460000000000001E-3</v>
      </c>
    </row>
    <row r="62" spans="1:35" ht="15" customHeight="1">
      <c r="A62" s="19" t="s">
        <v>37</v>
      </c>
      <c r="B62" s="37" t="s">
        <v>15</v>
      </c>
      <c r="C62" s="34">
        <v>8.9409000000000002E-2</v>
      </c>
      <c r="D62" s="34">
        <v>8.7946999999999997E-2</v>
      </c>
      <c r="E62" s="34">
        <v>8.5824999999999999E-2</v>
      </c>
      <c r="F62" s="34">
        <v>8.3143999999999996E-2</v>
      </c>
      <c r="G62" s="34">
        <v>8.1043000000000004E-2</v>
      </c>
      <c r="H62" s="34">
        <v>7.8539999999999999E-2</v>
      </c>
      <c r="I62" s="34">
        <v>7.6103000000000004E-2</v>
      </c>
      <c r="J62" s="34">
        <v>7.3851E-2</v>
      </c>
      <c r="K62" s="34">
        <v>7.1606000000000003E-2</v>
      </c>
      <c r="L62" s="34">
        <v>6.9278000000000006E-2</v>
      </c>
      <c r="M62" s="34">
        <v>6.6864999999999994E-2</v>
      </c>
      <c r="N62" s="34">
        <v>6.4421000000000006E-2</v>
      </c>
      <c r="O62" s="34">
        <v>6.3281000000000004E-2</v>
      </c>
      <c r="P62" s="34">
        <v>6.2044000000000002E-2</v>
      </c>
      <c r="Q62" s="34">
        <v>6.0933000000000001E-2</v>
      </c>
      <c r="R62" s="34">
        <v>5.9680999999999998E-2</v>
      </c>
      <c r="S62" s="34">
        <v>5.8471000000000002E-2</v>
      </c>
      <c r="T62" s="34">
        <v>5.7384999999999999E-2</v>
      </c>
      <c r="U62" s="34">
        <v>5.6209000000000002E-2</v>
      </c>
      <c r="V62" s="34">
        <v>5.5024999999999998E-2</v>
      </c>
      <c r="W62" s="34">
        <v>5.3933000000000002E-2</v>
      </c>
      <c r="X62" s="34">
        <v>5.2831000000000003E-2</v>
      </c>
      <c r="Y62" s="34">
        <v>5.2283000000000003E-2</v>
      </c>
      <c r="Z62" s="34">
        <v>5.1791999999999998E-2</v>
      </c>
      <c r="AA62" s="34">
        <v>5.1248000000000002E-2</v>
      </c>
      <c r="AB62" s="34">
        <v>5.0798999999999997E-2</v>
      </c>
      <c r="AC62" s="34">
        <v>5.0387000000000001E-2</v>
      </c>
      <c r="AD62" s="34">
        <v>5.0148999999999999E-2</v>
      </c>
      <c r="AE62" s="34">
        <v>4.9715000000000002E-2</v>
      </c>
      <c r="AF62" s="34">
        <v>4.9415000000000001E-2</v>
      </c>
      <c r="AG62" s="34">
        <v>4.9187000000000002E-2</v>
      </c>
      <c r="AH62" s="34">
        <v>4.8996999999999999E-2</v>
      </c>
      <c r="AI62" s="32">
        <v>-1.9214999999999999E-2</v>
      </c>
    </row>
    <row r="63" spans="1:35" ht="15" customHeight="1">
      <c r="A63" s="19" t="s">
        <v>36</v>
      </c>
      <c r="B63" s="37" t="s">
        <v>13</v>
      </c>
      <c r="C63" s="34">
        <v>0.92732700000000001</v>
      </c>
      <c r="D63" s="34">
        <v>1.0088379999999999</v>
      </c>
      <c r="E63" s="34">
        <v>0.97111599999999998</v>
      </c>
      <c r="F63" s="34">
        <v>0.88697199999999998</v>
      </c>
      <c r="G63" s="34">
        <v>0.89194899999999999</v>
      </c>
      <c r="H63" s="34">
        <v>0.87592300000000001</v>
      </c>
      <c r="I63" s="34">
        <v>0.889297</v>
      </c>
      <c r="J63" s="34">
        <v>0.86436500000000005</v>
      </c>
      <c r="K63" s="34">
        <v>0.87566699999999997</v>
      </c>
      <c r="L63" s="34">
        <v>0.87673500000000004</v>
      </c>
      <c r="M63" s="34">
        <v>0.86275199999999996</v>
      </c>
      <c r="N63" s="34">
        <v>0.87661100000000003</v>
      </c>
      <c r="O63" s="34">
        <v>0.87746100000000005</v>
      </c>
      <c r="P63" s="34">
        <v>0.86594400000000005</v>
      </c>
      <c r="Q63" s="34">
        <v>0.87606399999999995</v>
      </c>
      <c r="R63" s="34">
        <v>0.87610900000000003</v>
      </c>
      <c r="S63" s="34">
        <v>0.87291200000000002</v>
      </c>
      <c r="T63" s="34">
        <v>0.86272700000000002</v>
      </c>
      <c r="U63" s="34">
        <v>0.869371</v>
      </c>
      <c r="V63" s="34">
        <v>0.85895600000000005</v>
      </c>
      <c r="W63" s="34">
        <v>0.85843599999999998</v>
      </c>
      <c r="X63" s="34">
        <v>0.864699</v>
      </c>
      <c r="Y63" s="34">
        <v>0.85375100000000004</v>
      </c>
      <c r="Z63" s="34">
        <v>0.85230899999999998</v>
      </c>
      <c r="AA63" s="34">
        <v>0.84980699999999998</v>
      </c>
      <c r="AB63" s="34">
        <v>0.84660400000000002</v>
      </c>
      <c r="AC63" s="34">
        <v>0.84451500000000002</v>
      </c>
      <c r="AD63" s="34">
        <v>0.843746</v>
      </c>
      <c r="AE63" s="34">
        <v>0.841557</v>
      </c>
      <c r="AF63" s="34">
        <v>0.84054899999999999</v>
      </c>
      <c r="AG63" s="34">
        <v>0.83998899999999999</v>
      </c>
      <c r="AH63" s="34">
        <v>0.84009100000000003</v>
      </c>
      <c r="AI63" s="32">
        <v>-3.1819999999999999E-3</v>
      </c>
    </row>
    <row r="64" spans="1:35" ht="15" customHeight="1">
      <c r="A64" s="19" t="s">
        <v>35</v>
      </c>
      <c r="B64" s="37" t="s">
        <v>11</v>
      </c>
      <c r="C64" s="34">
        <v>0.24548700000000001</v>
      </c>
      <c r="D64" s="34">
        <v>0.24624699999999999</v>
      </c>
      <c r="E64" s="34">
        <v>0.246891</v>
      </c>
      <c r="F64" s="34">
        <v>0.247228</v>
      </c>
      <c r="G64" s="34">
        <v>0.24740100000000001</v>
      </c>
      <c r="H64" s="34">
        <v>0.247561</v>
      </c>
      <c r="I64" s="34">
        <v>0.247747</v>
      </c>
      <c r="J64" s="34">
        <v>0.24787200000000001</v>
      </c>
      <c r="K64" s="34">
        <v>0.247948</v>
      </c>
      <c r="L64" s="34">
        <v>0.248034</v>
      </c>
      <c r="M64" s="34">
        <v>0.24811900000000001</v>
      </c>
      <c r="N64" s="34">
        <v>0.24812799999999999</v>
      </c>
      <c r="O64" s="34">
        <v>0.24811900000000001</v>
      </c>
      <c r="P64" s="34">
        <v>0.24807899999999999</v>
      </c>
      <c r="Q64" s="34">
        <v>0.247943</v>
      </c>
      <c r="R64" s="34">
        <v>0.24770400000000001</v>
      </c>
      <c r="S64" s="34">
        <v>0.24738199999999999</v>
      </c>
      <c r="T64" s="34">
        <v>0.24705099999999999</v>
      </c>
      <c r="U64" s="34">
        <v>0.246672</v>
      </c>
      <c r="V64" s="34">
        <v>0.24627099999999999</v>
      </c>
      <c r="W64" s="34">
        <v>0.24584500000000001</v>
      </c>
      <c r="X64" s="34">
        <v>0.245364</v>
      </c>
      <c r="Y64" s="34">
        <v>0.244837</v>
      </c>
      <c r="Z64" s="34">
        <v>0.24424299999999999</v>
      </c>
      <c r="AA64" s="34">
        <v>0.24363599999999999</v>
      </c>
      <c r="AB64" s="34">
        <v>0.243037</v>
      </c>
      <c r="AC64" s="34">
        <v>0.24246699999999999</v>
      </c>
      <c r="AD64" s="34">
        <v>0.241926</v>
      </c>
      <c r="AE64" s="34">
        <v>0.24138699999999999</v>
      </c>
      <c r="AF64" s="34">
        <v>0.24085799999999999</v>
      </c>
      <c r="AG64" s="34">
        <v>0.240316</v>
      </c>
      <c r="AH64" s="34">
        <v>0.23976</v>
      </c>
      <c r="AI64" s="32">
        <v>-7.6099999999999996E-4</v>
      </c>
    </row>
    <row r="65" spans="1:35" ht="15" customHeight="1">
      <c r="A65" s="19" t="s">
        <v>34</v>
      </c>
      <c r="B65" s="37" t="s">
        <v>9</v>
      </c>
      <c r="C65" s="34">
        <v>2.6409440000000002</v>
      </c>
      <c r="D65" s="34">
        <v>2.6730670000000001</v>
      </c>
      <c r="E65" s="34">
        <v>2.70635</v>
      </c>
      <c r="F65" s="34">
        <v>2.7321909999999998</v>
      </c>
      <c r="G65" s="34">
        <v>2.7524329999999999</v>
      </c>
      <c r="H65" s="34">
        <v>2.7760940000000001</v>
      </c>
      <c r="I65" s="34">
        <v>2.803131</v>
      </c>
      <c r="J65" s="34">
        <v>2.8286799999999999</v>
      </c>
      <c r="K65" s="34">
        <v>2.8535170000000001</v>
      </c>
      <c r="L65" s="34">
        <v>2.8798110000000001</v>
      </c>
      <c r="M65" s="34">
        <v>2.9085220000000001</v>
      </c>
      <c r="N65" s="34">
        <v>2.9371990000000001</v>
      </c>
      <c r="O65" s="34">
        <v>2.9673980000000002</v>
      </c>
      <c r="P65" s="34">
        <v>2.997719</v>
      </c>
      <c r="Q65" s="34">
        <v>3.0276000000000001</v>
      </c>
      <c r="R65" s="34">
        <v>3.0532080000000001</v>
      </c>
      <c r="S65" s="34">
        <v>3.0776520000000001</v>
      </c>
      <c r="T65" s="34">
        <v>3.1044260000000001</v>
      </c>
      <c r="U65" s="34">
        <v>3.132126</v>
      </c>
      <c r="V65" s="34">
        <v>3.1603249999999998</v>
      </c>
      <c r="W65" s="34">
        <v>3.1898339999999998</v>
      </c>
      <c r="X65" s="34">
        <v>3.220148</v>
      </c>
      <c r="Y65" s="34">
        <v>3.2501730000000002</v>
      </c>
      <c r="Z65" s="34">
        <v>3.2799529999999999</v>
      </c>
      <c r="AA65" s="34">
        <v>3.3107310000000001</v>
      </c>
      <c r="AB65" s="34">
        <v>3.34457</v>
      </c>
      <c r="AC65" s="34">
        <v>3.3831250000000002</v>
      </c>
      <c r="AD65" s="34">
        <v>3.4260440000000001</v>
      </c>
      <c r="AE65" s="34">
        <v>3.4711810000000001</v>
      </c>
      <c r="AF65" s="34">
        <v>3.5203720000000001</v>
      </c>
      <c r="AG65" s="34">
        <v>3.5717430000000001</v>
      </c>
      <c r="AH65" s="34">
        <v>3.6248130000000001</v>
      </c>
      <c r="AI65" s="32">
        <v>1.0267E-2</v>
      </c>
    </row>
    <row r="66" spans="1:35" ht="15" customHeight="1">
      <c r="A66" s="19" t="s">
        <v>33</v>
      </c>
      <c r="B66" s="37" t="s">
        <v>7</v>
      </c>
      <c r="C66" s="34">
        <v>0.51250099999999998</v>
      </c>
      <c r="D66" s="34">
        <v>0.52636899999999998</v>
      </c>
      <c r="E66" s="34">
        <v>0.51597700000000002</v>
      </c>
      <c r="F66" s="34">
        <v>0.504054</v>
      </c>
      <c r="G66" s="34">
        <v>0.48897299999999999</v>
      </c>
      <c r="H66" s="34">
        <v>0.47893000000000002</v>
      </c>
      <c r="I66" s="34">
        <v>0.47705999999999998</v>
      </c>
      <c r="J66" s="34">
        <v>0.475186</v>
      </c>
      <c r="K66" s="34">
        <v>0.47461300000000001</v>
      </c>
      <c r="L66" s="34">
        <v>0.47716599999999998</v>
      </c>
      <c r="M66" s="34">
        <v>0.47609899999999999</v>
      </c>
      <c r="N66" s="34">
        <v>0.47538999999999998</v>
      </c>
      <c r="O66" s="34">
        <v>0.47547800000000001</v>
      </c>
      <c r="P66" s="34">
        <v>0.47558800000000001</v>
      </c>
      <c r="Q66" s="34">
        <v>0.47572599999999998</v>
      </c>
      <c r="R66" s="34">
        <v>0.475885</v>
      </c>
      <c r="S66" s="34">
        <v>0.47606500000000002</v>
      </c>
      <c r="T66" s="34">
        <v>0.47626800000000002</v>
      </c>
      <c r="U66" s="34">
        <v>0.47649900000000001</v>
      </c>
      <c r="V66" s="34">
        <v>0.47674699999999998</v>
      </c>
      <c r="W66" s="34">
        <v>0.47701500000000002</v>
      </c>
      <c r="X66" s="34">
        <v>0.477302</v>
      </c>
      <c r="Y66" s="34">
        <v>0.47760000000000002</v>
      </c>
      <c r="Z66" s="34">
        <v>0.47791299999999998</v>
      </c>
      <c r="AA66" s="34">
        <v>0.47823700000000002</v>
      </c>
      <c r="AB66" s="34">
        <v>0.47857100000000002</v>
      </c>
      <c r="AC66" s="34">
        <v>0.47891499999999998</v>
      </c>
      <c r="AD66" s="34">
        <v>0.47926800000000003</v>
      </c>
      <c r="AE66" s="34">
        <v>0.47962700000000003</v>
      </c>
      <c r="AF66" s="34">
        <v>0.479993</v>
      </c>
      <c r="AG66" s="34">
        <v>0.48036400000000001</v>
      </c>
      <c r="AH66" s="34">
        <v>0.48074099999999997</v>
      </c>
      <c r="AI66" s="32">
        <v>-2.062E-3</v>
      </c>
    </row>
    <row r="67" spans="1:35" ht="15" customHeight="1">
      <c r="A67" s="19" t="s">
        <v>32</v>
      </c>
      <c r="B67" s="37" t="s">
        <v>5</v>
      </c>
      <c r="C67" s="34">
        <v>0.131469</v>
      </c>
      <c r="D67" s="34">
        <v>0.130998</v>
      </c>
      <c r="E67" s="34">
        <v>0.13061700000000001</v>
      </c>
      <c r="F67" s="34">
        <v>0.130166</v>
      </c>
      <c r="G67" s="34">
        <v>0.129716</v>
      </c>
      <c r="H67" s="34">
        <v>0.12923599999999999</v>
      </c>
      <c r="I67" s="34">
        <v>0.128717</v>
      </c>
      <c r="J67" s="34">
        <v>0.12820999999999999</v>
      </c>
      <c r="K67" s="34">
        <v>0.12773799999999999</v>
      </c>
      <c r="L67" s="34">
        <v>0.127329</v>
      </c>
      <c r="M67" s="34">
        <v>0.126997</v>
      </c>
      <c r="N67" s="34">
        <v>0.12667600000000001</v>
      </c>
      <c r="O67" s="34">
        <v>0.12639500000000001</v>
      </c>
      <c r="P67" s="34">
        <v>0.126142</v>
      </c>
      <c r="Q67" s="34">
        <v>0.12589600000000001</v>
      </c>
      <c r="R67" s="34">
        <v>0.12570400000000001</v>
      </c>
      <c r="S67" s="34">
        <v>0.12554999999999999</v>
      </c>
      <c r="T67" s="34">
        <v>0.12548999999999999</v>
      </c>
      <c r="U67" s="34">
        <v>0.12546399999999999</v>
      </c>
      <c r="V67" s="34">
        <v>0.125469</v>
      </c>
      <c r="W67" s="34">
        <v>0.12551200000000001</v>
      </c>
      <c r="X67" s="34">
        <v>0.125529</v>
      </c>
      <c r="Y67" s="34">
        <v>0.12553300000000001</v>
      </c>
      <c r="Z67" s="34">
        <v>0.125612</v>
      </c>
      <c r="AA67" s="34">
        <v>0.125667</v>
      </c>
      <c r="AB67" s="34">
        <v>0.12576499999999999</v>
      </c>
      <c r="AC67" s="34">
        <v>0.12594</v>
      </c>
      <c r="AD67" s="34">
        <v>0.12614400000000001</v>
      </c>
      <c r="AE67" s="34">
        <v>0.126361</v>
      </c>
      <c r="AF67" s="34">
        <v>0.12662699999999999</v>
      </c>
      <c r="AG67" s="34">
        <v>0.126863</v>
      </c>
      <c r="AH67" s="34">
        <v>0.127078</v>
      </c>
      <c r="AI67" s="32">
        <v>-1.0950000000000001E-3</v>
      </c>
    </row>
    <row r="68" spans="1:35" ht="15" customHeight="1">
      <c r="A68" s="19" t="s">
        <v>31</v>
      </c>
      <c r="B68" s="37" t="s">
        <v>775</v>
      </c>
      <c r="C68" s="34">
        <v>0.67192099999999999</v>
      </c>
      <c r="D68" s="34">
        <v>0.66721600000000003</v>
      </c>
      <c r="E68" s="34">
        <v>0.70137700000000003</v>
      </c>
      <c r="F68" s="34">
        <v>0.71380600000000005</v>
      </c>
      <c r="G68" s="34">
        <v>0.720885</v>
      </c>
      <c r="H68" s="34">
        <v>0.73513099999999998</v>
      </c>
      <c r="I68" s="34">
        <v>0.75184700000000004</v>
      </c>
      <c r="J68" s="34">
        <v>0.76075700000000002</v>
      </c>
      <c r="K68" s="34">
        <v>0.75591399999999997</v>
      </c>
      <c r="L68" s="34">
        <v>0.75647799999999998</v>
      </c>
      <c r="M68" s="34">
        <v>0.76330200000000004</v>
      </c>
      <c r="N68" s="34">
        <v>0.76538499999999998</v>
      </c>
      <c r="O68" s="34">
        <v>0.77258099999999996</v>
      </c>
      <c r="P68" s="34">
        <v>0.775926</v>
      </c>
      <c r="Q68" s="34">
        <v>0.77605999999999997</v>
      </c>
      <c r="R68" s="34">
        <v>0.77757399999999999</v>
      </c>
      <c r="S68" s="34">
        <v>0.78055399999999997</v>
      </c>
      <c r="T68" s="34">
        <v>0.79148700000000005</v>
      </c>
      <c r="U68" s="34">
        <v>0.79676000000000002</v>
      </c>
      <c r="V68" s="34">
        <v>0.80471300000000001</v>
      </c>
      <c r="W68" s="34">
        <v>0.81585600000000003</v>
      </c>
      <c r="X68" s="34">
        <v>0.82309900000000003</v>
      </c>
      <c r="Y68" s="34">
        <v>0.829399</v>
      </c>
      <c r="Z68" s="34">
        <v>0.84421900000000005</v>
      </c>
      <c r="AA68" s="34">
        <v>0.85306599999999999</v>
      </c>
      <c r="AB68" s="34">
        <v>0.86144500000000002</v>
      </c>
      <c r="AC68" s="34">
        <v>0.86952799999999997</v>
      </c>
      <c r="AD68" s="34">
        <v>0.87944999999999995</v>
      </c>
      <c r="AE68" s="34">
        <v>0.88793500000000003</v>
      </c>
      <c r="AF68" s="34">
        <v>0.89792799999999995</v>
      </c>
      <c r="AG68" s="34">
        <v>0.90513600000000005</v>
      </c>
      <c r="AH68" s="34">
        <v>0.912443</v>
      </c>
      <c r="AI68" s="32">
        <v>9.9190000000000007E-3</v>
      </c>
    </row>
    <row r="69" spans="1:35" ht="15" customHeight="1">
      <c r="A69" s="19" t="s">
        <v>30</v>
      </c>
      <c r="B69" s="30" t="s">
        <v>2</v>
      </c>
      <c r="C69" s="35">
        <v>28.112638</v>
      </c>
      <c r="D69" s="35">
        <v>28.229655999999999</v>
      </c>
      <c r="E69" s="35">
        <v>28.207280999999998</v>
      </c>
      <c r="F69" s="35">
        <v>28.009460000000001</v>
      </c>
      <c r="G69" s="35">
        <v>27.785589000000002</v>
      </c>
      <c r="H69" s="35">
        <v>27.463035999999999</v>
      </c>
      <c r="I69" s="35">
        <v>27.152018000000002</v>
      </c>
      <c r="J69" s="35">
        <v>26.878295999999999</v>
      </c>
      <c r="K69" s="35">
        <v>26.655809000000001</v>
      </c>
      <c r="L69" s="35">
        <v>26.445753</v>
      </c>
      <c r="M69" s="35">
        <v>26.240933999999999</v>
      </c>
      <c r="N69" s="35">
        <v>26.065761999999999</v>
      </c>
      <c r="O69" s="35">
        <v>25.948495999999999</v>
      </c>
      <c r="P69" s="35">
        <v>25.80217</v>
      </c>
      <c r="Q69" s="35">
        <v>25.701550999999998</v>
      </c>
      <c r="R69" s="35">
        <v>25.580608000000002</v>
      </c>
      <c r="S69" s="35">
        <v>25.470058000000002</v>
      </c>
      <c r="T69" s="35">
        <v>25.412188</v>
      </c>
      <c r="U69" s="35">
        <v>25.373760000000001</v>
      </c>
      <c r="V69" s="35">
        <v>25.339328999999999</v>
      </c>
      <c r="W69" s="35">
        <v>25.342278</v>
      </c>
      <c r="X69" s="35">
        <v>25.372105000000001</v>
      </c>
      <c r="Y69" s="35">
        <v>25.393758999999999</v>
      </c>
      <c r="Z69" s="35">
        <v>25.455908000000001</v>
      </c>
      <c r="AA69" s="35">
        <v>25.525803</v>
      </c>
      <c r="AB69" s="35">
        <v>25.624593999999998</v>
      </c>
      <c r="AC69" s="35">
        <v>25.752531000000001</v>
      </c>
      <c r="AD69" s="35">
        <v>25.930012000000001</v>
      </c>
      <c r="AE69" s="35">
        <v>26.094328000000001</v>
      </c>
      <c r="AF69" s="35">
        <v>26.300637999999999</v>
      </c>
      <c r="AG69" s="35">
        <v>26.523647</v>
      </c>
      <c r="AH69" s="35">
        <v>26.762129000000002</v>
      </c>
      <c r="AI69" s="36">
        <v>-1.5870000000000001E-3</v>
      </c>
    </row>
    <row r="71" spans="1:35" ht="15" customHeight="1">
      <c r="B71" s="30" t="s">
        <v>29</v>
      </c>
    </row>
    <row r="72" spans="1:35" ht="15" customHeight="1">
      <c r="A72" s="19" t="s">
        <v>28</v>
      </c>
      <c r="B72" s="37" t="s">
        <v>27</v>
      </c>
      <c r="C72" s="34">
        <v>8.2994579999999996</v>
      </c>
      <c r="D72" s="34">
        <v>8.2974309999999996</v>
      </c>
      <c r="E72" s="34">
        <v>8.2588670000000004</v>
      </c>
      <c r="F72" s="34">
        <v>8.1675760000000004</v>
      </c>
      <c r="G72" s="34">
        <v>8.0243540000000007</v>
      </c>
      <c r="H72" s="34">
        <v>7.8586140000000002</v>
      </c>
      <c r="I72" s="34">
        <v>7.6801620000000002</v>
      </c>
      <c r="J72" s="34">
        <v>7.5412800000000004</v>
      </c>
      <c r="K72" s="34">
        <v>7.4203780000000004</v>
      </c>
      <c r="L72" s="34">
        <v>7.3110980000000003</v>
      </c>
      <c r="M72" s="34">
        <v>7.2125899999999996</v>
      </c>
      <c r="N72" s="34">
        <v>7.1268469999999997</v>
      </c>
      <c r="O72" s="34">
        <v>7.0531100000000002</v>
      </c>
      <c r="P72" s="34">
        <v>6.9779020000000003</v>
      </c>
      <c r="Q72" s="34">
        <v>6.9087529999999999</v>
      </c>
      <c r="R72" s="34">
        <v>6.8371320000000004</v>
      </c>
      <c r="S72" s="34">
        <v>6.7657759999999998</v>
      </c>
      <c r="T72" s="34">
        <v>6.7127330000000001</v>
      </c>
      <c r="U72" s="34">
        <v>6.6661789999999996</v>
      </c>
      <c r="V72" s="34">
        <v>6.6268250000000002</v>
      </c>
      <c r="W72" s="34">
        <v>6.5956390000000003</v>
      </c>
      <c r="X72" s="34">
        <v>6.5729730000000002</v>
      </c>
      <c r="Y72" s="34">
        <v>6.552473</v>
      </c>
      <c r="Z72" s="34">
        <v>6.5389530000000002</v>
      </c>
      <c r="AA72" s="34">
        <v>6.5320929999999997</v>
      </c>
      <c r="AB72" s="34">
        <v>6.5313109999999996</v>
      </c>
      <c r="AC72" s="34">
        <v>6.536314</v>
      </c>
      <c r="AD72" s="34">
        <v>6.5523569999999998</v>
      </c>
      <c r="AE72" s="34">
        <v>6.5756370000000004</v>
      </c>
      <c r="AF72" s="34">
        <v>6.6085200000000004</v>
      </c>
      <c r="AG72" s="34">
        <v>6.6477279999999999</v>
      </c>
      <c r="AH72" s="34">
        <v>6.6932349999999996</v>
      </c>
      <c r="AI72" s="32">
        <v>-6.914E-3</v>
      </c>
    </row>
    <row r="73" spans="1:35" ht="15" customHeight="1">
      <c r="A73" s="19" t="s">
        <v>26</v>
      </c>
      <c r="B73" s="37" t="s">
        <v>25</v>
      </c>
      <c r="C73" s="34">
        <v>0.46364499999999997</v>
      </c>
      <c r="D73" s="34">
        <v>0.46393800000000002</v>
      </c>
      <c r="E73" s="34">
        <v>0.46578599999999998</v>
      </c>
      <c r="F73" s="34">
        <v>0.46665899999999999</v>
      </c>
      <c r="G73" s="34">
        <v>0.46610800000000002</v>
      </c>
      <c r="H73" s="34">
        <v>0.46401399999999998</v>
      </c>
      <c r="I73" s="34">
        <v>0.46384199999999998</v>
      </c>
      <c r="J73" s="34">
        <v>0.463561</v>
      </c>
      <c r="K73" s="34">
        <v>0.46387699999999998</v>
      </c>
      <c r="L73" s="34">
        <v>0.46449000000000001</v>
      </c>
      <c r="M73" s="34">
        <v>0.46555299999999999</v>
      </c>
      <c r="N73" s="34">
        <v>0.46645199999999998</v>
      </c>
      <c r="O73" s="34">
        <v>0.468995</v>
      </c>
      <c r="P73" s="34">
        <v>0.47097899999999998</v>
      </c>
      <c r="Q73" s="34">
        <v>0.47375400000000001</v>
      </c>
      <c r="R73" s="34">
        <v>0.476574</v>
      </c>
      <c r="S73" s="34">
        <v>0.47956399999999999</v>
      </c>
      <c r="T73" s="34">
        <v>0.48335600000000001</v>
      </c>
      <c r="U73" s="34">
        <v>0.48743799999999998</v>
      </c>
      <c r="V73" s="34">
        <v>0.49151800000000001</v>
      </c>
      <c r="W73" s="34">
        <v>0.49564900000000001</v>
      </c>
      <c r="X73" s="34">
        <v>0.500162</v>
      </c>
      <c r="Y73" s="34">
        <v>0.50509199999999999</v>
      </c>
      <c r="Z73" s="34">
        <v>0.50988299999999998</v>
      </c>
      <c r="AA73" s="34">
        <v>0.51541300000000001</v>
      </c>
      <c r="AB73" s="34">
        <v>0.52169200000000004</v>
      </c>
      <c r="AC73" s="34">
        <v>0.52834599999999998</v>
      </c>
      <c r="AD73" s="34">
        <v>0.53695999999999999</v>
      </c>
      <c r="AE73" s="34">
        <v>0.54386599999999996</v>
      </c>
      <c r="AF73" s="34">
        <v>0.55152599999999996</v>
      </c>
      <c r="AG73" s="34">
        <v>0.55940400000000001</v>
      </c>
      <c r="AH73" s="34">
        <v>0.56731500000000001</v>
      </c>
      <c r="AI73" s="32">
        <v>6.5310000000000003E-3</v>
      </c>
    </row>
    <row r="74" spans="1:35" ht="15" customHeight="1">
      <c r="A74" s="19" t="s">
        <v>24</v>
      </c>
      <c r="B74" s="37" t="s">
        <v>23</v>
      </c>
      <c r="C74" s="34">
        <v>0.115227</v>
      </c>
      <c r="D74" s="34">
        <v>0.115901</v>
      </c>
      <c r="E74" s="34">
        <v>0.116581</v>
      </c>
      <c r="F74" s="34">
        <v>0.11725099999999999</v>
      </c>
      <c r="G74" s="34">
        <v>0.117882</v>
      </c>
      <c r="H74" s="34">
        <v>0.118551</v>
      </c>
      <c r="I74" s="34">
        <v>0.11926</v>
      </c>
      <c r="J74" s="34">
        <v>0.11995</v>
      </c>
      <c r="K74" s="34">
        <v>0.120641</v>
      </c>
      <c r="L74" s="34">
        <v>0.12134</v>
      </c>
      <c r="M74" s="34">
        <v>0.122028</v>
      </c>
      <c r="N74" s="34">
        <v>0.122645</v>
      </c>
      <c r="O74" s="34">
        <v>0.12329</v>
      </c>
      <c r="P74" s="34">
        <v>0.123892</v>
      </c>
      <c r="Q74" s="34">
        <v>0.124421</v>
      </c>
      <c r="R74" s="34">
        <v>0.12492399999999999</v>
      </c>
      <c r="S74" s="34">
        <v>0.12542900000000001</v>
      </c>
      <c r="T74" s="34">
        <v>0.125889</v>
      </c>
      <c r="U74" s="34">
        <v>0.12637499999999999</v>
      </c>
      <c r="V74" s="34">
        <v>0.12679099999999999</v>
      </c>
      <c r="W74" s="34">
        <v>0.12717300000000001</v>
      </c>
      <c r="X74" s="34">
        <v>0.127473</v>
      </c>
      <c r="Y74" s="34">
        <v>0.12779799999999999</v>
      </c>
      <c r="Z74" s="34">
        <v>0.12806300000000001</v>
      </c>
      <c r="AA74" s="34">
        <v>0.12831100000000001</v>
      </c>
      <c r="AB74" s="34">
        <v>0.12853899999999999</v>
      </c>
      <c r="AC74" s="34">
        <v>0.12875300000000001</v>
      </c>
      <c r="AD74" s="34">
        <v>0.12895599999999999</v>
      </c>
      <c r="AE74" s="34">
        <v>0.12916</v>
      </c>
      <c r="AF74" s="34">
        <v>0.129386</v>
      </c>
      <c r="AG74" s="34">
        <v>0.12965699999999999</v>
      </c>
      <c r="AH74" s="34">
        <v>0.12998299999999999</v>
      </c>
      <c r="AI74" s="32">
        <v>3.895E-3</v>
      </c>
    </row>
    <row r="75" spans="1:35" ht="15" customHeight="1">
      <c r="A75" s="19" t="s">
        <v>22</v>
      </c>
      <c r="B75" s="37" t="s">
        <v>21</v>
      </c>
      <c r="C75" s="34">
        <v>2.827296</v>
      </c>
      <c r="D75" s="34">
        <v>2.8381769999999999</v>
      </c>
      <c r="E75" s="34">
        <v>2.8615330000000001</v>
      </c>
      <c r="F75" s="34">
        <v>2.8774790000000001</v>
      </c>
      <c r="G75" s="34">
        <v>2.8904100000000001</v>
      </c>
      <c r="H75" s="34">
        <v>2.883003</v>
      </c>
      <c r="I75" s="34">
        <v>2.873901</v>
      </c>
      <c r="J75" s="34">
        <v>2.859937</v>
      </c>
      <c r="K75" s="34">
        <v>2.8467769999999999</v>
      </c>
      <c r="L75" s="34">
        <v>2.829164</v>
      </c>
      <c r="M75" s="34">
        <v>2.8111160000000002</v>
      </c>
      <c r="N75" s="34">
        <v>2.7852190000000001</v>
      </c>
      <c r="O75" s="34">
        <v>2.7753410000000001</v>
      </c>
      <c r="P75" s="34">
        <v>2.7602579999999999</v>
      </c>
      <c r="Q75" s="34">
        <v>2.7520319999999998</v>
      </c>
      <c r="R75" s="34">
        <v>2.7423989999999998</v>
      </c>
      <c r="S75" s="34">
        <v>2.740685</v>
      </c>
      <c r="T75" s="34">
        <v>2.7438159999999998</v>
      </c>
      <c r="U75" s="34">
        <v>2.7465440000000001</v>
      </c>
      <c r="V75" s="34">
        <v>2.7515149999999999</v>
      </c>
      <c r="W75" s="34">
        <v>2.7579820000000002</v>
      </c>
      <c r="X75" s="34">
        <v>2.7674479999999999</v>
      </c>
      <c r="Y75" s="34">
        <v>2.7806380000000002</v>
      </c>
      <c r="Z75" s="34">
        <v>2.797015</v>
      </c>
      <c r="AA75" s="34">
        <v>2.8143769999999999</v>
      </c>
      <c r="AB75" s="34">
        <v>2.8386049999999998</v>
      </c>
      <c r="AC75" s="34">
        <v>2.8677969999999999</v>
      </c>
      <c r="AD75" s="34">
        <v>2.9048660000000002</v>
      </c>
      <c r="AE75" s="34">
        <v>2.9319310000000001</v>
      </c>
      <c r="AF75" s="34">
        <v>2.966593</v>
      </c>
      <c r="AG75" s="34">
        <v>3.0034960000000002</v>
      </c>
      <c r="AH75" s="34">
        <v>3.0408949999999999</v>
      </c>
      <c r="AI75" s="32">
        <v>2.3519999999999999E-3</v>
      </c>
    </row>
    <row r="76" spans="1:35" ht="15" customHeight="1">
      <c r="A76" s="19" t="s">
        <v>20</v>
      </c>
      <c r="B76" s="37" t="s">
        <v>19</v>
      </c>
      <c r="C76" s="34">
        <v>2.3255000000000001E-2</v>
      </c>
      <c r="D76" s="34">
        <v>2.3671000000000001E-2</v>
      </c>
      <c r="E76" s="34">
        <v>2.4065E-2</v>
      </c>
      <c r="F76" s="34">
        <v>2.4389999999999998E-2</v>
      </c>
      <c r="G76" s="34">
        <v>2.4702999999999999E-2</v>
      </c>
      <c r="H76" s="34">
        <v>2.5016E-2</v>
      </c>
      <c r="I76" s="34">
        <v>2.5316999999999999E-2</v>
      </c>
      <c r="J76" s="34">
        <v>2.5614000000000001E-2</v>
      </c>
      <c r="K76" s="34">
        <v>2.5898999999999998E-2</v>
      </c>
      <c r="L76" s="34">
        <v>2.6196000000000001E-2</v>
      </c>
      <c r="M76" s="34">
        <v>2.6491000000000001E-2</v>
      </c>
      <c r="N76" s="34">
        <v>2.6709E-2</v>
      </c>
      <c r="O76" s="34">
        <v>2.7018E-2</v>
      </c>
      <c r="P76" s="34">
        <v>2.7313E-2</v>
      </c>
      <c r="Q76" s="34">
        <v>2.7597E-2</v>
      </c>
      <c r="R76" s="34">
        <v>2.7855999999999999E-2</v>
      </c>
      <c r="S76" s="34">
        <v>2.8129999999999999E-2</v>
      </c>
      <c r="T76" s="34">
        <v>2.8393000000000002E-2</v>
      </c>
      <c r="U76" s="34">
        <v>2.8663000000000001E-2</v>
      </c>
      <c r="V76" s="34">
        <v>2.8931999999999999E-2</v>
      </c>
      <c r="W76" s="34">
        <v>2.9201999999999999E-2</v>
      </c>
      <c r="X76" s="34">
        <v>2.9463E-2</v>
      </c>
      <c r="Y76" s="34">
        <v>2.972E-2</v>
      </c>
      <c r="Z76" s="34">
        <v>2.9973E-2</v>
      </c>
      <c r="AA76" s="34">
        <v>3.0235000000000001E-2</v>
      </c>
      <c r="AB76" s="34">
        <v>3.0498999999999998E-2</v>
      </c>
      <c r="AC76" s="34">
        <v>3.0761E-2</v>
      </c>
      <c r="AD76" s="34">
        <v>3.1043000000000001E-2</v>
      </c>
      <c r="AE76" s="34">
        <v>3.1319E-2</v>
      </c>
      <c r="AF76" s="34">
        <v>3.1608999999999998E-2</v>
      </c>
      <c r="AG76" s="34">
        <v>3.1884999999999997E-2</v>
      </c>
      <c r="AH76" s="34">
        <v>3.2168000000000002E-2</v>
      </c>
      <c r="AI76" s="32">
        <v>1.0521000000000001E-2</v>
      </c>
    </row>
    <row r="77" spans="1:35" ht="15" customHeight="1">
      <c r="A77" s="19" t="s">
        <v>18</v>
      </c>
      <c r="B77" s="37" t="s">
        <v>17</v>
      </c>
      <c r="C77" s="34">
        <v>0.24742500000000001</v>
      </c>
      <c r="D77" s="34">
        <v>0.235349</v>
      </c>
      <c r="E77" s="34">
        <v>0.22429399999999999</v>
      </c>
      <c r="F77" s="34">
        <v>0.22170300000000001</v>
      </c>
      <c r="G77" s="34">
        <v>0.22045799999999999</v>
      </c>
      <c r="H77" s="34">
        <v>0.21718599999999999</v>
      </c>
      <c r="I77" s="34">
        <v>0.211368</v>
      </c>
      <c r="J77" s="34">
        <v>0.21512300000000001</v>
      </c>
      <c r="K77" s="34">
        <v>0.21487100000000001</v>
      </c>
      <c r="L77" s="34">
        <v>0.214751</v>
      </c>
      <c r="M77" s="34">
        <v>0.21241499999999999</v>
      </c>
      <c r="N77" s="34">
        <v>0.21002999999999999</v>
      </c>
      <c r="O77" s="34">
        <v>0.20951500000000001</v>
      </c>
      <c r="P77" s="34">
        <v>0.20926700000000001</v>
      </c>
      <c r="Q77" s="34">
        <v>0.209119</v>
      </c>
      <c r="R77" s="34">
        <v>0.20902899999999999</v>
      </c>
      <c r="S77" s="34">
        <v>0.20796100000000001</v>
      </c>
      <c r="T77" s="34">
        <v>0.20799300000000001</v>
      </c>
      <c r="U77" s="34">
        <v>0.20749400000000001</v>
      </c>
      <c r="V77" s="34">
        <v>0.20572799999999999</v>
      </c>
      <c r="W77" s="34">
        <v>0.205676</v>
      </c>
      <c r="X77" s="34">
        <v>0.20463999999999999</v>
      </c>
      <c r="Y77" s="34">
        <v>0.20417199999999999</v>
      </c>
      <c r="Z77" s="34">
        <v>0.20435200000000001</v>
      </c>
      <c r="AA77" s="34">
        <v>0.204426</v>
      </c>
      <c r="AB77" s="34">
        <v>0.20468800000000001</v>
      </c>
      <c r="AC77" s="34">
        <v>0.20524800000000001</v>
      </c>
      <c r="AD77" s="34">
        <v>0.206758</v>
      </c>
      <c r="AE77" s="34">
        <v>0.207232</v>
      </c>
      <c r="AF77" s="34">
        <v>0.20827699999999999</v>
      </c>
      <c r="AG77" s="34">
        <v>0.209481</v>
      </c>
      <c r="AH77" s="34">
        <v>0.211086</v>
      </c>
      <c r="AI77" s="32">
        <v>-5.1110000000000001E-3</v>
      </c>
    </row>
    <row r="78" spans="1:35" ht="15" customHeight="1">
      <c r="A78" s="19" t="s">
        <v>16</v>
      </c>
      <c r="B78" s="37" t="s">
        <v>15</v>
      </c>
      <c r="C78" s="34">
        <v>4.2333000000000003E-2</v>
      </c>
      <c r="D78" s="34">
        <v>4.1603000000000001E-2</v>
      </c>
      <c r="E78" s="34">
        <v>4.0634999999999998E-2</v>
      </c>
      <c r="F78" s="34">
        <v>3.9399999999999998E-2</v>
      </c>
      <c r="G78" s="34">
        <v>3.8405000000000002E-2</v>
      </c>
      <c r="H78" s="34">
        <v>3.7228999999999998E-2</v>
      </c>
      <c r="I78" s="34">
        <v>3.6080000000000001E-2</v>
      </c>
      <c r="J78" s="34">
        <v>3.5014000000000003E-2</v>
      </c>
      <c r="K78" s="34">
        <v>3.3952999999999997E-2</v>
      </c>
      <c r="L78" s="34">
        <v>3.2850999999999998E-2</v>
      </c>
      <c r="M78" s="34">
        <v>3.1706999999999999E-2</v>
      </c>
      <c r="N78" s="34">
        <v>3.0539E-2</v>
      </c>
      <c r="O78" s="34">
        <v>3.0006000000000001E-2</v>
      </c>
      <c r="P78" s="34">
        <v>2.9419000000000001E-2</v>
      </c>
      <c r="Q78" s="34">
        <v>2.8888E-2</v>
      </c>
      <c r="R78" s="34">
        <v>2.8289999999999999E-2</v>
      </c>
      <c r="S78" s="34">
        <v>2.7720000000000002E-2</v>
      </c>
      <c r="T78" s="34">
        <v>2.7203999999999999E-2</v>
      </c>
      <c r="U78" s="34">
        <v>2.666E-2</v>
      </c>
      <c r="V78" s="34">
        <v>2.6100999999999999E-2</v>
      </c>
      <c r="W78" s="34">
        <v>2.5585E-2</v>
      </c>
      <c r="X78" s="34">
        <v>2.5052000000000001E-2</v>
      </c>
      <c r="Y78" s="34">
        <v>2.4795000000000001E-2</v>
      </c>
      <c r="Z78" s="34">
        <v>2.4559000000000001E-2</v>
      </c>
      <c r="AA78" s="34">
        <v>2.4299999999999999E-2</v>
      </c>
      <c r="AB78" s="34">
        <v>2.4087999999999998E-2</v>
      </c>
      <c r="AC78" s="34">
        <v>2.3893000000000001E-2</v>
      </c>
      <c r="AD78" s="34">
        <v>2.3781E-2</v>
      </c>
      <c r="AE78" s="34">
        <v>2.3574000000000001E-2</v>
      </c>
      <c r="AF78" s="34">
        <v>2.3429999999999999E-2</v>
      </c>
      <c r="AG78" s="34">
        <v>2.3321999999999999E-2</v>
      </c>
      <c r="AH78" s="34">
        <v>2.3231000000000002E-2</v>
      </c>
      <c r="AI78" s="32">
        <v>-1.9171000000000001E-2</v>
      </c>
    </row>
    <row r="79" spans="1:35" ht="15" customHeight="1">
      <c r="A79" s="19" t="s">
        <v>14</v>
      </c>
      <c r="B79" s="37" t="s">
        <v>13</v>
      </c>
      <c r="C79" s="34">
        <v>0.41904400000000003</v>
      </c>
      <c r="D79" s="34">
        <v>0.45932400000000001</v>
      </c>
      <c r="E79" s="34">
        <v>0.44025500000000001</v>
      </c>
      <c r="F79" s="34">
        <v>0.39814699999999997</v>
      </c>
      <c r="G79" s="34">
        <v>0.4</v>
      </c>
      <c r="H79" s="34">
        <v>0.39439400000000002</v>
      </c>
      <c r="I79" s="34">
        <v>0.39922200000000002</v>
      </c>
      <c r="J79" s="34">
        <v>0.39042500000000002</v>
      </c>
      <c r="K79" s="34">
        <v>0.394511</v>
      </c>
      <c r="L79" s="34">
        <v>0.39495000000000002</v>
      </c>
      <c r="M79" s="34">
        <v>0.39003300000000002</v>
      </c>
      <c r="N79" s="34">
        <v>0.394978</v>
      </c>
      <c r="O79" s="34">
        <v>0.39536399999999999</v>
      </c>
      <c r="P79" s="34">
        <v>0.39130700000000002</v>
      </c>
      <c r="Q79" s="34">
        <v>0.39493099999999998</v>
      </c>
      <c r="R79" s="34">
        <v>0.39496900000000001</v>
      </c>
      <c r="S79" s="34">
        <v>0.39388800000000002</v>
      </c>
      <c r="T79" s="34">
        <v>0.39029199999999997</v>
      </c>
      <c r="U79" s="34">
        <v>0.39277800000000002</v>
      </c>
      <c r="V79" s="34">
        <v>0.38911699999999999</v>
      </c>
      <c r="W79" s="34">
        <v>0.38897999999999999</v>
      </c>
      <c r="X79" s="34">
        <v>0.39118900000000001</v>
      </c>
      <c r="Y79" s="34">
        <v>0.387353</v>
      </c>
      <c r="Z79" s="34">
        <v>0.38686100000000001</v>
      </c>
      <c r="AA79" s="34">
        <v>0.38600800000000002</v>
      </c>
      <c r="AB79" s="34">
        <v>0.38491500000000001</v>
      </c>
      <c r="AC79" s="34">
        <v>0.38422600000000001</v>
      </c>
      <c r="AD79" s="34">
        <v>0.38400499999999999</v>
      </c>
      <c r="AE79" s="34">
        <v>0.38326900000000003</v>
      </c>
      <c r="AF79" s="34">
        <v>0.382965</v>
      </c>
      <c r="AG79" s="34">
        <v>0.38282300000000002</v>
      </c>
      <c r="AH79" s="34">
        <v>0.382909</v>
      </c>
      <c r="AI79" s="32">
        <v>-2.905E-3</v>
      </c>
    </row>
    <row r="80" spans="1:35" ht="15" customHeight="1">
      <c r="A80" s="19" t="s">
        <v>12</v>
      </c>
      <c r="B80" s="37" t="s">
        <v>11</v>
      </c>
      <c r="C80" s="34">
        <v>0.13308</v>
      </c>
      <c r="D80" s="34">
        <v>0.13350000000000001</v>
      </c>
      <c r="E80" s="34">
        <v>0.133858</v>
      </c>
      <c r="F80" s="34">
        <v>0.134049</v>
      </c>
      <c r="G80" s="34">
        <v>0.13415199999999999</v>
      </c>
      <c r="H80" s="34">
        <v>0.13424700000000001</v>
      </c>
      <c r="I80" s="34">
        <v>0.134378</v>
      </c>
      <c r="J80" s="34">
        <v>0.13447700000000001</v>
      </c>
      <c r="K80" s="34">
        <v>0.134548</v>
      </c>
      <c r="L80" s="34">
        <v>0.13462499999999999</v>
      </c>
      <c r="M80" s="34">
        <v>0.13470099999999999</v>
      </c>
      <c r="N80" s="34">
        <v>0.134737</v>
      </c>
      <c r="O80" s="34">
        <v>0.13476199999999999</v>
      </c>
      <c r="P80" s="34">
        <v>0.134771</v>
      </c>
      <c r="Q80" s="34">
        <v>0.13472700000000001</v>
      </c>
      <c r="R80" s="34">
        <v>0.134629</v>
      </c>
      <c r="S80" s="34">
        <v>0.13448399999999999</v>
      </c>
      <c r="T80" s="34">
        <v>0.134326</v>
      </c>
      <c r="U80" s="34">
        <v>0.13414300000000001</v>
      </c>
      <c r="V80" s="34">
        <v>0.13394700000000001</v>
      </c>
      <c r="W80" s="34">
        <v>0.133738</v>
      </c>
      <c r="X80" s="34">
        <v>0.13349800000000001</v>
      </c>
      <c r="Y80" s="34">
        <v>0.13322999999999999</v>
      </c>
      <c r="Z80" s="34">
        <v>0.13292499999999999</v>
      </c>
      <c r="AA80" s="34">
        <v>0.13261300000000001</v>
      </c>
      <c r="AB80" s="34">
        <v>0.13230500000000001</v>
      </c>
      <c r="AC80" s="34">
        <v>0.13201299999999999</v>
      </c>
      <c r="AD80" s="34">
        <v>0.13173699999999999</v>
      </c>
      <c r="AE80" s="34">
        <v>0.13146099999999999</v>
      </c>
      <c r="AF80" s="34">
        <v>0.131191</v>
      </c>
      <c r="AG80" s="34">
        <v>0.130914</v>
      </c>
      <c r="AH80" s="34">
        <v>0.130629</v>
      </c>
      <c r="AI80" s="32">
        <v>-5.9999999999999995E-4</v>
      </c>
    </row>
    <row r="81" spans="1:35" ht="15" customHeight="1">
      <c r="A81" s="19" t="s">
        <v>10</v>
      </c>
      <c r="B81" s="37" t="s">
        <v>9</v>
      </c>
      <c r="C81" s="34">
        <v>1.2774190000000001</v>
      </c>
      <c r="D81" s="34">
        <v>1.2929409999999999</v>
      </c>
      <c r="E81" s="34">
        <v>1.309023</v>
      </c>
      <c r="F81" s="34">
        <v>1.321509</v>
      </c>
      <c r="G81" s="34">
        <v>1.3312900000000001</v>
      </c>
      <c r="H81" s="34">
        <v>1.3427230000000001</v>
      </c>
      <c r="I81" s="34">
        <v>1.3557900000000001</v>
      </c>
      <c r="J81" s="34">
        <v>1.3681369999999999</v>
      </c>
      <c r="K81" s="34">
        <v>1.3801410000000001</v>
      </c>
      <c r="L81" s="34">
        <v>1.3928480000000001</v>
      </c>
      <c r="M81" s="34">
        <v>1.4067240000000001</v>
      </c>
      <c r="N81" s="34">
        <v>1.4205829999999999</v>
      </c>
      <c r="O81" s="34">
        <v>1.4351780000000001</v>
      </c>
      <c r="P81" s="34">
        <v>1.449832</v>
      </c>
      <c r="Q81" s="34">
        <v>1.464272</v>
      </c>
      <c r="R81" s="34">
        <v>1.4766490000000001</v>
      </c>
      <c r="S81" s="34">
        <v>1.4884630000000001</v>
      </c>
      <c r="T81" s="34">
        <v>1.5014019999999999</v>
      </c>
      <c r="U81" s="34">
        <v>1.5147889999999999</v>
      </c>
      <c r="V81" s="34">
        <v>1.528416</v>
      </c>
      <c r="W81" s="34">
        <v>1.5426770000000001</v>
      </c>
      <c r="X81" s="34">
        <v>1.5573269999999999</v>
      </c>
      <c r="Y81" s="34">
        <v>1.571836</v>
      </c>
      <c r="Z81" s="34">
        <v>1.586228</v>
      </c>
      <c r="AA81" s="34">
        <v>1.6011010000000001</v>
      </c>
      <c r="AB81" s="34">
        <v>1.6174539999999999</v>
      </c>
      <c r="AC81" s="34">
        <v>1.636085</v>
      </c>
      <c r="AD81" s="34">
        <v>1.656825</v>
      </c>
      <c r="AE81" s="34">
        <v>1.6786369999999999</v>
      </c>
      <c r="AF81" s="34">
        <v>1.702407</v>
      </c>
      <c r="AG81" s="34">
        <v>1.727231</v>
      </c>
      <c r="AH81" s="34">
        <v>1.7528760000000001</v>
      </c>
      <c r="AI81" s="32">
        <v>1.0259000000000001E-2</v>
      </c>
    </row>
    <row r="82" spans="1:35" ht="15" customHeight="1">
      <c r="A82" s="19" t="s">
        <v>8</v>
      </c>
      <c r="B82" s="37" t="s">
        <v>7</v>
      </c>
      <c r="C82" s="34">
        <v>0.245757</v>
      </c>
      <c r="D82" s="34">
        <v>0.25195600000000001</v>
      </c>
      <c r="E82" s="34">
        <v>0.24727399999999999</v>
      </c>
      <c r="F82" s="34">
        <v>0.24185499999999999</v>
      </c>
      <c r="G82" s="34">
        <v>0.23461799999999999</v>
      </c>
      <c r="H82" s="34">
        <v>0.22980800000000001</v>
      </c>
      <c r="I82" s="34">
        <v>0.22891800000000001</v>
      </c>
      <c r="J82" s="34">
        <v>0.228018</v>
      </c>
      <c r="K82" s="34">
        <v>0.227745</v>
      </c>
      <c r="L82" s="34">
        <v>0.22897000000000001</v>
      </c>
      <c r="M82" s="34">
        <v>0.22845399999999999</v>
      </c>
      <c r="N82" s="34">
        <v>0.228098</v>
      </c>
      <c r="O82" s="34">
        <v>0.22814899999999999</v>
      </c>
      <c r="P82" s="34">
        <v>0.22819700000000001</v>
      </c>
      <c r="Q82" s="34">
        <v>0.22825300000000001</v>
      </c>
      <c r="R82" s="34">
        <v>0.22831799999999999</v>
      </c>
      <c r="S82" s="34">
        <v>0.228408</v>
      </c>
      <c r="T82" s="34">
        <v>0.22850100000000001</v>
      </c>
      <c r="U82" s="34">
        <v>0.228635</v>
      </c>
      <c r="V82" s="34">
        <v>0.22875499999999999</v>
      </c>
      <c r="W82" s="34">
        <v>0.22888500000000001</v>
      </c>
      <c r="X82" s="34">
        <v>0.22899900000000001</v>
      </c>
      <c r="Y82" s="34">
        <v>0.22914799999999999</v>
      </c>
      <c r="Z82" s="34">
        <v>0.22929099999999999</v>
      </c>
      <c r="AA82" s="34">
        <v>0.22944500000000001</v>
      </c>
      <c r="AB82" s="34">
        <v>0.22960700000000001</v>
      </c>
      <c r="AC82" s="34">
        <v>0.22977500000000001</v>
      </c>
      <c r="AD82" s="34">
        <v>0.22994500000000001</v>
      </c>
      <c r="AE82" s="34">
        <v>0.23011400000000001</v>
      </c>
      <c r="AF82" s="34">
        <v>0.23028799999999999</v>
      </c>
      <c r="AG82" s="34">
        <v>0.230466</v>
      </c>
      <c r="AH82" s="34">
        <v>0.23064699999999999</v>
      </c>
      <c r="AI82" s="32">
        <v>-2.0449999999999999E-3</v>
      </c>
    </row>
    <row r="83" spans="1:35" ht="15" customHeight="1">
      <c r="A83" s="19" t="s">
        <v>6</v>
      </c>
      <c r="B83" s="37" t="s">
        <v>5</v>
      </c>
      <c r="C83" s="34">
        <v>6.2101000000000003E-2</v>
      </c>
      <c r="D83" s="34">
        <v>6.1879000000000003E-2</v>
      </c>
      <c r="E83" s="34">
        <v>6.1698999999999997E-2</v>
      </c>
      <c r="F83" s="34">
        <v>6.1485999999999999E-2</v>
      </c>
      <c r="G83" s="34">
        <v>6.1273000000000001E-2</v>
      </c>
      <c r="H83" s="34">
        <v>6.1046999999999997E-2</v>
      </c>
      <c r="I83" s="34">
        <v>6.0801000000000001E-2</v>
      </c>
      <c r="J83" s="34">
        <v>6.0561999999999998E-2</v>
      </c>
      <c r="K83" s="34">
        <v>6.0338999999999997E-2</v>
      </c>
      <c r="L83" s="34">
        <v>6.0145999999999998E-2</v>
      </c>
      <c r="M83" s="34">
        <v>5.9989000000000001E-2</v>
      </c>
      <c r="N83" s="34">
        <v>5.9838000000000002E-2</v>
      </c>
      <c r="O83" s="34">
        <v>5.9705000000000001E-2</v>
      </c>
      <c r="P83" s="34">
        <v>5.9584999999999999E-2</v>
      </c>
      <c r="Q83" s="34">
        <v>5.9469000000000001E-2</v>
      </c>
      <c r="R83" s="34">
        <v>5.9378E-2</v>
      </c>
      <c r="S83" s="34">
        <v>5.9305999999999998E-2</v>
      </c>
      <c r="T83" s="34">
        <v>5.9277000000000003E-2</v>
      </c>
      <c r="U83" s="34">
        <v>5.9264999999999998E-2</v>
      </c>
      <c r="V83" s="34">
        <v>5.9268000000000001E-2</v>
      </c>
      <c r="W83" s="34">
        <v>5.9288E-2</v>
      </c>
      <c r="X83" s="34">
        <v>5.9296000000000001E-2</v>
      </c>
      <c r="Y83" s="34">
        <v>5.9297999999999997E-2</v>
      </c>
      <c r="Z83" s="34">
        <v>5.9334999999999999E-2</v>
      </c>
      <c r="AA83" s="34">
        <v>5.9360999999999997E-2</v>
      </c>
      <c r="AB83" s="34">
        <v>5.9407000000000001E-2</v>
      </c>
      <c r="AC83" s="34">
        <v>5.9490000000000001E-2</v>
      </c>
      <c r="AD83" s="34">
        <v>5.9586E-2</v>
      </c>
      <c r="AE83" s="34">
        <v>5.9687999999999998E-2</v>
      </c>
      <c r="AF83" s="34">
        <v>5.9813999999999999E-2</v>
      </c>
      <c r="AG83" s="34">
        <v>5.9926E-2</v>
      </c>
      <c r="AH83" s="34">
        <v>6.0026999999999997E-2</v>
      </c>
      <c r="AI83" s="32">
        <v>-1.0950000000000001E-3</v>
      </c>
    </row>
    <row r="84" spans="1:35" ht="15" customHeight="1">
      <c r="A84" s="19" t="s">
        <v>4</v>
      </c>
      <c r="B84" s="37" t="s">
        <v>775</v>
      </c>
      <c r="C84" s="34">
        <v>0.31739299999999998</v>
      </c>
      <c r="D84" s="34">
        <v>0.31517099999999998</v>
      </c>
      <c r="E84" s="34">
        <v>0.33130700000000002</v>
      </c>
      <c r="F84" s="34">
        <v>0.33717799999999998</v>
      </c>
      <c r="G84" s="34">
        <v>0.34052199999999999</v>
      </c>
      <c r="H84" s="34">
        <v>0.34725099999999998</v>
      </c>
      <c r="I84" s="34">
        <v>0.35514699999999999</v>
      </c>
      <c r="J84" s="34">
        <v>0.35935600000000001</v>
      </c>
      <c r="K84" s="34">
        <v>0.357068</v>
      </c>
      <c r="L84" s="34">
        <v>0.35733500000000001</v>
      </c>
      <c r="M84" s="34">
        <v>0.36055799999999999</v>
      </c>
      <c r="N84" s="34">
        <v>0.36154199999999997</v>
      </c>
      <c r="O84" s="34">
        <v>0.36494100000000002</v>
      </c>
      <c r="P84" s="34">
        <v>0.36652099999999999</v>
      </c>
      <c r="Q84" s="34">
        <v>0.36658499999999999</v>
      </c>
      <c r="R84" s="34">
        <v>0.36730000000000002</v>
      </c>
      <c r="S84" s="34">
        <v>0.36870799999999998</v>
      </c>
      <c r="T84" s="34">
        <v>0.37387199999999998</v>
      </c>
      <c r="U84" s="34">
        <v>0.376363</v>
      </c>
      <c r="V84" s="34">
        <v>0.38012000000000001</v>
      </c>
      <c r="W84" s="34">
        <v>0.38538299999999998</v>
      </c>
      <c r="X84" s="34">
        <v>0.38880399999999998</v>
      </c>
      <c r="Y84" s="34">
        <v>0.39178000000000002</v>
      </c>
      <c r="Z84" s="34">
        <v>0.398781</v>
      </c>
      <c r="AA84" s="34">
        <v>0.40295999999999998</v>
      </c>
      <c r="AB84" s="34">
        <v>0.406918</v>
      </c>
      <c r="AC84" s="34">
        <v>0.41073599999999999</v>
      </c>
      <c r="AD84" s="34">
        <v>0.41542299999999999</v>
      </c>
      <c r="AE84" s="34">
        <v>0.419431</v>
      </c>
      <c r="AF84" s="34">
        <v>0.424151</v>
      </c>
      <c r="AG84" s="34">
        <v>0.42755599999999999</v>
      </c>
      <c r="AH84" s="34">
        <v>0.431008</v>
      </c>
      <c r="AI84" s="32">
        <v>9.9190000000000007E-3</v>
      </c>
    </row>
    <row r="85" spans="1:35" ht="15" customHeight="1">
      <c r="A85" s="19" t="s">
        <v>3</v>
      </c>
      <c r="B85" s="30" t="s">
        <v>2</v>
      </c>
      <c r="C85" s="35">
        <v>14.473433</v>
      </c>
      <c r="D85" s="35">
        <v>14.53084</v>
      </c>
      <c r="E85" s="35">
        <v>14.515177</v>
      </c>
      <c r="F85" s="35">
        <v>14.408682000000001</v>
      </c>
      <c r="G85" s="35">
        <v>14.284176</v>
      </c>
      <c r="H85" s="35">
        <v>14.113085</v>
      </c>
      <c r="I85" s="35">
        <v>13.944188</v>
      </c>
      <c r="J85" s="35">
        <v>13.801455000000001</v>
      </c>
      <c r="K85" s="35">
        <v>13.680749</v>
      </c>
      <c r="L85" s="35">
        <v>13.568763000000001</v>
      </c>
      <c r="M85" s="35">
        <v>13.462358</v>
      </c>
      <c r="N85" s="35">
        <v>13.368217</v>
      </c>
      <c r="O85" s="35">
        <v>13.305375</v>
      </c>
      <c r="P85" s="35">
        <v>13.229243</v>
      </c>
      <c r="Q85" s="35">
        <v>13.172801</v>
      </c>
      <c r="R85" s="35">
        <v>13.107445999999999</v>
      </c>
      <c r="S85" s="35">
        <v>13.048519000000001</v>
      </c>
      <c r="T85" s="35">
        <v>13.017054999999999</v>
      </c>
      <c r="U85" s="35">
        <v>12.995324999999999</v>
      </c>
      <c r="V85" s="35">
        <v>12.977034</v>
      </c>
      <c r="W85" s="35">
        <v>12.975856</v>
      </c>
      <c r="X85" s="35">
        <v>12.986323000000001</v>
      </c>
      <c r="Y85" s="35">
        <v>12.997332999999999</v>
      </c>
      <c r="Z85" s="35">
        <v>13.026218</v>
      </c>
      <c r="AA85" s="35">
        <v>13.060641</v>
      </c>
      <c r="AB85" s="35">
        <v>13.110025</v>
      </c>
      <c r="AC85" s="35">
        <v>13.173438000000001</v>
      </c>
      <c r="AD85" s="35">
        <v>13.26224</v>
      </c>
      <c r="AE85" s="35">
        <v>13.345319999999999</v>
      </c>
      <c r="AF85" s="35">
        <v>13.450161</v>
      </c>
      <c r="AG85" s="35">
        <v>13.563889</v>
      </c>
      <c r="AH85" s="35">
        <v>13.686009</v>
      </c>
      <c r="AI85" s="36">
        <v>-1.8029999999999999E-3</v>
      </c>
    </row>
    <row r="86" spans="1:35" ht="15" customHeight="1" thickBot="1"/>
    <row r="87" spans="1:35" ht="15" customHeight="1">
      <c r="B87" s="141" t="s">
        <v>1419</v>
      </c>
      <c r="C87" s="141"/>
      <c r="D87" s="141"/>
      <c r="E87" s="141"/>
      <c r="F87" s="141"/>
      <c r="G87" s="141"/>
      <c r="H87" s="141"/>
      <c r="I87" s="141"/>
      <c r="J87" s="141"/>
      <c r="K87" s="141"/>
      <c r="L87" s="141"/>
      <c r="M87" s="141"/>
      <c r="N87" s="141"/>
      <c r="O87" s="141"/>
      <c r="P87" s="141"/>
      <c r="Q87" s="141"/>
      <c r="R87" s="141"/>
      <c r="S87" s="141"/>
      <c r="T87" s="141"/>
      <c r="U87" s="141"/>
      <c r="V87" s="141"/>
      <c r="W87" s="141"/>
      <c r="X87" s="141"/>
      <c r="Y87" s="141"/>
      <c r="Z87" s="141"/>
      <c r="AA87" s="141"/>
      <c r="AB87" s="141"/>
      <c r="AC87" s="141"/>
      <c r="AD87" s="141"/>
      <c r="AE87" s="141"/>
      <c r="AF87" s="141"/>
      <c r="AG87" s="141"/>
      <c r="AH87" s="141"/>
      <c r="AI87" s="141"/>
    </row>
    <row r="88" spans="1:35" ht="15" customHeight="1">
      <c r="B88" s="20" t="s">
        <v>1420</v>
      </c>
    </row>
    <row r="89" spans="1:35" ht="15" customHeight="1">
      <c r="B89" s="20" t="s">
        <v>1421</v>
      </c>
    </row>
    <row r="90" spans="1:35" ht="15" customHeight="1">
      <c r="B90" s="20" t="s">
        <v>1422</v>
      </c>
    </row>
    <row r="91" spans="1:35" ht="15" customHeight="1">
      <c r="B91" s="20" t="s">
        <v>1423</v>
      </c>
    </row>
    <row r="92" spans="1:35" ht="15" customHeight="1">
      <c r="B92" s="20" t="s">
        <v>1424</v>
      </c>
    </row>
    <row r="93" spans="1:35" ht="15" customHeight="1">
      <c r="B93" s="20" t="s">
        <v>1425</v>
      </c>
    </row>
    <row r="94" spans="1:35" ht="15" customHeight="1">
      <c r="B94" s="20" t="s">
        <v>1426</v>
      </c>
    </row>
    <row r="95" spans="1:35" ht="15" customHeight="1">
      <c r="B95" s="20" t="s">
        <v>1427</v>
      </c>
    </row>
    <row r="96" spans="1:35" ht="15" customHeight="1">
      <c r="B96" s="20" t="s">
        <v>1428</v>
      </c>
    </row>
    <row r="97" spans="2:2" ht="15" customHeight="1">
      <c r="B97" s="20" t="s">
        <v>1429</v>
      </c>
    </row>
  </sheetData>
  <mergeCells count="1">
    <mergeCell ref="B87:AI8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4402"/>
  <sheetViews>
    <sheetView topLeftCell="N4" workbookViewId="0">
      <selection sqref="A1:XFD1048576"/>
    </sheetView>
  </sheetViews>
  <sheetFormatPr defaultRowHeight="14.5"/>
  <cols>
    <col min="1" max="1" width="21.36328125" style="123" hidden="1" customWidth="1"/>
    <col min="2" max="2" width="46.7265625" style="123" customWidth="1"/>
    <col min="3" max="16384" width="8.7265625" style="123"/>
  </cols>
  <sheetData>
    <row r="1" spans="1:33" ht="15" customHeight="1">
      <c r="B1" s="26" t="s">
        <v>1739</v>
      </c>
    </row>
    <row r="2" spans="1:33" ht="15" customHeight="1"/>
    <row r="3" spans="1:33" ht="15" customHeight="1">
      <c r="C3" s="130" t="s">
        <v>110</v>
      </c>
      <c r="D3" s="130" t="s">
        <v>1740</v>
      </c>
      <c r="E3" s="112"/>
      <c r="F3" s="112"/>
      <c r="G3" s="112"/>
    </row>
    <row r="4" spans="1:33" ht="15" customHeight="1">
      <c r="C4" s="130" t="s">
        <v>109</v>
      </c>
      <c r="D4" s="130" t="s">
        <v>1741</v>
      </c>
      <c r="E4" s="112"/>
      <c r="F4" s="112"/>
      <c r="G4" s="130" t="s">
        <v>1742</v>
      </c>
    </row>
    <row r="5" spans="1:33" ht="15" customHeight="1">
      <c r="C5" s="130" t="s">
        <v>107</v>
      </c>
      <c r="D5" s="130" t="s">
        <v>1743</v>
      </c>
      <c r="E5" s="112"/>
      <c r="F5" s="112"/>
      <c r="G5" s="112"/>
    </row>
    <row r="6" spans="1:33" ht="15" customHeight="1">
      <c r="C6" s="130" t="s">
        <v>106</v>
      </c>
      <c r="D6" s="112"/>
      <c r="E6" s="130" t="s">
        <v>1744</v>
      </c>
      <c r="F6" s="112"/>
      <c r="G6" s="112"/>
    </row>
    <row r="7" spans="1:33" ht="12" customHeight="1"/>
    <row r="8" spans="1:33" ht="12" customHeight="1"/>
    <row r="9" spans="1:33" ht="12" customHeight="1"/>
    <row r="10" spans="1:33" ht="15" customHeight="1">
      <c r="A10" s="19" t="s">
        <v>915</v>
      </c>
      <c r="B10" s="29" t="s">
        <v>1758</v>
      </c>
      <c r="AG10" s="127" t="s">
        <v>1745</v>
      </c>
    </row>
    <row r="11" spans="1:33" ht="15" customHeight="1">
      <c r="B11" s="26" t="s">
        <v>1751</v>
      </c>
      <c r="AG11" s="127" t="s">
        <v>1746</v>
      </c>
    </row>
    <row r="12" spans="1:33" ht="15" customHeight="1">
      <c r="B12" s="26"/>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127" t="s">
        <v>1747</v>
      </c>
    </row>
    <row r="13" spans="1:33" ht="15" customHeight="1" thickBot="1">
      <c r="B13" s="27" t="s">
        <v>1752</v>
      </c>
      <c r="C13" s="27">
        <v>2021</v>
      </c>
      <c r="D13" s="27">
        <v>2022</v>
      </c>
      <c r="E13" s="27">
        <v>2023</v>
      </c>
      <c r="F13" s="27">
        <v>2024</v>
      </c>
      <c r="G13" s="27">
        <v>2025</v>
      </c>
      <c r="H13" s="27">
        <v>2026</v>
      </c>
      <c r="I13" s="27">
        <v>2027</v>
      </c>
      <c r="J13" s="27">
        <v>2028</v>
      </c>
      <c r="K13" s="27">
        <v>2029</v>
      </c>
      <c r="L13" s="27">
        <v>2030</v>
      </c>
      <c r="M13" s="27">
        <v>2031</v>
      </c>
      <c r="N13" s="27">
        <v>2032</v>
      </c>
      <c r="O13" s="27">
        <v>2033</v>
      </c>
      <c r="P13" s="27">
        <v>2034</v>
      </c>
      <c r="Q13" s="27">
        <v>2035</v>
      </c>
      <c r="R13" s="27">
        <v>2036</v>
      </c>
      <c r="S13" s="27">
        <v>2037</v>
      </c>
      <c r="T13" s="27">
        <v>2038</v>
      </c>
      <c r="U13" s="27">
        <v>2039</v>
      </c>
      <c r="V13" s="27">
        <v>2040</v>
      </c>
      <c r="W13" s="27">
        <v>2041</v>
      </c>
      <c r="X13" s="27">
        <v>2042</v>
      </c>
      <c r="Y13" s="27">
        <v>2043</v>
      </c>
      <c r="Z13" s="27">
        <v>2044</v>
      </c>
      <c r="AA13" s="27">
        <v>2045</v>
      </c>
      <c r="AB13" s="27">
        <v>2046</v>
      </c>
      <c r="AC13" s="27">
        <v>2047</v>
      </c>
      <c r="AD13" s="27">
        <v>2048</v>
      </c>
      <c r="AE13" s="27">
        <v>2049</v>
      </c>
      <c r="AF13" s="27">
        <v>2050</v>
      </c>
      <c r="AG13" s="131" t="s">
        <v>1748</v>
      </c>
    </row>
    <row r="14" spans="1:33" ht="15" customHeight="1" thickTop="1">
      <c r="AG14" s="17"/>
    </row>
    <row r="15" spans="1:33" ht="15" customHeight="1">
      <c r="A15" s="19" t="s">
        <v>916</v>
      </c>
      <c r="B15" s="30" t="s">
        <v>917</v>
      </c>
      <c r="C15" s="38">
        <v>14274.494140999999</v>
      </c>
      <c r="D15" s="38">
        <v>14663.075194999999</v>
      </c>
      <c r="E15" s="38">
        <v>14907.380859000001</v>
      </c>
      <c r="F15" s="38">
        <v>14888.802734000001</v>
      </c>
      <c r="G15" s="38">
        <v>14849.198242</v>
      </c>
      <c r="H15" s="38">
        <v>14786.861328000001</v>
      </c>
      <c r="I15" s="38">
        <v>14699.436523</v>
      </c>
      <c r="J15" s="38">
        <v>14596.198242</v>
      </c>
      <c r="K15" s="38">
        <v>14504.813477</v>
      </c>
      <c r="L15" s="38">
        <v>14439.388671999999</v>
      </c>
      <c r="M15" s="38">
        <v>14388.90625</v>
      </c>
      <c r="N15" s="38">
        <v>14328.155273</v>
      </c>
      <c r="O15" s="38">
        <v>14293.910156</v>
      </c>
      <c r="P15" s="38">
        <v>14263.881836</v>
      </c>
      <c r="Q15" s="38">
        <v>14229.495117</v>
      </c>
      <c r="R15" s="38">
        <v>14203.658203000001</v>
      </c>
      <c r="S15" s="38">
        <v>14192.496094</v>
      </c>
      <c r="T15" s="38">
        <v>14188.244140999999</v>
      </c>
      <c r="U15" s="38">
        <v>14197.581055000001</v>
      </c>
      <c r="V15" s="38">
        <v>14217.713867</v>
      </c>
      <c r="W15" s="38">
        <v>14239.96875</v>
      </c>
      <c r="X15" s="38">
        <v>14268.422852</v>
      </c>
      <c r="Y15" s="38">
        <v>14301.931640999999</v>
      </c>
      <c r="Z15" s="38">
        <v>14345.212890999999</v>
      </c>
      <c r="AA15" s="38">
        <v>14399.621094</v>
      </c>
      <c r="AB15" s="38">
        <v>14468.219727</v>
      </c>
      <c r="AC15" s="38">
        <v>14540.374023</v>
      </c>
      <c r="AD15" s="38">
        <v>14616.555664</v>
      </c>
      <c r="AE15" s="38">
        <v>14701.980469</v>
      </c>
      <c r="AF15" s="38">
        <v>14799.428711</v>
      </c>
      <c r="AG15" s="36">
        <v>1.2459999999999999E-3</v>
      </c>
    </row>
    <row r="16" spans="1:33" ht="15" customHeight="1">
      <c r="A16" s="19" t="s">
        <v>918</v>
      </c>
      <c r="B16" s="37" t="s">
        <v>1759</v>
      </c>
      <c r="C16" s="31">
        <v>14162.429688</v>
      </c>
      <c r="D16" s="31">
        <v>14537.586914</v>
      </c>
      <c r="E16" s="31">
        <v>14770.330078000001</v>
      </c>
      <c r="F16" s="31">
        <v>14738.893555000001</v>
      </c>
      <c r="G16" s="31">
        <v>14685.415039</v>
      </c>
      <c r="H16" s="31">
        <v>14609.183594</v>
      </c>
      <c r="I16" s="31">
        <v>14507.978515999999</v>
      </c>
      <c r="J16" s="31">
        <v>14391.53125</v>
      </c>
      <c r="K16" s="31">
        <v>14286.672852</v>
      </c>
      <c r="L16" s="31">
        <v>14207.514648</v>
      </c>
      <c r="M16" s="31">
        <v>14142.503906</v>
      </c>
      <c r="N16" s="31">
        <v>14067.616211</v>
      </c>
      <c r="O16" s="31">
        <v>14018.539062</v>
      </c>
      <c r="P16" s="31">
        <v>13974.089844</v>
      </c>
      <c r="Q16" s="31">
        <v>13924.717773</v>
      </c>
      <c r="R16" s="31">
        <v>13883.070312</v>
      </c>
      <c r="S16" s="31">
        <v>13855.946289</v>
      </c>
      <c r="T16" s="31">
        <v>13835.799805000001</v>
      </c>
      <c r="U16" s="31">
        <v>13828.552734000001</v>
      </c>
      <c r="V16" s="31">
        <v>13831.424805000001</v>
      </c>
      <c r="W16" s="31">
        <v>13836.824219</v>
      </c>
      <c r="X16" s="31">
        <v>13848.344727</v>
      </c>
      <c r="Y16" s="31">
        <v>13864.305664</v>
      </c>
      <c r="Z16" s="31">
        <v>13890.319336</v>
      </c>
      <c r="AA16" s="31">
        <v>13927.309569999999</v>
      </c>
      <c r="AB16" s="31">
        <v>13978.470703000001</v>
      </c>
      <c r="AC16" s="31">
        <v>14033.085938</v>
      </c>
      <c r="AD16" s="31">
        <v>14091.706055000001</v>
      </c>
      <c r="AE16" s="31">
        <v>14159.390625</v>
      </c>
      <c r="AF16" s="31">
        <v>14238.774414</v>
      </c>
      <c r="AG16" s="32">
        <v>1.85E-4</v>
      </c>
    </row>
    <row r="17" spans="1:33" ht="15" customHeight="1">
      <c r="A17" s="19" t="s">
        <v>919</v>
      </c>
      <c r="B17" s="37" t="s">
        <v>1760</v>
      </c>
      <c r="C17" s="31">
        <v>33.249222000000003</v>
      </c>
      <c r="D17" s="31">
        <v>34.150458999999998</v>
      </c>
      <c r="E17" s="31">
        <v>31.936682000000001</v>
      </c>
      <c r="F17" s="31">
        <v>31.592466000000002</v>
      </c>
      <c r="G17" s="31">
        <v>31.286394000000001</v>
      </c>
      <c r="H17" s="31">
        <v>30.500689000000001</v>
      </c>
      <c r="I17" s="31">
        <v>29.567623000000001</v>
      </c>
      <c r="J17" s="31">
        <v>28.523620999999999</v>
      </c>
      <c r="K17" s="31">
        <v>27.601944</v>
      </c>
      <c r="L17" s="31">
        <v>26.584057000000001</v>
      </c>
      <c r="M17" s="31">
        <v>25.489037</v>
      </c>
      <c r="N17" s="31">
        <v>24.533688999999999</v>
      </c>
      <c r="O17" s="31">
        <v>23.990046</v>
      </c>
      <c r="P17" s="31">
        <v>22.778981999999999</v>
      </c>
      <c r="Q17" s="31">
        <v>22.123808</v>
      </c>
      <c r="R17" s="31">
        <v>22.124821000000001</v>
      </c>
      <c r="S17" s="31">
        <v>21.992408999999999</v>
      </c>
      <c r="T17" s="31">
        <v>21.684839</v>
      </c>
      <c r="U17" s="31">
        <v>21.760232999999999</v>
      </c>
      <c r="V17" s="31">
        <v>21.844384999999999</v>
      </c>
      <c r="W17" s="31">
        <v>21.925298999999999</v>
      </c>
      <c r="X17" s="31">
        <v>22.19059</v>
      </c>
      <c r="Y17" s="31">
        <v>22.390591000000001</v>
      </c>
      <c r="Z17" s="31">
        <v>22.596132000000001</v>
      </c>
      <c r="AA17" s="31">
        <v>22.876339000000002</v>
      </c>
      <c r="AB17" s="31">
        <v>23.153645999999998</v>
      </c>
      <c r="AC17" s="31">
        <v>23.499597999999999</v>
      </c>
      <c r="AD17" s="31">
        <v>23.893426999999999</v>
      </c>
      <c r="AE17" s="31">
        <v>24.297373</v>
      </c>
      <c r="AF17" s="31">
        <v>24.739059000000001</v>
      </c>
      <c r="AG17" s="32">
        <v>-1.0142999999999999E-2</v>
      </c>
    </row>
    <row r="18" spans="1:33" ht="15" customHeight="1">
      <c r="A18" s="19" t="s">
        <v>920</v>
      </c>
      <c r="B18" s="37" t="s">
        <v>1761</v>
      </c>
      <c r="C18" s="31">
        <v>52.341071999999997</v>
      </c>
      <c r="D18" s="31">
        <v>55.018439999999998</v>
      </c>
      <c r="E18" s="31">
        <v>57.293982999999997</v>
      </c>
      <c r="F18" s="31">
        <v>58.347095000000003</v>
      </c>
      <c r="G18" s="31">
        <v>59.292045999999999</v>
      </c>
      <c r="H18" s="31">
        <v>60.054276000000002</v>
      </c>
      <c r="I18" s="31">
        <v>60.645831999999999</v>
      </c>
      <c r="J18" s="31">
        <v>61.085116999999997</v>
      </c>
      <c r="K18" s="31">
        <v>61.376376999999998</v>
      </c>
      <c r="L18" s="31">
        <v>61.730705</v>
      </c>
      <c r="M18" s="31">
        <v>62.624172000000002</v>
      </c>
      <c r="N18" s="31">
        <v>62.985115</v>
      </c>
      <c r="O18" s="31">
        <v>63.372196000000002</v>
      </c>
      <c r="P18" s="31">
        <v>63.817276</v>
      </c>
      <c r="Q18" s="31">
        <v>64.206192000000001</v>
      </c>
      <c r="R18" s="31">
        <v>64.635818</v>
      </c>
      <c r="S18" s="31">
        <v>65.138244999999998</v>
      </c>
      <c r="T18" s="31">
        <v>65.602219000000005</v>
      </c>
      <c r="U18" s="31">
        <v>66.192047000000002</v>
      </c>
      <c r="V18" s="31">
        <v>67.346855000000005</v>
      </c>
      <c r="W18" s="31">
        <v>68.094498000000002</v>
      </c>
      <c r="X18" s="31">
        <v>68.773444999999995</v>
      </c>
      <c r="Y18" s="31">
        <v>69.845009000000005</v>
      </c>
      <c r="Z18" s="31">
        <v>70.345084999999997</v>
      </c>
      <c r="AA18" s="31">
        <v>70.781784000000002</v>
      </c>
      <c r="AB18" s="31">
        <v>71.416443000000001</v>
      </c>
      <c r="AC18" s="31">
        <v>72.050422999999995</v>
      </c>
      <c r="AD18" s="31">
        <v>72.693031000000005</v>
      </c>
      <c r="AE18" s="31">
        <v>73.365066999999996</v>
      </c>
      <c r="AF18" s="31">
        <v>74.101059000000006</v>
      </c>
      <c r="AG18" s="32">
        <v>1.206E-2</v>
      </c>
    </row>
    <row r="19" spans="1:33" ht="15" customHeight="1">
      <c r="A19" s="19" t="s">
        <v>921</v>
      </c>
      <c r="B19" s="37" t="s">
        <v>1762</v>
      </c>
      <c r="C19" s="31">
        <v>0.67431099999999999</v>
      </c>
      <c r="D19" s="31">
        <v>0.66608500000000004</v>
      </c>
      <c r="E19" s="31">
        <v>0.63587300000000002</v>
      </c>
      <c r="F19" s="31">
        <v>0.52752900000000003</v>
      </c>
      <c r="G19" s="31">
        <v>0.50580000000000003</v>
      </c>
      <c r="H19" s="31">
        <v>0.49782100000000001</v>
      </c>
      <c r="I19" s="31">
        <v>0.48537000000000002</v>
      </c>
      <c r="J19" s="31">
        <v>0.47792299999999999</v>
      </c>
      <c r="K19" s="31">
        <v>0.468808</v>
      </c>
      <c r="L19" s="31">
        <v>0.45122899999999999</v>
      </c>
      <c r="M19" s="31">
        <v>0.45219999999999999</v>
      </c>
      <c r="N19" s="31">
        <v>0.45074999999999998</v>
      </c>
      <c r="O19" s="31">
        <v>0.450878</v>
      </c>
      <c r="P19" s="31">
        <v>0.45424100000000001</v>
      </c>
      <c r="Q19" s="31">
        <v>0.457507</v>
      </c>
      <c r="R19" s="31">
        <v>0.45966200000000002</v>
      </c>
      <c r="S19" s="31">
        <v>0.46291100000000002</v>
      </c>
      <c r="T19" s="31">
        <v>0.46953099999999998</v>
      </c>
      <c r="U19" s="31">
        <v>0.43854500000000002</v>
      </c>
      <c r="V19" s="31">
        <v>0.405692</v>
      </c>
      <c r="W19" s="31">
        <v>0.41506900000000002</v>
      </c>
      <c r="X19" s="31">
        <v>0.42349500000000001</v>
      </c>
      <c r="Y19" s="31">
        <v>0.43112299999999998</v>
      </c>
      <c r="Z19" s="31">
        <v>0.43802600000000003</v>
      </c>
      <c r="AA19" s="31">
        <v>0.44581399999999999</v>
      </c>
      <c r="AB19" s="31">
        <v>0.45412400000000003</v>
      </c>
      <c r="AC19" s="31">
        <v>0.46264300000000003</v>
      </c>
      <c r="AD19" s="31">
        <v>0.47139700000000001</v>
      </c>
      <c r="AE19" s="31">
        <v>0.48037200000000002</v>
      </c>
      <c r="AF19" s="31">
        <v>0.48969600000000002</v>
      </c>
      <c r="AG19" s="32">
        <v>-1.0971E-2</v>
      </c>
    </row>
    <row r="20" spans="1:33" ht="15" customHeight="1">
      <c r="A20" s="19" t="s">
        <v>922</v>
      </c>
      <c r="B20" s="37" t="s">
        <v>1763</v>
      </c>
      <c r="C20" s="31">
        <v>0.67332000000000003</v>
      </c>
      <c r="D20" s="31">
        <v>0.65310299999999999</v>
      </c>
      <c r="E20" s="31">
        <v>0.64822500000000005</v>
      </c>
      <c r="F20" s="31">
        <v>0.51948899999999998</v>
      </c>
      <c r="G20" s="31">
        <v>0.54455399999999998</v>
      </c>
      <c r="H20" s="31">
        <v>0.57736500000000002</v>
      </c>
      <c r="I20" s="31">
        <v>0.61878900000000003</v>
      </c>
      <c r="J20" s="31">
        <v>0.46534300000000001</v>
      </c>
      <c r="K20" s="31">
        <v>0.50610699999999997</v>
      </c>
      <c r="L20" s="31">
        <v>0.57804500000000003</v>
      </c>
      <c r="M20" s="31">
        <v>0.65013200000000004</v>
      </c>
      <c r="N20" s="31">
        <v>0.72068399999999999</v>
      </c>
      <c r="O20" s="31">
        <v>0.79029000000000005</v>
      </c>
      <c r="P20" s="31">
        <v>0.85896399999999995</v>
      </c>
      <c r="Q20" s="31">
        <v>0.92550900000000003</v>
      </c>
      <c r="R20" s="31">
        <v>0.99063500000000004</v>
      </c>
      <c r="S20" s="31">
        <v>1.0544990000000001</v>
      </c>
      <c r="T20" s="31">
        <v>1.1170100000000001</v>
      </c>
      <c r="U20" s="31">
        <v>1.1785939999999999</v>
      </c>
      <c r="V20" s="31">
        <v>1.2387509999999999</v>
      </c>
      <c r="W20" s="31">
        <v>1.2977559999999999</v>
      </c>
      <c r="X20" s="31">
        <v>1.356722</v>
      </c>
      <c r="Y20" s="31">
        <v>1.4161710000000001</v>
      </c>
      <c r="Z20" s="31">
        <v>1.4759199999999999</v>
      </c>
      <c r="AA20" s="31">
        <v>1.5419909999999999</v>
      </c>
      <c r="AB20" s="31">
        <v>1.613723</v>
      </c>
      <c r="AC20" s="31">
        <v>1.688793</v>
      </c>
      <c r="AD20" s="31">
        <v>1.7669729999999999</v>
      </c>
      <c r="AE20" s="31">
        <v>1.8495220000000001</v>
      </c>
      <c r="AF20" s="31">
        <v>1.9374210000000001</v>
      </c>
      <c r="AG20" s="32">
        <v>3.7116999999999997E-2</v>
      </c>
    </row>
    <row r="21" spans="1:33" ht="15" customHeight="1">
      <c r="A21" s="19" t="s">
        <v>923</v>
      </c>
      <c r="B21" s="37" t="s">
        <v>1764</v>
      </c>
      <c r="C21" s="31">
        <v>24.764068999999999</v>
      </c>
      <c r="D21" s="31">
        <v>34.511890000000001</v>
      </c>
      <c r="E21" s="31">
        <v>45.918655000000001</v>
      </c>
      <c r="F21" s="31">
        <v>58.182929999999999</v>
      </c>
      <c r="G21" s="31">
        <v>71.282509000000005</v>
      </c>
      <c r="H21" s="31">
        <v>85.031136000000004</v>
      </c>
      <c r="I21" s="31">
        <v>98.971512000000004</v>
      </c>
      <c r="J21" s="31">
        <v>112.780022</v>
      </c>
      <c r="K21" s="31">
        <v>126.676147</v>
      </c>
      <c r="L21" s="31">
        <v>140.82676699999999</v>
      </c>
      <c r="M21" s="31">
        <v>155.278885</v>
      </c>
      <c r="N21" s="31">
        <v>169.72976700000001</v>
      </c>
      <c r="O21" s="31">
        <v>184.430679</v>
      </c>
      <c r="P21" s="31">
        <v>199.324814</v>
      </c>
      <c r="Q21" s="31">
        <v>214.293228</v>
      </c>
      <c r="R21" s="31">
        <v>229.396942</v>
      </c>
      <c r="S21" s="31">
        <v>244.721756</v>
      </c>
      <c r="T21" s="31">
        <v>260.19662499999998</v>
      </c>
      <c r="U21" s="31">
        <v>275.89236499999998</v>
      </c>
      <c r="V21" s="31">
        <v>291.69863900000001</v>
      </c>
      <c r="W21" s="31">
        <v>307.47470099999998</v>
      </c>
      <c r="X21" s="31">
        <v>323.21994000000001</v>
      </c>
      <c r="Y21" s="31">
        <v>339.25979599999999</v>
      </c>
      <c r="Z21" s="31">
        <v>355.59127799999999</v>
      </c>
      <c r="AA21" s="31">
        <v>372.05178799999999</v>
      </c>
      <c r="AB21" s="31">
        <v>388.33685300000002</v>
      </c>
      <c r="AC21" s="31">
        <v>404.65564000000001</v>
      </c>
      <c r="AD21" s="31">
        <v>420.94708300000002</v>
      </c>
      <c r="AE21" s="31">
        <v>437.380493</v>
      </c>
      <c r="AF21" s="31">
        <v>454.037781</v>
      </c>
      <c r="AG21" s="32">
        <v>0.105506</v>
      </c>
    </row>
    <row r="22" spans="1:33" ht="15" customHeight="1">
      <c r="A22" s="19" t="s">
        <v>924</v>
      </c>
      <c r="B22" s="37" t="s">
        <v>1765</v>
      </c>
      <c r="C22" s="31">
        <v>0.36432900000000001</v>
      </c>
      <c r="D22" s="31">
        <v>0.48852200000000001</v>
      </c>
      <c r="E22" s="31">
        <v>0.61699800000000005</v>
      </c>
      <c r="F22" s="31">
        <v>0.74021999999999999</v>
      </c>
      <c r="G22" s="31">
        <v>0.872479</v>
      </c>
      <c r="H22" s="31">
        <v>1.015633</v>
      </c>
      <c r="I22" s="31">
        <v>1.1693290000000001</v>
      </c>
      <c r="J22" s="31">
        <v>1.334678</v>
      </c>
      <c r="K22" s="31">
        <v>1.5124759999999999</v>
      </c>
      <c r="L22" s="31">
        <v>1.7031130000000001</v>
      </c>
      <c r="M22" s="31">
        <v>1.9068309999999999</v>
      </c>
      <c r="N22" s="31">
        <v>2.1189420000000001</v>
      </c>
      <c r="O22" s="31">
        <v>2.336719</v>
      </c>
      <c r="P22" s="31">
        <v>2.556305</v>
      </c>
      <c r="Q22" s="31">
        <v>2.771652</v>
      </c>
      <c r="R22" s="31">
        <v>2.9800059999999999</v>
      </c>
      <c r="S22" s="31">
        <v>3.1793809999999998</v>
      </c>
      <c r="T22" s="31">
        <v>3.3736160000000002</v>
      </c>
      <c r="U22" s="31">
        <v>3.566084</v>
      </c>
      <c r="V22" s="31">
        <v>3.755773</v>
      </c>
      <c r="W22" s="31">
        <v>3.9364880000000002</v>
      </c>
      <c r="X22" s="31">
        <v>4.1141100000000002</v>
      </c>
      <c r="Y22" s="31">
        <v>4.2844660000000001</v>
      </c>
      <c r="Z22" s="31">
        <v>4.4479160000000002</v>
      </c>
      <c r="AA22" s="31">
        <v>4.6137079999999999</v>
      </c>
      <c r="AB22" s="31">
        <v>4.7755470000000004</v>
      </c>
      <c r="AC22" s="31">
        <v>4.9307369999999997</v>
      </c>
      <c r="AD22" s="31">
        <v>5.0771990000000002</v>
      </c>
      <c r="AE22" s="31">
        <v>5.2161749999999998</v>
      </c>
      <c r="AF22" s="31">
        <v>5.3491600000000004</v>
      </c>
      <c r="AG22" s="32">
        <v>9.7070000000000004E-2</v>
      </c>
    </row>
    <row r="23" spans="1:33" ht="12" customHeight="1"/>
    <row r="24" spans="1:33" ht="15" customHeight="1">
      <c r="A24" s="19" t="s">
        <v>925</v>
      </c>
      <c r="B24" s="30" t="s">
        <v>1766</v>
      </c>
      <c r="C24" s="38">
        <v>888.32324200000005</v>
      </c>
      <c r="D24" s="38">
        <v>907.55993699999999</v>
      </c>
      <c r="E24" s="38">
        <v>915.29083300000002</v>
      </c>
      <c r="F24" s="38">
        <v>914.74591099999998</v>
      </c>
      <c r="G24" s="38">
        <v>917.48150599999997</v>
      </c>
      <c r="H24" s="38">
        <v>917.95696999999996</v>
      </c>
      <c r="I24" s="38">
        <v>914.71563700000002</v>
      </c>
      <c r="J24" s="38">
        <v>913.13915999999995</v>
      </c>
      <c r="K24" s="38">
        <v>912.94812000000002</v>
      </c>
      <c r="L24" s="38">
        <v>913.61932400000001</v>
      </c>
      <c r="M24" s="38">
        <v>914.89263900000003</v>
      </c>
      <c r="N24" s="38">
        <v>917.46624799999995</v>
      </c>
      <c r="O24" s="38">
        <v>921.146973</v>
      </c>
      <c r="P24" s="38">
        <v>925.47863800000005</v>
      </c>
      <c r="Q24" s="38">
        <v>930.15087900000003</v>
      </c>
      <c r="R24" s="38">
        <v>935.85308799999996</v>
      </c>
      <c r="S24" s="38">
        <v>943.34344499999997</v>
      </c>
      <c r="T24" s="38">
        <v>951.09039299999995</v>
      </c>
      <c r="U24" s="38">
        <v>959.00439500000005</v>
      </c>
      <c r="V24" s="38">
        <v>967.11511199999995</v>
      </c>
      <c r="W24" s="38">
        <v>976.32757600000002</v>
      </c>
      <c r="X24" s="38">
        <v>985.921875</v>
      </c>
      <c r="Y24" s="38">
        <v>996.50323500000002</v>
      </c>
      <c r="Z24" s="38">
        <v>1007.049438</v>
      </c>
      <c r="AA24" s="38">
        <v>1017.768433</v>
      </c>
      <c r="AB24" s="38">
        <v>1030.6396480000001</v>
      </c>
      <c r="AC24" s="38">
        <v>1041.2025149999999</v>
      </c>
      <c r="AD24" s="38">
        <v>1050.5196530000001</v>
      </c>
      <c r="AE24" s="38">
        <v>1061.4022219999999</v>
      </c>
      <c r="AF24" s="38">
        <v>1074.767578</v>
      </c>
      <c r="AG24" s="36">
        <v>6.5909999999999996E-3</v>
      </c>
    </row>
    <row r="25" spans="1:33" ht="15" customHeight="1">
      <c r="A25" s="19" t="s">
        <v>926</v>
      </c>
      <c r="B25" s="37" t="s">
        <v>1759</v>
      </c>
      <c r="C25" s="31">
        <v>614.34252900000001</v>
      </c>
      <c r="D25" s="31">
        <v>633.80950900000005</v>
      </c>
      <c r="E25" s="31">
        <v>644.77996800000005</v>
      </c>
      <c r="F25" s="31">
        <v>648.86706500000003</v>
      </c>
      <c r="G25" s="31">
        <v>655.23681599999998</v>
      </c>
      <c r="H25" s="31">
        <v>658.69421399999999</v>
      </c>
      <c r="I25" s="31">
        <v>656.84582499999999</v>
      </c>
      <c r="J25" s="31">
        <v>655.41406199999994</v>
      </c>
      <c r="K25" s="31">
        <v>654.60784899999999</v>
      </c>
      <c r="L25" s="31">
        <v>654.20941200000004</v>
      </c>
      <c r="M25" s="31">
        <v>654.01470900000004</v>
      </c>
      <c r="N25" s="31">
        <v>654.28637700000002</v>
      </c>
      <c r="O25" s="31">
        <v>654.76336700000002</v>
      </c>
      <c r="P25" s="31">
        <v>655.90240500000004</v>
      </c>
      <c r="Q25" s="31">
        <v>657.16143799999998</v>
      </c>
      <c r="R25" s="31">
        <v>659.01702899999998</v>
      </c>
      <c r="S25" s="31">
        <v>662.25061000000005</v>
      </c>
      <c r="T25" s="31">
        <v>665.78479000000004</v>
      </c>
      <c r="U25" s="31">
        <v>669.32995600000004</v>
      </c>
      <c r="V25" s="31">
        <v>673.30560300000002</v>
      </c>
      <c r="W25" s="31">
        <v>677.94335899999999</v>
      </c>
      <c r="X25" s="31">
        <v>682.89135699999997</v>
      </c>
      <c r="Y25" s="31">
        <v>688.00506600000006</v>
      </c>
      <c r="Z25" s="31">
        <v>692.85467500000004</v>
      </c>
      <c r="AA25" s="31">
        <v>697.80651899999998</v>
      </c>
      <c r="AB25" s="31">
        <v>703.93994099999998</v>
      </c>
      <c r="AC25" s="31">
        <v>708.92059300000005</v>
      </c>
      <c r="AD25" s="31">
        <v>713.17346199999997</v>
      </c>
      <c r="AE25" s="31">
        <v>718.8125</v>
      </c>
      <c r="AF25" s="31">
        <v>726.34527600000001</v>
      </c>
      <c r="AG25" s="32">
        <v>5.7920000000000003E-3</v>
      </c>
    </row>
    <row r="26" spans="1:33" ht="15" customHeight="1">
      <c r="A26" s="19" t="s">
        <v>927</v>
      </c>
      <c r="B26" s="37" t="s">
        <v>1760</v>
      </c>
      <c r="C26" s="31">
        <v>4.1552740000000004</v>
      </c>
      <c r="D26" s="31">
        <v>4.2846580000000003</v>
      </c>
      <c r="E26" s="31">
        <v>4.0672990000000002</v>
      </c>
      <c r="F26" s="31">
        <v>4.1190369999999996</v>
      </c>
      <c r="G26" s="31">
        <v>4.2546290000000004</v>
      </c>
      <c r="H26" s="31">
        <v>4.3491059999999999</v>
      </c>
      <c r="I26" s="31">
        <v>4.4519359999999999</v>
      </c>
      <c r="J26" s="31">
        <v>4.5601940000000001</v>
      </c>
      <c r="K26" s="31">
        <v>4.702108</v>
      </c>
      <c r="L26" s="31">
        <v>4.837161</v>
      </c>
      <c r="M26" s="31">
        <v>4.9781519999999997</v>
      </c>
      <c r="N26" s="31">
        <v>5.1473089999999999</v>
      </c>
      <c r="O26" s="31">
        <v>5.4099250000000003</v>
      </c>
      <c r="P26" s="31">
        <v>5.5183030000000004</v>
      </c>
      <c r="Q26" s="31">
        <v>5.7560729999999998</v>
      </c>
      <c r="R26" s="31">
        <v>6.1638349999999997</v>
      </c>
      <c r="S26" s="31">
        <v>6.5428040000000003</v>
      </c>
      <c r="T26" s="31">
        <v>6.8549049999999996</v>
      </c>
      <c r="U26" s="31">
        <v>7.2632989999999999</v>
      </c>
      <c r="V26" s="31">
        <v>7.6670569999999998</v>
      </c>
      <c r="W26" s="31">
        <v>8.0832300000000004</v>
      </c>
      <c r="X26" s="31">
        <v>8.5725119999999997</v>
      </c>
      <c r="Y26" s="31">
        <v>9.0432140000000008</v>
      </c>
      <c r="Z26" s="31">
        <v>9.5240030000000004</v>
      </c>
      <c r="AA26" s="31">
        <v>10.041880000000001</v>
      </c>
      <c r="AB26" s="31">
        <v>10.58123</v>
      </c>
      <c r="AC26" s="31">
        <v>11.160612</v>
      </c>
      <c r="AD26" s="31">
        <v>11.772819999999999</v>
      </c>
      <c r="AE26" s="31">
        <v>12.428053</v>
      </c>
      <c r="AF26" s="31">
        <v>13.153333999999999</v>
      </c>
      <c r="AG26" s="32">
        <v>4.0534000000000001E-2</v>
      </c>
    </row>
    <row r="27" spans="1:33" ht="15" customHeight="1">
      <c r="A27" s="19" t="s">
        <v>928</v>
      </c>
      <c r="B27" s="37" t="s">
        <v>1761</v>
      </c>
      <c r="C27" s="31">
        <v>268.642517</v>
      </c>
      <c r="D27" s="31">
        <v>268.125092</v>
      </c>
      <c r="E27" s="31">
        <v>264.92746</v>
      </c>
      <c r="F27" s="31">
        <v>260.09613000000002</v>
      </c>
      <c r="G27" s="31">
        <v>256.220215</v>
      </c>
      <c r="H27" s="31">
        <v>253.049271</v>
      </c>
      <c r="I27" s="31">
        <v>251.487122</v>
      </c>
      <c r="J27" s="31">
        <v>251.19589199999999</v>
      </c>
      <c r="K27" s="31">
        <v>251.62777700000001</v>
      </c>
      <c r="L27" s="31">
        <v>252.52041600000001</v>
      </c>
      <c r="M27" s="31">
        <v>253.80427599999999</v>
      </c>
      <c r="N27" s="31">
        <v>255.89063999999999</v>
      </c>
      <c r="O27" s="31">
        <v>258.78051799999997</v>
      </c>
      <c r="P27" s="31">
        <v>261.80850199999998</v>
      </c>
      <c r="Q27" s="31">
        <v>264.92379799999998</v>
      </c>
      <c r="R27" s="31">
        <v>268.29809599999999</v>
      </c>
      <c r="S27" s="31">
        <v>272.10479700000002</v>
      </c>
      <c r="T27" s="31">
        <v>275.93069500000001</v>
      </c>
      <c r="U27" s="31">
        <v>279.81314099999997</v>
      </c>
      <c r="V27" s="31">
        <v>283.46228000000002</v>
      </c>
      <c r="W27" s="31">
        <v>287.533051</v>
      </c>
      <c r="X27" s="31">
        <v>291.597443</v>
      </c>
      <c r="Y27" s="31">
        <v>296.498627</v>
      </c>
      <c r="Z27" s="31">
        <v>301.61779799999999</v>
      </c>
      <c r="AA27" s="31">
        <v>306.76580799999999</v>
      </c>
      <c r="AB27" s="31">
        <v>312.85644500000001</v>
      </c>
      <c r="AC27" s="31">
        <v>317.753174</v>
      </c>
      <c r="AD27" s="31">
        <v>322.09628300000003</v>
      </c>
      <c r="AE27" s="31">
        <v>326.56167599999998</v>
      </c>
      <c r="AF27" s="31">
        <v>331.52713</v>
      </c>
      <c r="AG27" s="32">
        <v>7.2789999999999999E-3</v>
      </c>
    </row>
    <row r="28" spans="1:33" ht="15" customHeight="1">
      <c r="A28" s="19" t="s">
        <v>929</v>
      </c>
      <c r="B28" s="37" t="s">
        <v>1763</v>
      </c>
      <c r="C28" s="31">
        <v>0.17543500000000001</v>
      </c>
      <c r="D28" s="31">
        <v>0.34534700000000002</v>
      </c>
      <c r="E28" s="31">
        <v>0.50648599999999999</v>
      </c>
      <c r="F28" s="31">
        <v>0.65390000000000004</v>
      </c>
      <c r="G28" s="31">
        <v>0.78983499999999995</v>
      </c>
      <c r="H28" s="31">
        <v>0.92176800000000003</v>
      </c>
      <c r="I28" s="31">
        <v>1.0287200000000001</v>
      </c>
      <c r="J28" s="31">
        <v>1.1073219999999999</v>
      </c>
      <c r="K28" s="31">
        <v>1.1855770000000001</v>
      </c>
      <c r="L28" s="31">
        <v>1.2613510000000001</v>
      </c>
      <c r="M28" s="31">
        <v>1.335191</v>
      </c>
      <c r="N28" s="31">
        <v>1.4077059999999999</v>
      </c>
      <c r="O28" s="31">
        <v>1.4807189999999999</v>
      </c>
      <c r="P28" s="31">
        <v>1.5540639999999999</v>
      </c>
      <c r="Q28" s="31">
        <v>1.6282369999999999</v>
      </c>
      <c r="R28" s="31">
        <v>1.7046889999999999</v>
      </c>
      <c r="S28" s="31">
        <v>1.7853129999999999</v>
      </c>
      <c r="T28" s="31">
        <v>1.868547</v>
      </c>
      <c r="U28" s="31">
        <v>1.9531689999999999</v>
      </c>
      <c r="V28" s="31">
        <v>2.0406149999999998</v>
      </c>
      <c r="W28" s="31">
        <v>2.1317349999999999</v>
      </c>
      <c r="X28" s="31">
        <v>2.2261380000000002</v>
      </c>
      <c r="Y28" s="31">
        <v>2.3222649999999998</v>
      </c>
      <c r="Z28" s="31">
        <v>2.418539</v>
      </c>
      <c r="AA28" s="31">
        <v>2.5175900000000002</v>
      </c>
      <c r="AB28" s="31">
        <v>2.6219100000000002</v>
      </c>
      <c r="AC28" s="31">
        <v>2.7263829999999998</v>
      </c>
      <c r="AD28" s="31">
        <v>2.8311959999999998</v>
      </c>
      <c r="AE28" s="31">
        <v>2.9450440000000002</v>
      </c>
      <c r="AF28" s="31">
        <v>3.0714039999999998</v>
      </c>
      <c r="AG28" s="32">
        <v>0.10374700000000001</v>
      </c>
    </row>
    <row r="29" spans="1:33" ht="15" customHeight="1">
      <c r="A29" s="19" t="s">
        <v>930</v>
      </c>
      <c r="B29" s="37" t="s">
        <v>1762</v>
      </c>
      <c r="C29" s="31">
        <v>1.0068790000000001</v>
      </c>
      <c r="D29" s="31">
        <v>0.99420200000000003</v>
      </c>
      <c r="E29" s="31">
        <v>1.0079629999999999</v>
      </c>
      <c r="F29" s="31">
        <v>1.007701</v>
      </c>
      <c r="G29" s="31">
        <v>0.97740000000000005</v>
      </c>
      <c r="H29" s="31">
        <v>0.939724</v>
      </c>
      <c r="I29" s="31">
        <v>0.89875899999999997</v>
      </c>
      <c r="J29" s="31">
        <v>0.858267</v>
      </c>
      <c r="K29" s="31">
        <v>0.82132300000000003</v>
      </c>
      <c r="L29" s="31">
        <v>0.78721799999999997</v>
      </c>
      <c r="M29" s="31">
        <v>0.75648499999999996</v>
      </c>
      <c r="N29" s="31">
        <v>0.73018499999999997</v>
      </c>
      <c r="O29" s="31">
        <v>0.708314</v>
      </c>
      <c r="P29" s="31">
        <v>0.69103800000000004</v>
      </c>
      <c r="Q29" s="31">
        <v>0.67702799999999996</v>
      </c>
      <c r="R29" s="31">
        <v>0.66500700000000001</v>
      </c>
      <c r="S29" s="31">
        <v>0.65533399999999997</v>
      </c>
      <c r="T29" s="31">
        <v>0.64680300000000002</v>
      </c>
      <c r="U29" s="31">
        <v>0.64005699999999999</v>
      </c>
      <c r="V29" s="31">
        <v>0.63469399999999998</v>
      </c>
      <c r="W29" s="31">
        <v>0.63115100000000002</v>
      </c>
      <c r="X29" s="31">
        <v>0.62939599999999996</v>
      </c>
      <c r="Y29" s="31">
        <v>0.62889499999999998</v>
      </c>
      <c r="Z29" s="31">
        <v>0.62921099999999996</v>
      </c>
      <c r="AA29" s="31">
        <v>0.63126599999999999</v>
      </c>
      <c r="AB29" s="31">
        <v>0.63462499999999999</v>
      </c>
      <c r="AC29" s="31">
        <v>0.63616200000000001</v>
      </c>
      <c r="AD29" s="31">
        <v>0.64023300000000005</v>
      </c>
      <c r="AE29" s="31">
        <v>0.64914099999999997</v>
      </c>
      <c r="AF29" s="31">
        <v>0.66471599999999997</v>
      </c>
      <c r="AG29" s="32">
        <v>-1.4217E-2</v>
      </c>
    </row>
    <row r="30" spans="1:33" ht="15" customHeight="1">
      <c r="A30" s="19" t="s">
        <v>931</v>
      </c>
      <c r="B30" s="37" t="s">
        <v>1764</v>
      </c>
      <c r="C30" s="31">
        <v>5.9900000000000003E-4</v>
      </c>
      <c r="D30" s="31">
        <v>1.165E-3</v>
      </c>
      <c r="E30" s="31">
        <v>1.684E-3</v>
      </c>
      <c r="F30" s="31">
        <v>2.1419999999999998E-3</v>
      </c>
      <c r="G30" s="31">
        <v>2.5490000000000001E-3</v>
      </c>
      <c r="H30" s="31">
        <v>2.9290000000000002E-3</v>
      </c>
      <c r="I30" s="31">
        <v>3.2179999999999999E-3</v>
      </c>
      <c r="J30" s="31">
        <v>3.3960000000000001E-3</v>
      </c>
      <c r="K30" s="31">
        <v>3.5660000000000002E-3</v>
      </c>
      <c r="L30" s="31">
        <v>3.7239999999999999E-3</v>
      </c>
      <c r="M30" s="31">
        <v>3.869E-3</v>
      </c>
      <c r="N30" s="31">
        <v>4.0029999999999996E-3</v>
      </c>
      <c r="O30" s="31">
        <v>4.1310000000000001E-3</v>
      </c>
      <c r="P30" s="31">
        <v>4.2519999999999997E-3</v>
      </c>
      <c r="Q30" s="31">
        <v>4.3660000000000001E-3</v>
      </c>
      <c r="R30" s="31">
        <v>4.4759999999999999E-3</v>
      </c>
      <c r="S30" s="31">
        <v>4.5859999999999998E-3</v>
      </c>
      <c r="T30" s="31">
        <v>4.6909999999999999E-3</v>
      </c>
      <c r="U30" s="31">
        <v>4.79E-3</v>
      </c>
      <c r="V30" s="31">
        <v>4.8849999999999996E-3</v>
      </c>
      <c r="W30" s="31">
        <v>4.9810000000000002E-3</v>
      </c>
      <c r="X30" s="31">
        <v>5.0769999999999999E-3</v>
      </c>
      <c r="Y30" s="31">
        <v>5.1710000000000002E-3</v>
      </c>
      <c r="Z30" s="31">
        <v>5.2579999999999997E-3</v>
      </c>
      <c r="AA30" s="31">
        <v>5.3449999999999999E-3</v>
      </c>
      <c r="AB30" s="31">
        <v>5.4349999999999997E-3</v>
      </c>
      <c r="AC30" s="31">
        <v>5.5189999999999996E-3</v>
      </c>
      <c r="AD30" s="31">
        <v>5.5950000000000001E-3</v>
      </c>
      <c r="AE30" s="31">
        <v>5.6800000000000002E-3</v>
      </c>
      <c r="AF30" s="31">
        <v>5.7790000000000003E-3</v>
      </c>
      <c r="AG30" s="32">
        <v>8.1298999999999996E-2</v>
      </c>
    </row>
    <row r="31" spans="1:33" ht="15" customHeight="1">
      <c r="A31" s="19" t="s">
        <v>932</v>
      </c>
      <c r="B31" s="37" t="s">
        <v>1765</v>
      </c>
      <c r="C31" s="31">
        <v>0</v>
      </c>
      <c r="D31" s="31">
        <v>0</v>
      </c>
      <c r="E31" s="31">
        <v>0</v>
      </c>
      <c r="F31" s="31">
        <v>0</v>
      </c>
      <c r="G31" s="31">
        <v>0</v>
      </c>
      <c r="H31" s="31">
        <v>0</v>
      </c>
      <c r="I31" s="31">
        <v>0</v>
      </c>
      <c r="J31" s="31">
        <v>0</v>
      </c>
      <c r="K31" s="31">
        <v>0</v>
      </c>
      <c r="L31" s="31">
        <v>0</v>
      </c>
      <c r="M31" s="31">
        <v>0</v>
      </c>
      <c r="N31" s="31">
        <v>0</v>
      </c>
      <c r="O31" s="31">
        <v>0</v>
      </c>
      <c r="P31" s="31">
        <v>0</v>
      </c>
      <c r="Q31" s="31">
        <v>0</v>
      </c>
      <c r="R31" s="31">
        <v>0</v>
      </c>
      <c r="S31" s="31">
        <v>0</v>
      </c>
      <c r="T31" s="31">
        <v>0</v>
      </c>
      <c r="U31" s="31">
        <v>0</v>
      </c>
      <c r="V31" s="31">
        <v>0</v>
      </c>
      <c r="W31" s="31">
        <v>0</v>
      </c>
      <c r="X31" s="31">
        <v>0</v>
      </c>
      <c r="Y31" s="31">
        <v>0</v>
      </c>
      <c r="Z31" s="31">
        <v>0</v>
      </c>
      <c r="AA31" s="31">
        <v>0</v>
      </c>
      <c r="AB31" s="31">
        <v>0</v>
      </c>
      <c r="AC31" s="31">
        <v>0</v>
      </c>
      <c r="AD31" s="31">
        <v>0</v>
      </c>
      <c r="AE31" s="31">
        <v>0</v>
      </c>
      <c r="AF31" s="31">
        <v>0</v>
      </c>
      <c r="AG31" s="32" t="s">
        <v>1754</v>
      </c>
    </row>
    <row r="32" spans="1:33" ht="12" customHeight="1"/>
    <row r="33" spans="1:33" ht="15" customHeight="1">
      <c r="A33" s="19" t="s">
        <v>933</v>
      </c>
      <c r="B33" s="30" t="s">
        <v>1767</v>
      </c>
      <c r="C33" s="38">
        <v>5569.2719729999999</v>
      </c>
      <c r="D33" s="38">
        <v>5649.5097660000001</v>
      </c>
      <c r="E33" s="38">
        <v>5670.9580079999996</v>
      </c>
      <c r="F33" s="38">
        <v>5665.5717770000001</v>
      </c>
      <c r="G33" s="38">
        <v>5658.5766599999997</v>
      </c>
      <c r="H33" s="38">
        <v>5631.4038090000004</v>
      </c>
      <c r="I33" s="38">
        <v>5582.7319340000004</v>
      </c>
      <c r="J33" s="38">
        <v>5544.029297</v>
      </c>
      <c r="K33" s="38">
        <v>5507.4682620000003</v>
      </c>
      <c r="L33" s="38">
        <v>5466.3779299999997</v>
      </c>
      <c r="M33" s="38">
        <v>5425.6215819999998</v>
      </c>
      <c r="N33" s="38">
        <v>5390.0795900000003</v>
      </c>
      <c r="O33" s="38">
        <v>5360.4155270000001</v>
      </c>
      <c r="P33" s="38">
        <v>5334.1704099999997</v>
      </c>
      <c r="Q33" s="38">
        <v>5316.8237300000001</v>
      </c>
      <c r="R33" s="38">
        <v>5305.4541019999997</v>
      </c>
      <c r="S33" s="38">
        <v>5305.1635740000002</v>
      </c>
      <c r="T33" s="38">
        <v>5310.3725590000004</v>
      </c>
      <c r="U33" s="38">
        <v>5318.4970700000003</v>
      </c>
      <c r="V33" s="38">
        <v>5330.435547</v>
      </c>
      <c r="W33" s="38">
        <v>5350.3930659999996</v>
      </c>
      <c r="X33" s="38">
        <v>5378.455078</v>
      </c>
      <c r="Y33" s="38">
        <v>5406.6201170000004</v>
      </c>
      <c r="Z33" s="38">
        <v>5437.1547849999997</v>
      </c>
      <c r="AA33" s="38">
        <v>5469.4423829999996</v>
      </c>
      <c r="AB33" s="38">
        <v>5506.4965819999998</v>
      </c>
      <c r="AC33" s="38">
        <v>5534.533203</v>
      </c>
      <c r="AD33" s="38">
        <v>5554.2827150000003</v>
      </c>
      <c r="AE33" s="38">
        <v>5588.216797</v>
      </c>
      <c r="AF33" s="38">
        <v>5636.1411129999997</v>
      </c>
      <c r="AG33" s="36">
        <v>4.1199999999999999E-4</v>
      </c>
    </row>
    <row r="34" spans="1:33" ht="15" customHeight="1">
      <c r="A34" s="19" t="s">
        <v>934</v>
      </c>
      <c r="B34" s="37" t="s">
        <v>1768</v>
      </c>
      <c r="C34" s="31">
        <v>542.42627000000005</v>
      </c>
      <c r="D34" s="31">
        <v>542.14465299999995</v>
      </c>
      <c r="E34" s="31">
        <v>538.33727999999996</v>
      </c>
      <c r="F34" s="31">
        <v>534.45135500000004</v>
      </c>
      <c r="G34" s="31">
        <v>532.07110599999999</v>
      </c>
      <c r="H34" s="31">
        <v>530.26318400000002</v>
      </c>
      <c r="I34" s="31">
        <v>528.99560499999995</v>
      </c>
      <c r="J34" s="31">
        <v>531.24078399999996</v>
      </c>
      <c r="K34" s="31">
        <v>535.62042199999996</v>
      </c>
      <c r="L34" s="31">
        <v>540.57415800000001</v>
      </c>
      <c r="M34" s="31">
        <v>546.10522500000002</v>
      </c>
      <c r="N34" s="31">
        <v>553.47820999999999</v>
      </c>
      <c r="O34" s="31">
        <v>561.97143600000004</v>
      </c>
      <c r="P34" s="31">
        <v>571.28845200000001</v>
      </c>
      <c r="Q34" s="31">
        <v>581.83612100000005</v>
      </c>
      <c r="R34" s="31">
        <v>593.38824499999998</v>
      </c>
      <c r="S34" s="31">
        <v>607.09887700000002</v>
      </c>
      <c r="T34" s="31">
        <v>620.73406999999997</v>
      </c>
      <c r="U34" s="31">
        <v>635.69976799999995</v>
      </c>
      <c r="V34" s="31">
        <v>651.12866199999996</v>
      </c>
      <c r="W34" s="31">
        <v>668.65380900000002</v>
      </c>
      <c r="X34" s="31">
        <v>687.60571300000004</v>
      </c>
      <c r="Y34" s="31">
        <v>706.99609399999997</v>
      </c>
      <c r="Z34" s="31">
        <v>727.34741199999996</v>
      </c>
      <c r="AA34" s="31">
        <v>748.41870100000006</v>
      </c>
      <c r="AB34" s="31">
        <v>770.70361300000002</v>
      </c>
      <c r="AC34" s="31">
        <v>792.29974400000003</v>
      </c>
      <c r="AD34" s="31">
        <v>813.28997800000002</v>
      </c>
      <c r="AE34" s="31">
        <v>836.60589600000003</v>
      </c>
      <c r="AF34" s="31">
        <v>861.77056900000002</v>
      </c>
      <c r="AG34" s="32">
        <v>1.6091000000000001E-2</v>
      </c>
    </row>
    <row r="35" spans="1:33" ht="15" customHeight="1">
      <c r="A35" s="19" t="s">
        <v>935</v>
      </c>
      <c r="B35" s="37" t="s">
        <v>1761</v>
      </c>
      <c r="C35" s="31">
        <v>4976.689453</v>
      </c>
      <c r="D35" s="31">
        <v>5055.3876950000003</v>
      </c>
      <c r="E35" s="31">
        <v>5079.8876950000003</v>
      </c>
      <c r="F35" s="31">
        <v>5078.1098629999997</v>
      </c>
      <c r="G35" s="31">
        <v>5073.4624020000001</v>
      </c>
      <c r="H35" s="31">
        <v>5048.3701170000004</v>
      </c>
      <c r="I35" s="31">
        <v>5001.4560549999997</v>
      </c>
      <c r="J35" s="31">
        <v>4960.8745120000003</v>
      </c>
      <c r="K35" s="31">
        <v>4920.2299800000001</v>
      </c>
      <c r="L35" s="31">
        <v>4874.4697269999997</v>
      </c>
      <c r="M35" s="31">
        <v>4828.3608400000003</v>
      </c>
      <c r="N35" s="31">
        <v>4785.4204099999997</v>
      </c>
      <c r="O35" s="31">
        <v>4746.9272460000002</v>
      </c>
      <c r="P35" s="31">
        <v>4710.8579099999997</v>
      </c>
      <c r="Q35" s="31">
        <v>4682.1533200000003</v>
      </c>
      <c r="R35" s="31">
        <v>4658.1376950000003</v>
      </c>
      <c r="S35" s="31">
        <v>4642.6943359999996</v>
      </c>
      <c r="T35" s="31">
        <v>4632.513672</v>
      </c>
      <c r="U35" s="31">
        <v>4623.5385740000002</v>
      </c>
      <c r="V35" s="31">
        <v>4617.484375</v>
      </c>
      <c r="W35" s="31">
        <v>4616.8857420000004</v>
      </c>
      <c r="X35" s="31">
        <v>4622.5307620000003</v>
      </c>
      <c r="Y35" s="31">
        <v>4627.5087890000004</v>
      </c>
      <c r="Z35" s="31">
        <v>4633.4614259999998</v>
      </c>
      <c r="AA35" s="31">
        <v>4639.9770509999998</v>
      </c>
      <c r="AB35" s="31">
        <v>4649.4360349999997</v>
      </c>
      <c r="AC35" s="31">
        <v>4650.1777339999999</v>
      </c>
      <c r="AD35" s="31">
        <v>4642.8535160000001</v>
      </c>
      <c r="AE35" s="31">
        <v>4646.4609380000002</v>
      </c>
      <c r="AF35" s="31">
        <v>4661.1557620000003</v>
      </c>
      <c r="AG35" s="32">
        <v>-2.2560000000000002E-3</v>
      </c>
    </row>
    <row r="36" spans="1:33" ht="15" customHeight="1">
      <c r="A36" s="19" t="s">
        <v>936</v>
      </c>
      <c r="B36" s="37" t="s">
        <v>1762</v>
      </c>
      <c r="C36" s="31">
        <v>46.997394999999997</v>
      </c>
      <c r="D36" s="31">
        <v>48.367187999999999</v>
      </c>
      <c r="E36" s="31">
        <v>48.840888999999997</v>
      </c>
      <c r="F36" s="31">
        <v>48.741549999999997</v>
      </c>
      <c r="G36" s="31">
        <v>48.394592000000003</v>
      </c>
      <c r="H36" s="31">
        <v>47.769526999999997</v>
      </c>
      <c r="I36" s="31">
        <v>46.945366</v>
      </c>
      <c r="J36" s="31">
        <v>46.237301000000002</v>
      </c>
      <c r="K36" s="31">
        <v>45.587302999999999</v>
      </c>
      <c r="L36" s="31">
        <v>44.961219999999997</v>
      </c>
      <c r="M36" s="31">
        <v>44.450096000000002</v>
      </c>
      <c r="N36" s="31">
        <v>44.134995000000004</v>
      </c>
      <c r="O36" s="31">
        <v>44.093451999999999</v>
      </c>
      <c r="P36" s="31">
        <v>44.283028000000002</v>
      </c>
      <c r="Q36" s="31">
        <v>44.730705</v>
      </c>
      <c r="R36" s="31">
        <v>45.414245999999999</v>
      </c>
      <c r="S36" s="31">
        <v>46.434826000000001</v>
      </c>
      <c r="T36" s="31">
        <v>47.786712999999999</v>
      </c>
      <c r="U36" s="31">
        <v>49.478347999999997</v>
      </c>
      <c r="V36" s="31">
        <v>51.585850000000001</v>
      </c>
      <c r="W36" s="31">
        <v>54.127968000000003</v>
      </c>
      <c r="X36" s="31">
        <v>57.057158999999999</v>
      </c>
      <c r="Y36" s="31">
        <v>60.303584999999998</v>
      </c>
      <c r="Z36" s="31">
        <v>63.959395999999998</v>
      </c>
      <c r="AA36" s="31">
        <v>68.052475000000001</v>
      </c>
      <c r="AB36" s="31">
        <v>72.714104000000006</v>
      </c>
      <c r="AC36" s="31">
        <v>77.749099999999999</v>
      </c>
      <c r="AD36" s="31">
        <v>83.156768999999997</v>
      </c>
      <c r="AE36" s="31">
        <v>89.427291999999994</v>
      </c>
      <c r="AF36" s="31">
        <v>96.668953000000002</v>
      </c>
      <c r="AG36" s="32">
        <v>2.5180999999999999E-2</v>
      </c>
    </row>
    <row r="37" spans="1:33" ht="15" customHeight="1">
      <c r="A37" s="19" t="s">
        <v>937</v>
      </c>
      <c r="B37" s="37" t="s">
        <v>1763</v>
      </c>
      <c r="C37" s="31">
        <v>1.3243100000000001</v>
      </c>
      <c r="D37" s="31">
        <v>1.516086</v>
      </c>
      <c r="E37" s="31">
        <v>1.6933130000000001</v>
      </c>
      <c r="F37" s="31">
        <v>1.8586180000000001</v>
      </c>
      <c r="G37" s="31">
        <v>2.019209</v>
      </c>
      <c r="H37" s="31">
        <v>2.1709540000000001</v>
      </c>
      <c r="I37" s="31">
        <v>2.309936</v>
      </c>
      <c r="J37" s="31">
        <v>2.4498190000000002</v>
      </c>
      <c r="K37" s="31">
        <v>2.5863390000000002</v>
      </c>
      <c r="L37" s="31">
        <v>2.7183259999999998</v>
      </c>
      <c r="M37" s="31">
        <v>2.8477730000000001</v>
      </c>
      <c r="N37" s="31">
        <v>2.9795199999999999</v>
      </c>
      <c r="O37" s="31">
        <v>3.1201539999999999</v>
      </c>
      <c r="P37" s="31">
        <v>3.2687210000000002</v>
      </c>
      <c r="Q37" s="31">
        <v>3.4208910000000001</v>
      </c>
      <c r="R37" s="31">
        <v>3.5789550000000001</v>
      </c>
      <c r="S37" s="31">
        <v>3.7479100000000001</v>
      </c>
      <c r="T37" s="31">
        <v>3.9238650000000002</v>
      </c>
      <c r="U37" s="31">
        <v>4.1086</v>
      </c>
      <c r="V37" s="31">
        <v>4.3069369999999996</v>
      </c>
      <c r="W37" s="31">
        <v>4.5213640000000002</v>
      </c>
      <c r="X37" s="31">
        <v>4.745323</v>
      </c>
      <c r="Y37" s="31">
        <v>4.9734220000000002</v>
      </c>
      <c r="Z37" s="31">
        <v>5.208405</v>
      </c>
      <c r="AA37" s="31">
        <v>5.4531479999999997</v>
      </c>
      <c r="AB37" s="31">
        <v>5.7137700000000002</v>
      </c>
      <c r="AC37" s="31">
        <v>5.9756749999999998</v>
      </c>
      <c r="AD37" s="31">
        <v>6.2400200000000003</v>
      </c>
      <c r="AE37" s="31">
        <v>6.5260220000000002</v>
      </c>
      <c r="AF37" s="31">
        <v>6.844849</v>
      </c>
      <c r="AG37" s="32">
        <v>5.8276000000000001E-2</v>
      </c>
    </row>
    <row r="38" spans="1:33" ht="15" customHeight="1">
      <c r="A38" s="19" t="s">
        <v>938</v>
      </c>
      <c r="B38" s="37" t="s">
        <v>1769</v>
      </c>
      <c r="C38" s="31">
        <v>1.578584</v>
      </c>
      <c r="D38" s="31">
        <v>1.642083</v>
      </c>
      <c r="E38" s="31">
        <v>1.5531219999999999</v>
      </c>
      <c r="F38" s="31">
        <v>1.577604</v>
      </c>
      <c r="G38" s="31">
        <v>1.6098710000000001</v>
      </c>
      <c r="H38" s="31">
        <v>1.626797</v>
      </c>
      <c r="I38" s="31">
        <v>1.6437330000000001</v>
      </c>
      <c r="J38" s="31">
        <v>1.666846</v>
      </c>
      <c r="K38" s="31">
        <v>1.7018519999999999</v>
      </c>
      <c r="L38" s="31">
        <v>1.7316370000000001</v>
      </c>
      <c r="M38" s="31">
        <v>1.7555149999999999</v>
      </c>
      <c r="N38" s="31">
        <v>1.785379</v>
      </c>
      <c r="O38" s="31">
        <v>1.843507</v>
      </c>
      <c r="P38" s="31">
        <v>1.834945</v>
      </c>
      <c r="Q38" s="31">
        <v>1.8669020000000001</v>
      </c>
      <c r="R38" s="31">
        <v>1.9379169999999999</v>
      </c>
      <c r="S38" s="31">
        <v>2.0014780000000001</v>
      </c>
      <c r="T38" s="31">
        <v>2.0326149999999998</v>
      </c>
      <c r="U38" s="31">
        <v>2.0868359999999999</v>
      </c>
      <c r="V38" s="31">
        <v>2.1404719999999999</v>
      </c>
      <c r="W38" s="31">
        <v>2.2006700000000001</v>
      </c>
      <c r="X38" s="31">
        <v>2.2882199999999999</v>
      </c>
      <c r="Y38" s="31">
        <v>2.3784920000000001</v>
      </c>
      <c r="Z38" s="31">
        <v>2.4800369999999998</v>
      </c>
      <c r="AA38" s="31">
        <v>2.59565</v>
      </c>
      <c r="AB38" s="31">
        <v>2.7215060000000002</v>
      </c>
      <c r="AC38" s="31">
        <v>2.8599570000000001</v>
      </c>
      <c r="AD38" s="31">
        <v>3.007593</v>
      </c>
      <c r="AE38" s="31">
        <v>3.1706829999999999</v>
      </c>
      <c r="AF38" s="31">
        <v>3.3523640000000001</v>
      </c>
      <c r="AG38" s="32">
        <v>2.631E-2</v>
      </c>
    </row>
    <row r="39" spans="1:33" ht="15" customHeight="1">
      <c r="A39" s="19" t="s">
        <v>939</v>
      </c>
      <c r="B39" s="37" t="s">
        <v>1764</v>
      </c>
      <c r="C39" s="31">
        <v>7.6537999999999995E-2</v>
      </c>
      <c r="D39" s="31">
        <v>9.0200000000000002E-2</v>
      </c>
      <c r="E39" s="31">
        <v>0.103405</v>
      </c>
      <c r="F39" s="31">
        <v>0.116059</v>
      </c>
      <c r="G39" s="31">
        <v>0.12839500000000001</v>
      </c>
      <c r="H39" s="31">
        <v>0.13988100000000001</v>
      </c>
      <c r="I39" s="31">
        <v>0.15033199999999999</v>
      </c>
      <c r="J39" s="31">
        <v>0.16052900000000001</v>
      </c>
      <c r="K39" s="31">
        <v>0.17016100000000001</v>
      </c>
      <c r="L39" s="31">
        <v>0.178865</v>
      </c>
      <c r="M39" s="31">
        <v>0.18687799999999999</v>
      </c>
      <c r="N39" s="31">
        <v>0.19444800000000001</v>
      </c>
      <c r="O39" s="31">
        <v>0.20161399999999999</v>
      </c>
      <c r="P39" s="31">
        <v>0.20866299999999999</v>
      </c>
      <c r="Q39" s="31">
        <v>0.216228</v>
      </c>
      <c r="R39" s="31">
        <v>0.22417000000000001</v>
      </c>
      <c r="S39" s="31">
        <v>0.233181</v>
      </c>
      <c r="T39" s="31">
        <v>0.24357799999999999</v>
      </c>
      <c r="U39" s="31">
        <v>0.25422600000000001</v>
      </c>
      <c r="V39" s="31">
        <v>0.26469500000000001</v>
      </c>
      <c r="W39" s="31">
        <v>0.27645700000000001</v>
      </c>
      <c r="X39" s="31">
        <v>0.28980699999999998</v>
      </c>
      <c r="Y39" s="31">
        <v>0.30384499999999998</v>
      </c>
      <c r="Z39" s="31">
        <v>0.31773099999999999</v>
      </c>
      <c r="AA39" s="31">
        <v>0.332038</v>
      </c>
      <c r="AB39" s="31">
        <v>0.34720000000000001</v>
      </c>
      <c r="AC39" s="31">
        <v>0.36238399999999998</v>
      </c>
      <c r="AD39" s="31">
        <v>0.377662</v>
      </c>
      <c r="AE39" s="31">
        <v>0.39459899999999998</v>
      </c>
      <c r="AF39" s="31">
        <v>0.41319299999999998</v>
      </c>
      <c r="AG39" s="32">
        <v>5.9866000000000003E-2</v>
      </c>
    </row>
    <row r="40" spans="1:33" ht="15" customHeight="1">
      <c r="A40" s="19" t="s">
        <v>940</v>
      </c>
      <c r="B40" s="37" t="s">
        <v>1765</v>
      </c>
      <c r="C40" s="31">
        <v>0.17952299999999999</v>
      </c>
      <c r="D40" s="31">
        <v>0.36213600000000001</v>
      </c>
      <c r="E40" s="31">
        <v>0.54206699999999997</v>
      </c>
      <c r="F40" s="31">
        <v>0.71720499999999998</v>
      </c>
      <c r="G40" s="31">
        <v>0.89110400000000001</v>
      </c>
      <c r="H40" s="31">
        <v>1.063266</v>
      </c>
      <c r="I40" s="31">
        <v>1.2310570000000001</v>
      </c>
      <c r="J40" s="31">
        <v>1.39991</v>
      </c>
      <c r="K40" s="31">
        <v>1.5718259999999999</v>
      </c>
      <c r="L40" s="31">
        <v>1.7439750000000001</v>
      </c>
      <c r="M40" s="31">
        <v>1.9156880000000001</v>
      </c>
      <c r="N40" s="31">
        <v>2.0870470000000001</v>
      </c>
      <c r="O40" s="31">
        <v>2.2583690000000001</v>
      </c>
      <c r="P40" s="31">
        <v>2.4285399999999999</v>
      </c>
      <c r="Q40" s="31">
        <v>2.5999759999999998</v>
      </c>
      <c r="R40" s="31">
        <v>2.7732060000000001</v>
      </c>
      <c r="S40" s="31">
        <v>2.952922</v>
      </c>
      <c r="T40" s="31">
        <v>3.1384370000000001</v>
      </c>
      <c r="U40" s="31">
        <v>3.3307549999999999</v>
      </c>
      <c r="V40" s="31">
        <v>3.5242749999999998</v>
      </c>
      <c r="W40" s="31">
        <v>3.726855</v>
      </c>
      <c r="X40" s="31">
        <v>3.9380709999999999</v>
      </c>
      <c r="Y40" s="31">
        <v>4.1557440000000003</v>
      </c>
      <c r="Z40" s="31">
        <v>4.3805110000000003</v>
      </c>
      <c r="AA40" s="31">
        <v>4.6136169999999996</v>
      </c>
      <c r="AB40" s="31">
        <v>4.8605869999999998</v>
      </c>
      <c r="AC40" s="31">
        <v>5.1085190000000003</v>
      </c>
      <c r="AD40" s="31">
        <v>5.3570710000000004</v>
      </c>
      <c r="AE40" s="31">
        <v>5.6316069999999998</v>
      </c>
      <c r="AF40" s="31">
        <v>5.9356090000000004</v>
      </c>
      <c r="AG40" s="32">
        <v>0.12821299999999999</v>
      </c>
    </row>
    <row r="41" spans="1:33" ht="12" customHeight="1"/>
    <row r="42" spans="1:33" ht="12" customHeight="1"/>
    <row r="43" spans="1:33" ht="15" customHeight="1">
      <c r="A43" s="19" t="s">
        <v>941</v>
      </c>
      <c r="B43" s="30" t="s">
        <v>1770</v>
      </c>
      <c r="C43" s="38">
        <v>468.24883999999997</v>
      </c>
      <c r="D43" s="38">
        <v>471.07888800000001</v>
      </c>
      <c r="E43" s="38">
        <v>474.24130200000002</v>
      </c>
      <c r="F43" s="38">
        <v>442.51971400000002</v>
      </c>
      <c r="G43" s="38">
        <v>448.956726</v>
      </c>
      <c r="H43" s="38">
        <v>457.64755200000002</v>
      </c>
      <c r="I43" s="38">
        <v>456.70379600000001</v>
      </c>
      <c r="J43" s="38">
        <v>455.44903599999998</v>
      </c>
      <c r="K43" s="38">
        <v>453.94357300000001</v>
      </c>
      <c r="L43" s="38">
        <v>453.61090100000001</v>
      </c>
      <c r="M43" s="38">
        <v>453.71829200000002</v>
      </c>
      <c r="N43" s="38">
        <v>453.838257</v>
      </c>
      <c r="O43" s="38">
        <v>454.42358400000001</v>
      </c>
      <c r="P43" s="38">
        <v>449.776611</v>
      </c>
      <c r="Q43" s="38">
        <v>447.98791499999999</v>
      </c>
      <c r="R43" s="38">
        <v>443.34918199999998</v>
      </c>
      <c r="S43" s="38">
        <v>443.77777099999997</v>
      </c>
      <c r="T43" s="38">
        <v>443.31896999999998</v>
      </c>
      <c r="U43" s="38">
        <v>442.87756300000001</v>
      </c>
      <c r="V43" s="38">
        <v>441.743042</v>
      </c>
      <c r="W43" s="38">
        <v>441.236176</v>
      </c>
      <c r="X43" s="38">
        <v>441.40057400000001</v>
      </c>
      <c r="Y43" s="38">
        <v>440.00219700000002</v>
      </c>
      <c r="Z43" s="38">
        <v>438.087219</v>
      </c>
      <c r="AA43" s="38">
        <v>437.03344700000002</v>
      </c>
      <c r="AB43" s="38">
        <v>436.80850199999998</v>
      </c>
      <c r="AC43" s="38">
        <v>435.68884300000002</v>
      </c>
      <c r="AD43" s="38">
        <v>435.13897700000001</v>
      </c>
      <c r="AE43" s="38">
        <v>435.12530500000003</v>
      </c>
      <c r="AF43" s="38">
        <v>437.26293900000002</v>
      </c>
      <c r="AG43" s="36">
        <v>-2.3579999999999999E-3</v>
      </c>
    </row>
    <row r="44" spans="1:33" ht="15" customHeight="1">
      <c r="A44" s="19" t="s">
        <v>942</v>
      </c>
      <c r="B44" s="37" t="s">
        <v>1761</v>
      </c>
      <c r="C44" s="31">
        <v>466.74658199999999</v>
      </c>
      <c r="D44" s="31">
        <v>468.05999800000001</v>
      </c>
      <c r="E44" s="31">
        <v>469.18505900000002</v>
      </c>
      <c r="F44" s="31">
        <v>435.459045</v>
      </c>
      <c r="G44" s="31">
        <v>437.88919099999998</v>
      </c>
      <c r="H44" s="31">
        <v>440.86505099999999</v>
      </c>
      <c r="I44" s="31">
        <v>433.00036599999999</v>
      </c>
      <c r="J44" s="31">
        <v>423.47860700000001</v>
      </c>
      <c r="K44" s="31">
        <v>412.46298200000001</v>
      </c>
      <c r="L44" s="31">
        <v>402.75726300000002</v>
      </c>
      <c r="M44" s="31">
        <v>393.64819299999999</v>
      </c>
      <c r="N44" s="31">
        <v>384.74282799999997</v>
      </c>
      <c r="O44" s="31">
        <v>376.411652</v>
      </c>
      <c r="P44" s="31">
        <v>364.013214</v>
      </c>
      <c r="Q44" s="31">
        <v>354.24575800000002</v>
      </c>
      <c r="R44" s="31">
        <v>342.53298999999998</v>
      </c>
      <c r="S44" s="31">
        <v>334.996399</v>
      </c>
      <c r="T44" s="31">
        <v>326.97082499999999</v>
      </c>
      <c r="U44" s="31">
        <v>319.149719</v>
      </c>
      <c r="V44" s="31">
        <v>311.02734400000003</v>
      </c>
      <c r="W44" s="31">
        <v>303.54150399999997</v>
      </c>
      <c r="X44" s="31">
        <v>296.68661500000002</v>
      </c>
      <c r="Y44" s="31">
        <v>288.96017499999999</v>
      </c>
      <c r="Z44" s="31">
        <v>281.100616</v>
      </c>
      <c r="AA44" s="31">
        <v>273.98956299999998</v>
      </c>
      <c r="AB44" s="31">
        <v>267.56451399999997</v>
      </c>
      <c r="AC44" s="31">
        <v>260.75457799999998</v>
      </c>
      <c r="AD44" s="31">
        <v>254.449524</v>
      </c>
      <c r="AE44" s="31">
        <v>248.602814</v>
      </c>
      <c r="AF44" s="31">
        <v>244.09139999999999</v>
      </c>
      <c r="AG44" s="32">
        <v>-2.2105E-2</v>
      </c>
    </row>
    <row r="45" spans="1:33" ht="15" customHeight="1">
      <c r="A45" s="19" t="s">
        <v>943</v>
      </c>
      <c r="B45" s="37" t="s">
        <v>1771</v>
      </c>
      <c r="C45" s="31">
        <v>0</v>
      </c>
      <c r="D45" s="31">
        <v>0</v>
      </c>
      <c r="E45" s="31">
        <v>0</v>
      </c>
      <c r="F45" s="31">
        <v>0</v>
      </c>
      <c r="G45" s="31">
        <v>0</v>
      </c>
      <c r="H45" s="31">
        <v>0</v>
      </c>
      <c r="I45" s="31">
        <v>0</v>
      </c>
      <c r="J45" s="31">
        <v>0</v>
      </c>
      <c r="K45" s="31">
        <v>0</v>
      </c>
      <c r="L45" s="31">
        <v>0</v>
      </c>
      <c r="M45" s="31">
        <v>0</v>
      </c>
      <c r="N45" s="31">
        <v>0</v>
      </c>
      <c r="O45" s="31">
        <v>0</v>
      </c>
      <c r="P45" s="31">
        <v>0</v>
      </c>
      <c r="Q45" s="31">
        <v>0</v>
      </c>
      <c r="R45" s="31">
        <v>0</v>
      </c>
      <c r="S45" s="31">
        <v>0</v>
      </c>
      <c r="T45" s="31">
        <v>0</v>
      </c>
      <c r="U45" s="31">
        <v>0</v>
      </c>
      <c r="V45" s="31">
        <v>0</v>
      </c>
      <c r="W45" s="31">
        <v>0</v>
      </c>
      <c r="X45" s="31">
        <v>0</v>
      </c>
      <c r="Y45" s="31">
        <v>0</v>
      </c>
      <c r="Z45" s="31">
        <v>0</v>
      </c>
      <c r="AA45" s="31">
        <v>0</v>
      </c>
      <c r="AB45" s="31">
        <v>0</v>
      </c>
      <c r="AC45" s="31">
        <v>0</v>
      </c>
      <c r="AD45" s="31">
        <v>0</v>
      </c>
      <c r="AE45" s="31">
        <v>0</v>
      </c>
      <c r="AF45" s="31">
        <v>0</v>
      </c>
      <c r="AG45" s="32" t="s">
        <v>1754</v>
      </c>
    </row>
    <row r="46" spans="1:33" ht="15" customHeight="1">
      <c r="A46" s="19" t="s">
        <v>944</v>
      </c>
      <c r="B46" s="37" t="s">
        <v>1772</v>
      </c>
      <c r="C46" s="31">
        <v>0</v>
      </c>
      <c r="D46" s="31">
        <v>0</v>
      </c>
      <c r="E46" s="31">
        <v>0</v>
      </c>
      <c r="F46" s="31">
        <v>0</v>
      </c>
      <c r="G46" s="31">
        <v>0</v>
      </c>
      <c r="H46" s="31">
        <v>0</v>
      </c>
      <c r="I46" s="31">
        <v>0</v>
      </c>
      <c r="J46" s="31">
        <v>0</v>
      </c>
      <c r="K46" s="31">
        <v>0</v>
      </c>
      <c r="L46" s="31">
        <v>0</v>
      </c>
      <c r="M46" s="31">
        <v>0</v>
      </c>
      <c r="N46" s="31">
        <v>0</v>
      </c>
      <c r="O46" s="31">
        <v>0</v>
      </c>
      <c r="P46" s="31">
        <v>0</v>
      </c>
      <c r="Q46" s="31">
        <v>0</v>
      </c>
      <c r="R46" s="31">
        <v>0</v>
      </c>
      <c r="S46" s="31">
        <v>0</v>
      </c>
      <c r="T46" s="31">
        <v>0</v>
      </c>
      <c r="U46" s="31">
        <v>0</v>
      </c>
      <c r="V46" s="31">
        <v>0</v>
      </c>
      <c r="W46" s="31">
        <v>0</v>
      </c>
      <c r="X46" s="31">
        <v>0</v>
      </c>
      <c r="Y46" s="31">
        <v>0</v>
      </c>
      <c r="Z46" s="31">
        <v>0</v>
      </c>
      <c r="AA46" s="31">
        <v>0</v>
      </c>
      <c r="AB46" s="31">
        <v>0</v>
      </c>
      <c r="AC46" s="31">
        <v>0</v>
      </c>
      <c r="AD46" s="31">
        <v>0</v>
      </c>
      <c r="AE46" s="31">
        <v>0</v>
      </c>
      <c r="AF46" s="31">
        <v>0</v>
      </c>
      <c r="AG46" s="32" t="s">
        <v>1754</v>
      </c>
    </row>
    <row r="47" spans="1:33" ht="15" customHeight="1">
      <c r="A47" s="19" t="s">
        <v>945</v>
      </c>
      <c r="B47" s="37" t="s">
        <v>1773</v>
      </c>
      <c r="C47" s="31">
        <v>1.502254</v>
      </c>
      <c r="D47" s="31">
        <v>3.018894</v>
      </c>
      <c r="E47" s="31">
        <v>5.0562379999999996</v>
      </c>
      <c r="F47" s="31">
        <v>7.0606559999999998</v>
      </c>
      <c r="G47" s="31">
        <v>11.067543000000001</v>
      </c>
      <c r="H47" s="31">
        <v>16.782509000000001</v>
      </c>
      <c r="I47" s="31">
        <v>23.703420999999999</v>
      </c>
      <c r="J47" s="31">
        <v>31.97044</v>
      </c>
      <c r="K47" s="31">
        <v>41.480578999999999</v>
      </c>
      <c r="L47" s="31">
        <v>50.853653000000001</v>
      </c>
      <c r="M47" s="31">
        <v>60.070095000000002</v>
      </c>
      <c r="N47" s="31">
        <v>69.095436000000007</v>
      </c>
      <c r="O47" s="31">
        <v>78.011948000000004</v>
      </c>
      <c r="P47" s="31">
        <v>85.763396999999998</v>
      </c>
      <c r="Q47" s="31">
        <v>93.742142000000001</v>
      </c>
      <c r="R47" s="31">
        <v>100.816208</v>
      </c>
      <c r="S47" s="31">
        <v>108.78138</v>
      </c>
      <c r="T47" s="31">
        <v>116.348152</v>
      </c>
      <c r="U47" s="31">
        <v>123.727859</v>
      </c>
      <c r="V47" s="31">
        <v>130.71568300000001</v>
      </c>
      <c r="W47" s="31">
        <v>137.694672</v>
      </c>
      <c r="X47" s="31">
        <v>144.713943</v>
      </c>
      <c r="Y47" s="31">
        <v>151.04200700000001</v>
      </c>
      <c r="Z47" s="31">
        <v>156.98658800000001</v>
      </c>
      <c r="AA47" s="31">
        <v>163.04388399999999</v>
      </c>
      <c r="AB47" s="31">
        <v>169.243988</v>
      </c>
      <c r="AC47" s="31">
        <v>174.93424999999999</v>
      </c>
      <c r="AD47" s="31">
        <v>180.68945299999999</v>
      </c>
      <c r="AE47" s="31">
        <v>186.522491</v>
      </c>
      <c r="AF47" s="31">
        <v>193.17152400000001</v>
      </c>
      <c r="AG47" s="32">
        <v>0.182309</v>
      </c>
    </row>
    <row r="48" spans="1:33" ht="12" customHeight="1"/>
    <row r="49" spans="1:33" ht="15" customHeight="1">
      <c r="A49" s="19" t="s">
        <v>946</v>
      </c>
      <c r="B49" s="30" t="s">
        <v>563</v>
      </c>
      <c r="C49" s="38">
        <v>75.169692999999995</v>
      </c>
      <c r="D49" s="38">
        <v>77.553368000000006</v>
      </c>
      <c r="E49" s="38">
        <v>76.937827999999996</v>
      </c>
      <c r="F49" s="38">
        <v>74.883780999999999</v>
      </c>
      <c r="G49" s="38">
        <v>73.008735999999999</v>
      </c>
      <c r="H49" s="38">
        <v>70.952270999999996</v>
      </c>
      <c r="I49" s="38">
        <v>68.639519000000007</v>
      </c>
      <c r="J49" s="38">
        <v>66.460136000000006</v>
      </c>
      <c r="K49" s="38">
        <v>64.220459000000005</v>
      </c>
      <c r="L49" s="38">
        <v>62.007294000000002</v>
      </c>
      <c r="M49" s="38">
        <v>60.828522</v>
      </c>
      <c r="N49" s="38">
        <v>59.650131000000002</v>
      </c>
      <c r="O49" s="38">
        <v>58.55489</v>
      </c>
      <c r="P49" s="38">
        <v>57.362952999999997</v>
      </c>
      <c r="Q49" s="38">
        <v>56.156143</v>
      </c>
      <c r="R49" s="38">
        <v>54.998362999999998</v>
      </c>
      <c r="S49" s="38">
        <v>53.933726999999998</v>
      </c>
      <c r="T49" s="38">
        <v>52.840007999999997</v>
      </c>
      <c r="U49" s="38">
        <v>51.828865</v>
      </c>
      <c r="V49" s="38">
        <v>50.803615999999998</v>
      </c>
      <c r="W49" s="38">
        <v>50.346043000000002</v>
      </c>
      <c r="X49" s="38">
        <v>49.869534000000002</v>
      </c>
      <c r="Y49" s="38">
        <v>49.358772000000002</v>
      </c>
      <c r="Z49" s="38">
        <v>48.884739000000003</v>
      </c>
      <c r="AA49" s="38">
        <v>48.413406000000002</v>
      </c>
      <c r="AB49" s="38">
        <v>47.972458000000003</v>
      </c>
      <c r="AC49" s="38">
        <v>47.419342</v>
      </c>
      <c r="AD49" s="38">
        <v>46.793990999999998</v>
      </c>
      <c r="AE49" s="38">
        <v>46.348914999999998</v>
      </c>
      <c r="AF49" s="38">
        <v>46.08128</v>
      </c>
      <c r="AG49" s="36">
        <v>-1.6732E-2</v>
      </c>
    </row>
    <row r="50" spans="1:33" ht="15" customHeight="1">
      <c r="A50" s="19" t="s">
        <v>947</v>
      </c>
      <c r="B50" s="37" t="s">
        <v>1761</v>
      </c>
      <c r="C50" s="31">
        <v>73.017257999999998</v>
      </c>
      <c r="D50" s="31">
        <v>75.437629999999999</v>
      </c>
      <c r="E50" s="31">
        <v>74.942642000000006</v>
      </c>
      <c r="F50" s="31">
        <v>72.962173000000007</v>
      </c>
      <c r="G50" s="31">
        <v>71.154540999999995</v>
      </c>
      <c r="H50" s="31">
        <v>69.167182999999994</v>
      </c>
      <c r="I50" s="31">
        <v>66.929717999999994</v>
      </c>
      <c r="J50" s="31">
        <v>64.821083000000002</v>
      </c>
      <c r="K50" s="31">
        <v>62.652237</v>
      </c>
      <c r="L50" s="31">
        <v>60.509067999999999</v>
      </c>
      <c r="M50" s="31">
        <v>59.375098999999999</v>
      </c>
      <c r="N50" s="31">
        <v>58.240456000000002</v>
      </c>
      <c r="O50" s="31">
        <v>57.186782999999998</v>
      </c>
      <c r="P50" s="31">
        <v>56.037548000000001</v>
      </c>
      <c r="Q50" s="31">
        <v>54.872925000000002</v>
      </c>
      <c r="R50" s="31">
        <v>53.753525000000003</v>
      </c>
      <c r="S50" s="31">
        <v>52.725825999999998</v>
      </c>
      <c r="T50" s="31">
        <v>51.671089000000002</v>
      </c>
      <c r="U50" s="31">
        <v>50.697575000000001</v>
      </c>
      <c r="V50" s="31">
        <v>49.681941999999999</v>
      </c>
      <c r="W50" s="31">
        <v>49.175784999999998</v>
      </c>
      <c r="X50" s="31">
        <v>48.648246999999998</v>
      </c>
      <c r="Y50" s="31">
        <v>48.084274000000001</v>
      </c>
      <c r="Z50" s="31">
        <v>47.552925000000002</v>
      </c>
      <c r="AA50" s="31">
        <v>47.020828000000002</v>
      </c>
      <c r="AB50" s="31">
        <v>46.514626</v>
      </c>
      <c r="AC50" s="31">
        <v>45.895980999999999</v>
      </c>
      <c r="AD50" s="31">
        <v>45.203902999999997</v>
      </c>
      <c r="AE50" s="31">
        <v>44.682087000000003</v>
      </c>
      <c r="AF50" s="31">
        <v>44.326450000000001</v>
      </c>
      <c r="AG50" s="32">
        <v>-1.7063999999999999E-2</v>
      </c>
    </row>
    <row r="51" spans="1:33" ht="15" customHeight="1">
      <c r="A51" s="19" t="s">
        <v>948</v>
      </c>
      <c r="B51" s="37" t="s">
        <v>1774</v>
      </c>
      <c r="C51" s="31">
        <v>1.7114860000000001</v>
      </c>
      <c r="D51" s="31">
        <v>1.6128480000000001</v>
      </c>
      <c r="E51" s="31">
        <v>1.4495020000000001</v>
      </c>
      <c r="F51" s="31">
        <v>1.347504</v>
      </c>
      <c r="G51" s="31">
        <v>1.2532080000000001</v>
      </c>
      <c r="H51" s="31">
        <v>1.1653819999999999</v>
      </c>
      <c r="I51" s="31">
        <v>1.073898</v>
      </c>
      <c r="J51" s="31">
        <v>0.98857200000000001</v>
      </c>
      <c r="K51" s="31">
        <v>0.90627199999999997</v>
      </c>
      <c r="L51" s="31">
        <v>0.82484000000000002</v>
      </c>
      <c r="M51" s="31">
        <v>0.75754299999999997</v>
      </c>
      <c r="N51" s="31">
        <v>0.693527</v>
      </c>
      <c r="O51" s="31">
        <v>0.63092499999999996</v>
      </c>
      <c r="P51" s="31">
        <v>0.57072699999999998</v>
      </c>
      <c r="Q51" s="31">
        <v>0.513567</v>
      </c>
      <c r="R51" s="31">
        <v>0.465084</v>
      </c>
      <c r="S51" s="31">
        <v>0.41512900000000003</v>
      </c>
      <c r="T51" s="31">
        <v>0.36051800000000001</v>
      </c>
      <c r="U51" s="31">
        <v>0.304753</v>
      </c>
      <c r="V51" s="31">
        <v>0.25576300000000002</v>
      </c>
      <c r="W51" s="31">
        <v>0.25337700000000002</v>
      </c>
      <c r="X51" s="31">
        <v>0.25087799999999999</v>
      </c>
      <c r="Y51" s="31">
        <v>0.24824499999999999</v>
      </c>
      <c r="Z51" s="31">
        <v>0.24580399999999999</v>
      </c>
      <c r="AA51" s="31">
        <v>0.24337800000000001</v>
      </c>
      <c r="AB51" s="31">
        <v>0.24110400000000001</v>
      </c>
      <c r="AC51" s="31">
        <v>0.23829500000000001</v>
      </c>
      <c r="AD51" s="31">
        <v>0.23511299999999999</v>
      </c>
      <c r="AE51" s="31">
        <v>0.232824</v>
      </c>
      <c r="AF51" s="31">
        <v>0.231458</v>
      </c>
      <c r="AG51" s="32">
        <v>-6.6664000000000001E-2</v>
      </c>
    </row>
    <row r="52" spans="1:33" ht="15" customHeight="1">
      <c r="A52" s="19" t="s">
        <v>949</v>
      </c>
      <c r="B52" s="37" t="s">
        <v>1772</v>
      </c>
      <c r="C52" s="31">
        <v>0</v>
      </c>
      <c r="D52" s="31">
        <v>0</v>
      </c>
      <c r="E52" s="31">
        <v>0</v>
      </c>
      <c r="F52" s="31">
        <v>0</v>
      </c>
      <c r="G52" s="31">
        <v>0</v>
      </c>
      <c r="H52" s="31">
        <v>0</v>
      </c>
      <c r="I52" s="31">
        <v>0</v>
      </c>
      <c r="J52" s="31">
        <v>0</v>
      </c>
      <c r="K52" s="31">
        <v>0</v>
      </c>
      <c r="L52" s="31">
        <v>0</v>
      </c>
      <c r="M52" s="31">
        <v>0</v>
      </c>
      <c r="N52" s="31">
        <v>0</v>
      </c>
      <c r="O52" s="31">
        <v>0</v>
      </c>
      <c r="P52" s="31">
        <v>0</v>
      </c>
      <c r="Q52" s="31">
        <v>0</v>
      </c>
      <c r="R52" s="31">
        <v>0</v>
      </c>
      <c r="S52" s="31">
        <v>0</v>
      </c>
      <c r="T52" s="31">
        <v>0</v>
      </c>
      <c r="U52" s="31">
        <v>0</v>
      </c>
      <c r="V52" s="31">
        <v>0</v>
      </c>
      <c r="W52" s="31">
        <v>0</v>
      </c>
      <c r="X52" s="31">
        <v>0</v>
      </c>
      <c r="Y52" s="31">
        <v>0</v>
      </c>
      <c r="Z52" s="31">
        <v>0</v>
      </c>
      <c r="AA52" s="31">
        <v>0</v>
      </c>
      <c r="AB52" s="31">
        <v>0</v>
      </c>
      <c r="AC52" s="31">
        <v>0</v>
      </c>
      <c r="AD52" s="31">
        <v>0</v>
      </c>
      <c r="AE52" s="31">
        <v>0</v>
      </c>
      <c r="AF52" s="31">
        <v>0</v>
      </c>
      <c r="AG52" s="32" t="s">
        <v>1754</v>
      </c>
    </row>
    <row r="53" spans="1:33" ht="15" customHeight="1">
      <c r="A53" s="19" t="s">
        <v>950</v>
      </c>
      <c r="B53" s="37" t="s">
        <v>1773</v>
      </c>
      <c r="C53" s="31">
        <v>0.440946</v>
      </c>
      <c r="D53" s="31">
        <v>0.50288900000000003</v>
      </c>
      <c r="E53" s="31">
        <v>0.545682</v>
      </c>
      <c r="F53" s="31">
        <v>0.57410099999999997</v>
      </c>
      <c r="G53" s="31">
        <v>0.60097900000000004</v>
      </c>
      <c r="H53" s="31">
        <v>0.61970499999999995</v>
      </c>
      <c r="I53" s="31">
        <v>0.63590100000000005</v>
      </c>
      <c r="J53" s="31">
        <v>0.65048399999999995</v>
      </c>
      <c r="K53" s="31">
        <v>0.66195300000000001</v>
      </c>
      <c r="L53" s="31">
        <v>0.67338399999999998</v>
      </c>
      <c r="M53" s="31">
        <v>0.69588000000000005</v>
      </c>
      <c r="N53" s="31">
        <v>0.71614999999999995</v>
      </c>
      <c r="O53" s="31">
        <v>0.73718399999999995</v>
      </c>
      <c r="P53" s="31">
        <v>0.75467799999999996</v>
      </c>
      <c r="Q53" s="31">
        <v>0.76964900000000003</v>
      </c>
      <c r="R53" s="31">
        <v>0.779756</v>
      </c>
      <c r="S53" s="31">
        <v>0.79277600000000004</v>
      </c>
      <c r="T53" s="31">
        <v>0.80840000000000001</v>
      </c>
      <c r="U53" s="31">
        <v>0.82653799999999999</v>
      </c>
      <c r="V53" s="31">
        <v>0.86590999999999996</v>
      </c>
      <c r="W53" s="31">
        <v>0.916883</v>
      </c>
      <c r="X53" s="31">
        <v>0.97040899999999997</v>
      </c>
      <c r="Y53" s="31">
        <v>1.0262519999999999</v>
      </c>
      <c r="Z53" s="31">
        <v>1.086009</v>
      </c>
      <c r="AA53" s="31">
        <v>1.1492020000000001</v>
      </c>
      <c r="AB53" s="31">
        <v>1.216726</v>
      </c>
      <c r="AC53" s="31">
        <v>1.2850699999999999</v>
      </c>
      <c r="AD53" s="31">
        <v>1.354975</v>
      </c>
      <c r="AE53" s="31">
        <v>1.434007</v>
      </c>
      <c r="AF53" s="31">
        <v>1.5233730000000001</v>
      </c>
      <c r="AG53" s="32">
        <v>4.3677000000000001E-2</v>
      </c>
    </row>
    <row r="54" spans="1:33" ht="12" customHeight="1"/>
    <row r="55" spans="1:33" ht="15" customHeight="1">
      <c r="A55" s="19" t="s">
        <v>951</v>
      </c>
      <c r="B55" s="30" t="s">
        <v>556</v>
      </c>
      <c r="C55" s="38">
        <v>927.45135500000004</v>
      </c>
      <c r="D55" s="38">
        <v>990.02081299999998</v>
      </c>
      <c r="E55" s="38">
        <v>884.05950900000005</v>
      </c>
      <c r="F55" s="38">
        <v>884.70709199999999</v>
      </c>
      <c r="G55" s="38">
        <v>887.06121800000005</v>
      </c>
      <c r="H55" s="38">
        <v>885.41760299999999</v>
      </c>
      <c r="I55" s="38">
        <v>881.61273200000005</v>
      </c>
      <c r="J55" s="38">
        <v>880.34258999999997</v>
      </c>
      <c r="K55" s="38">
        <v>880.76928699999996</v>
      </c>
      <c r="L55" s="38">
        <v>879.92974900000002</v>
      </c>
      <c r="M55" s="38">
        <v>884.78594999999996</v>
      </c>
      <c r="N55" s="38">
        <v>884.65515100000005</v>
      </c>
      <c r="O55" s="38">
        <v>885.21844499999997</v>
      </c>
      <c r="P55" s="38">
        <v>886.28894000000003</v>
      </c>
      <c r="Q55" s="38">
        <v>887.35192900000004</v>
      </c>
      <c r="R55" s="38">
        <v>889.09478799999999</v>
      </c>
      <c r="S55" s="38">
        <v>891.03912400000002</v>
      </c>
      <c r="T55" s="38">
        <v>890.64679000000001</v>
      </c>
      <c r="U55" s="38">
        <v>892.27447500000005</v>
      </c>
      <c r="V55" s="38">
        <v>887.78131099999996</v>
      </c>
      <c r="W55" s="38">
        <v>886.33569299999999</v>
      </c>
      <c r="X55" s="38">
        <v>884.98419200000001</v>
      </c>
      <c r="Y55" s="38">
        <v>881.27642800000001</v>
      </c>
      <c r="Z55" s="38">
        <v>879.00164800000005</v>
      </c>
      <c r="AA55" s="38">
        <v>879.11547900000005</v>
      </c>
      <c r="AB55" s="38">
        <v>878.01025400000003</v>
      </c>
      <c r="AC55" s="38">
        <v>877.70593299999996</v>
      </c>
      <c r="AD55" s="38">
        <v>878.74401899999998</v>
      </c>
      <c r="AE55" s="38">
        <v>879.32208300000002</v>
      </c>
      <c r="AF55" s="38">
        <v>880.51599099999999</v>
      </c>
      <c r="AG55" s="36">
        <v>-1.789E-3</v>
      </c>
    </row>
    <row r="56" spans="1:33" ht="15" customHeight="1">
      <c r="A56" s="19" t="s">
        <v>952</v>
      </c>
      <c r="B56" s="37" t="s">
        <v>1761</v>
      </c>
      <c r="C56" s="31">
        <v>351.65612800000002</v>
      </c>
      <c r="D56" s="31">
        <v>238.17157</v>
      </c>
      <c r="E56" s="31">
        <v>341.49670400000002</v>
      </c>
      <c r="F56" s="31">
        <v>337.37942500000003</v>
      </c>
      <c r="G56" s="31">
        <v>332.16564899999997</v>
      </c>
      <c r="H56" s="31">
        <v>331.91503899999998</v>
      </c>
      <c r="I56" s="31">
        <v>335.13259900000003</v>
      </c>
      <c r="J56" s="31">
        <v>337.84320100000002</v>
      </c>
      <c r="K56" s="31">
        <v>338.748535</v>
      </c>
      <c r="L56" s="31">
        <v>341.154968</v>
      </c>
      <c r="M56" s="31">
        <v>339.24258400000002</v>
      </c>
      <c r="N56" s="31">
        <v>339.37771600000002</v>
      </c>
      <c r="O56" s="31">
        <v>339.98928799999999</v>
      </c>
      <c r="P56" s="31">
        <v>339.515198</v>
      </c>
      <c r="Q56" s="31">
        <v>338.44873000000001</v>
      </c>
      <c r="R56" s="31">
        <v>336.32299799999998</v>
      </c>
      <c r="S56" s="31">
        <v>333.43383799999998</v>
      </c>
      <c r="T56" s="31">
        <v>333.31323200000003</v>
      </c>
      <c r="U56" s="31">
        <v>332.17944299999999</v>
      </c>
      <c r="V56" s="31">
        <v>334.76266500000003</v>
      </c>
      <c r="W56" s="31">
        <v>335.45147700000001</v>
      </c>
      <c r="X56" s="31">
        <v>336.63207999999997</v>
      </c>
      <c r="Y56" s="31">
        <v>337.43170199999997</v>
      </c>
      <c r="Z56" s="31">
        <v>336.05450400000001</v>
      </c>
      <c r="AA56" s="31">
        <v>335.15737899999999</v>
      </c>
      <c r="AB56" s="31">
        <v>333.87554899999998</v>
      </c>
      <c r="AC56" s="31">
        <v>333.81549100000001</v>
      </c>
      <c r="AD56" s="31">
        <v>333.91772500000002</v>
      </c>
      <c r="AE56" s="31">
        <v>334.09484900000001</v>
      </c>
      <c r="AF56" s="31">
        <v>334.64166299999999</v>
      </c>
      <c r="AG56" s="32">
        <v>-1.709E-3</v>
      </c>
    </row>
    <row r="57" spans="1:33" ht="15" customHeight="1">
      <c r="A57" s="19" t="s">
        <v>953</v>
      </c>
      <c r="B57" s="37" t="s">
        <v>1774</v>
      </c>
      <c r="C57" s="31">
        <v>535.95062299999995</v>
      </c>
      <c r="D57" s="31">
        <v>727.49896200000001</v>
      </c>
      <c r="E57" s="31">
        <v>503.42858899999999</v>
      </c>
      <c r="F57" s="31">
        <v>502.77362099999999</v>
      </c>
      <c r="G57" s="31">
        <v>507.00457799999998</v>
      </c>
      <c r="H57" s="31">
        <v>500.63662699999998</v>
      </c>
      <c r="I57" s="31">
        <v>488.62951700000002</v>
      </c>
      <c r="J57" s="31">
        <v>483.53585800000002</v>
      </c>
      <c r="K57" s="31">
        <v>482.90744000000001</v>
      </c>
      <c r="L57" s="31">
        <v>478.91043100000002</v>
      </c>
      <c r="M57" s="31">
        <v>490.33029199999999</v>
      </c>
      <c r="N57" s="31">
        <v>488.39150999999998</v>
      </c>
      <c r="O57" s="31">
        <v>488.33117700000003</v>
      </c>
      <c r="P57" s="31">
        <v>489.60311899999999</v>
      </c>
      <c r="Q57" s="31">
        <v>490.947113</v>
      </c>
      <c r="R57" s="31">
        <v>494.14855999999997</v>
      </c>
      <c r="S57" s="31">
        <v>497.88388099999997</v>
      </c>
      <c r="T57" s="31">
        <v>495.34140000000002</v>
      </c>
      <c r="U57" s="31">
        <v>498.27636699999999</v>
      </c>
      <c r="V57" s="31">
        <v>484.67297400000001</v>
      </c>
      <c r="W57" s="31">
        <v>479.240387</v>
      </c>
      <c r="X57" s="31">
        <v>474.04070999999999</v>
      </c>
      <c r="Y57" s="31">
        <v>462.37161300000002</v>
      </c>
      <c r="Z57" s="31">
        <v>454.591339</v>
      </c>
      <c r="AA57" s="31">
        <v>453.270355</v>
      </c>
      <c r="AB57" s="31">
        <v>448.61398300000002</v>
      </c>
      <c r="AC57" s="31">
        <v>446.11673000000002</v>
      </c>
      <c r="AD57" s="31">
        <v>447.29937699999999</v>
      </c>
      <c r="AE57" s="31">
        <v>447.15524299999998</v>
      </c>
      <c r="AF57" s="31">
        <v>448.565247</v>
      </c>
      <c r="AG57" s="32">
        <v>-6.1190000000000003E-3</v>
      </c>
    </row>
    <row r="58" spans="1:33" ht="15" customHeight="1">
      <c r="A58" s="19" t="s">
        <v>954</v>
      </c>
      <c r="B58" s="37" t="s">
        <v>1772</v>
      </c>
      <c r="C58" s="31">
        <v>0</v>
      </c>
      <c r="D58" s="31">
        <v>0</v>
      </c>
      <c r="E58" s="31">
        <v>0</v>
      </c>
      <c r="F58" s="31">
        <v>0</v>
      </c>
      <c r="G58" s="31">
        <v>0</v>
      </c>
      <c r="H58" s="31">
        <v>0</v>
      </c>
      <c r="I58" s="31">
        <v>0</v>
      </c>
      <c r="J58" s="31">
        <v>0</v>
      </c>
      <c r="K58" s="31">
        <v>0</v>
      </c>
      <c r="L58" s="31">
        <v>0</v>
      </c>
      <c r="M58" s="31">
        <v>0</v>
      </c>
      <c r="N58" s="31">
        <v>0</v>
      </c>
      <c r="O58" s="31">
        <v>0</v>
      </c>
      <c r="P58" s="31">
        <v>0</v>
      </c>
      <c r="Q58" s="31">
        <v>0</v>
      </c>
      <c r="R58" s="31">
        <v>0</v>
      </c>
      <c r="S58" s="31">
        <v>0</v>
      </c>
      <c r="T58" s="31">
        <v>0</v>
      </c>
      <c r="U58" s="31">
        <v>0</v>
      </c>
      <c r="V58" s="31">
        <v>0</v>
      </c>
      <c r="W58" s="31">
        <v>0</v>
      </c>
      <c r="X58" s="31">
        <v>0</v>
      </c>
      <c r="Y58" s="31">
        <v>0</v>
      </c>
      <c r="Z58" s="31">
        <v>0</v>
      </c>
      <c r="AA58" s="31">
        <v>0</v>
      </c>
      <c r="AB58" s="31">
        <v>0</v>
      </c>
      <c r="AC58" s="31">
        <v>0</v>
      </c>
      <c r="AD58" s="31">
        <v>0</v>
      </c>
      <c r="AE58" s="31">
        <v>0</v>
      </c>
      <c r="AF58" s="31">
        <v>0</v>
      </c>
      <c r="AG58" s="32" t="s">
        <v>1754</v>
      </c>
    </row>
    <row r="59" spans="1:33" ht="15" customHeight="1">
      <c r="A59" s="19" t="s">
        <v>955</v>
      </c>
      <c r="B59" s="37" t="s">
        <v>1773</v>
      </c>
      <c r="C59" s="31">
        <v>39.844611999999998</v>
      </c>
      <c r="D59" s="31">
        <v>24.350292</v>
      </c>
      <c r="E59" s="31">
        <v>39.134216000000002</v>
      </c>
      <c r="F59" s="31">
        <v>44.554015999999997</v>
      </c>
      <c r="G59" s="31">
        <v>47.891013999999998</v>
      </c>
      <c r="H59" s="31">
        <v>52.865997</v>
      </c>
      <c r="I59" s="31">
        <v>57.850662</v>
      </c>
      <c r="J59" s="31">
        <v>58.963535</v>
      </c>
      <c r="K59" s="31">
        <v>59.113273999999997</v>
      </c>
      <c r="L59" s="31">
        <v>59.864296000000003</v>
      </c>
      <c r="M59" s="31">
        <v>55.213051</v>
      </c>
      <c r="N59" s="31">
        <v>56.885941000000003</v>
      </c>
      <c r="O59" s="31">
        <v>56.898018</v>
      </c>
      <c r="P59" s="31">
        <v>57.170631</v>
      </c>
      <c r="Q59" s="31">
        <v>57.956054999999999</v>
      </c>
      <c r="R59" s="31">
        <v>58.623233999999997</v>
      </c>
      <c r="S59" s="31">
        <v>59.721397000000003</v>
      </c>
      <c r="T59" s="31">
        <v>61.992119000000002</v>
      </c>
      <c r="U59" s="31">
        <v>61.818676000000004</v>
      </c>
      <c r="V59" s="31">
        <v>68.345634000000004</v>
      </c>
      <c r="W59" s="31">
        <v>71.643828999999997</v>
      </c>
      <c r="X59" s="31">
        <v>74.311394000000007</v>
      </c>
      <c r="Y59" s="31">
        <v>81.473067999999998</v>
      </c>
      <c r="Z59" s="31">
        <v>88.355773999999997</v>
      </c>
      <c r="AA59" s="31">
        <v>90.687775000000002</v>
      </c>
      <c r="AB59" s="31">
        <v>95.520767000000006</v>
      </c>
      <c r="AC59" s="31">
        <v>97.773712000000003</v>
      </c>
      <c r="AD59" s="31">
        <v>97.526932000000002</v>
      </c>
      <c r="AE59" s="31">
        <v>98.071976000000006</v>
      </c>
      <c r="AF59" s="31">
        <v>97.309059000000005</v>
      </c>
      <c r="AG59" s="32">
        <v>3.1268999999999998E-2</v>
      </c>
    </row>
    <row r="60" spans="1:33" ht="12" customHeight="1"/>
    <row r="61" spans="1:33" ht="15" customHeight="1">
      <c r="A61" s="19" t="s">
        <v>956</v>
      </c>
      <c r="B61" s="30" t="s">
        <v>957</v>
      </c>
      <c r="C61" s="38">
        <v>2296.1611330000001</v>
      </c>
      <c r="D61" s="38">
        <v>2683.6513669999999</v>
      </c>
      <c r="E61" s="38">
        <v>2951.118164</v>
      </c>
      <c r="F61" s="38">
        <v>3034.7094729999999</v>
      </c>
      <c r="G61" s="38">
        <v>3111.6896969999998</v>
      </c>
      <c r="H61" s="38">
        <v>3173.992432</v>
      </c>
      <c r="I61" s="38">
        <v>3213.9558109999998</v>
      </c>
      <c r="J61" s="38">
        <v>3252.0551759999998</v>
      </c>
      <c r="K61" s="38">
        <v>3293.8454590000001</v>
      </c>
      <c r="L61" s="38">
        <v>3340.3571780000002</v>
      </c>
      <c r="M61" s="38">
        <v>3377.2758789999998</v>
      </c>
      <c r="N61" s="38">
        <v>3393.485107</v>
      </c>
      <c r="O61" s="38">
        <v>3431.1589359999998</v>
      </c>
      <c r="P61" s="38">
        <v>3465.1965329999998</v>
      </c>
      <c r="Q61" s="38">
        <v>3501.516846</v>
      </c>
      <c r="R61" s="38">
        <v>3538.3811040000001</v>
      </c>
      <c r="S61" s="38">
        <v>3580.70874</v>
      </c>
      <c r="T61" s="38">
        <v>3619.171143</v>
      </c>
      <c r="U61" s="38">
        <v>3663.686279</v>
      </c>
      <c r="V61" s="38">
        <v>3712.9865719999998</v>
      </c>
      <c r="W61" s="38">
        <v>3753.7878420000002</v>
      </c>
      <c r="X61" s="38">
        <v>3799.3937989999999</v>
      </c>
      <c r="Y61" s="38">
        <v>3847.1994629999999</v>
      </c>
      <c r="Z61" s="38">
        <v>3892.524414</v>
      </c>
      <c r="AA61" s="38">
        <v>3945.7468260000001</v>
      </c>
      <c r="AB61" s="38">
        <v>3999.0383299999999</v>
      </c>
      <c r="AC61" s="38">
        <v>4045.6613769999999</v>
      </c>
      <c r="AD61" s="38">
        <v>4090.9533689999998</v>
      </c>
      <c r="AE61" s="38">
        <v>4144.0703119999998</v>
      </c>
      <c r="AF61" s="38">
        <v>4203.2158200000003</v>
      </c>
      <c r="AG61" s="36">
        <v>2.1068E-2</v>
      </c>
    </row>
    <row r="62" spans="1:33" ht="15" customHeight="1">
      <c r="A62" s="19" t="s">
        <v>958</v>
      </c>
      <c r="B62" s="37" t="s">
        <v>1775</v>
      </c>
      <c r="C62" s="31">
        <v>2273.726318</v>
      </c>
      <c r="D62" s="31">
        <v>2661.2297359999998</v>
      </c>
      <c r="E62" s="31">
        <v>2928.7075199999999</v>
      </c>
      <c r="F62" s="31">
        <v>3012.3078609999998</v>
      </c>
      <c r="G62" s="31">
        <v>3089.295654</v>
      </c>
      <c r="H62" s="31">
        <v>3151.6047359999998</v>
      </c>
      <c r="I62" s="31">
        <v>3191.5732419999999</v>
      </c>
      <c r="J62" s="31">
        <v>3229.6767580000001</v>
      </c>
      <c r="K62" s="31">
        <v>3271.4704590000001</v>
      </c>
      <c r="L62" s="31">
        <v>3317.985107</v>
      </c>
      <c r="M62" s="31">
        <v>3354.90625</v>
      </c>
      <c r="N62" s="31">
        <v>3371.117432</v>
      </c>
      <c r="O62" s="31">
        <v>3408.7929690000001</v>
      </c>
      <c r="P62" s="31">
        <v>3442.8320309999999</v>
      </c>
      <c r="Q62" s="31">
        <v>3479.1533199999999</v>
      </c>
      <c r="R62" s="31">
        <v>3516.0185550000001</v>
      </c>
      <c r="S62" s="31">
        <v>3558.3469239999999</v>
      </c>
      <c r="T62" s="31">
        <v>3596.8100589999999</v>
      </c>
      <c r="U62" s="31">
        <v>3641.3256839999999</v>
      </c>
      <c r="V62" s="31">
        <v>3690.6264649999998</v>
      </c>
      <c r="W62" s="31">
        <v>3731.4282229999999</v>
      </c>
      <c r="X62" s="31">
        <v>3777.0344239999999</v>
      </c>
      <c r="Y62" s="31">
        <v>3824.8403320000002</v>
      </c>
      <c r="Z62" s="31">
        <v>3870.1655270000001</v>
      </c>
      <c r="AA62" s="31">
        <v>3923.3879390000002</v>
      </c>
      <c r="AB62" s="31">
        <v>3976.6796880000002</v>
      </c>
      <c r="AC62" s="31">
        <v>4023.3027339999999</v>
      </c>
      <c r="AD62" s="31">
        <v>4068.594971</v>
      </c>
      <c r="AE62" s="31">
        <v>4121.7119140000004</v>
      </c>
      <c r="AF62" s="31">
        <v>4180.857422</v>
      </c>
      <c r="AG62" s="32">
        <v>2.1225000000000001E-2</v>
      </c>
    </row>
    <row r="63" spans="1:33" ht="15" customHeight="1">
      <c r="A63" s="19" t="s">
        <v>959</v>
      </c>
      <c r="B63" s="37" t="s">
        <v>1776</v>
      </c>
      <c r="C63" s="31">
        <v>22.434891</v>
      </c>
      <c r="D63" s="31">
        <v>22.421617999999999</v>
      </c>
      <c r="E63" s="31">
        <v>22.410634999999999</v>
      </c>
      <c r="F63" s="31">
        <v>22.401547999999998</v>
      </c>
      <c r="G63" s="31">
        <v>22.394031999999999</v>
      </c>
      <c r="H63" s="31">
        <v>22.387812</v>
      </c>
      <c r="I63" s="31">
        <v>22.382666</v>
      </c>
      <c r="J63" s="31">
        <v>22.378406999999999</v>
      </c>
      <c r="K63" s="31">
        <v>22.374884000000002</v>
      </c>
      <c r="L63" s="31">
        <v>22.371969</v>
      </c>
      <c r="M63" s="31">
        <v>22.369558000000001</v>
      </c>
      <c r="N63" s="31">
        <v>22.367563000000001</v>
      </c>
      <c r="O63" s="31">
        <v>22.365911000000001</v>
      </c>
      <c r="P63" s="31">
        <v>22.364546000000001</v>
      </c>
      <c r="Q63" s="31">
        <v>22.363416999999998</v>
      </c>
      <c r="R63" s="31">
        <v>22.362480000000001</v>
      </c>
      <c r="S63" s="31">
        <v>22.361708</v>
      </c>
      <c r="T63" s="31">
        <v>22.361066999999998</v>
      </c>
      <c r="U63" s="31">
        <v>22.360537999999998</v>
      </c>
      <c r="V63" s="31">
        <v>22.360099999999999</v>
      </c>
      <c r="W63" s="31">
        <v>22.359736999999999</v>
      </c>
      <c r="X63" s="31">
        <v>22.359438000000001</v>
      </c>
      <c r="Y63" s="31">
        <v>22.359190000000002</v>
      </c>
      <c r="Z63" s="31">
        <v>22.358984</v>
      </c>
      <c r="AA63" s="31">
        <v>22.358813999999999</v>
      </c>
      <c r="AB63" s="31">
        <v>22.358673</v>
      </c>
      <c r="AC63" s="31">
        <v>22.358557000000001</v>
      </c>
      <c r="AD63" s="31">
        <v>22.358460999999998</v>
      </c>
      <c r="AE63" s="31">
        <v>22.358381000000001</v>
      </c>
      <c r="AF63" s="31">
        <v>22.358315000000001</v>
      </c>
      <c r="AG63" s="32">
        <v>-1.18E-4</v>
      </c>
    </row>
    <row r="64" spans="1:33" ht="12" customHeight="1"/>
    <row r="65" spans="1:33" ht="15" customHeight="1">
      <c r="A65" s="19" t="s">
        <v>960</v>
      </c>
      <c r="B65" s="30" t="s">
        <v>961</v>
      </c>
      <c r="C65" s="38">
        <v>537.703125</v>
      </c>
      <c r="D65" s="38">
        <v>545.34875499999998</v>
      </c>
      <c r="E65" s="38">
        <v>539.67163100000005</v>
      </c>
      <c r="F65" s="38">
        <v>539.22375499999998</v>
      </c>
      <c r="G65" s="38">
        <v>542.58715800000004</v>
      </c>
      <c r="H65" s="38">
        <v>545.14965800000004</v>
      </c>
      <c r="I65" s="38">
        <v>547.036743</v>
      </c>
      <c r="J65" s="38">
        <v>549.19799799999998</v>
      </c>
      <c r="K65" s="38">
        <v>547.83374000000003</v>
      </c>
      <c r="L65" s="38">
        <v>549.64349400000003</v>
      </c>
      <c r="M65" s="38">
        <v>549.11926300000005</v>
      </c>
      <c r="N65" s="38">
        <v>549.31872599999997</v>
      </c>
      <c r="O65" s="38">
        <v>549.48425299999997</v>
      </c>
      <c r="P65" s="38">
        <v>549.62329099999999</v>
      </c>
      <c r="Q65" s="38">
        <v>549.73779300000001</v>
      </c>
      <c r="R65" s="38">
        <v>549.99847399999999</v>
      </c>
      <c r="S65" s="38">
        <v>550.35229500000003</v>
      </c>
      <c r="T65" s="38">
        <v>550.70202600000005</v>
      </c>
      <c r="U65" s="38">
        <v>551.05041500000004</v>
      </c>
      <c r="V65" s="38">
        <v>551.39324999999997</v>
      </c>
      <c r="W65" s="38">
        <v>551.73486300000002</v>
      </c>
      <c r="X65" s="38">
        <v>552.07397500000002</v>
      </c>
      <c r="Y65" s="38">
        <v>552.408997</v>
      </c>
      <c r="Z65" s="38">
        <v>552.74206500000003</v>
      </c>
      <c r="AA65" s="38">
        <v>553.07428000000004</v>
      </c>
      <c r="AB65" s="38">
        <v>553.40344200000004</v>
      </c>
      <c r="AC65" s="38">
        <v>553.73046899999997</v>
      </c>
      <c r="AD65" s="38">
        <v>554.056152</v>
      </c>
      <c r="AE65" s="38">
        <v>554.37951699999996</v>
      </c>
      <c r="AF65" s="38">
        <v>554.70135500000004</v>
      </c>
      <c r="AG65" s="36">
        <v>1.0740000000000001E-3</v>
      </c>
    </row>
    <row r="66" spans="1:33" ht="15" customHeight="1">
      <c r="A66" s="19" t="s">
        <v>962</v>
      </c>
      <c r="B66" s="37" t="s">
        <v>1777</v>
      </c>
      <c r="C66" s="31">
        <v>402.12243699999999</v>
      </c>
      <c r="D66" s="31">
        <v>408.58813500000002</v>
      </c>
      <c r="E66" s="31">
        <v>405.11737099999999</v>
      </c>
      <c r="F66" s="31">
        <v>404.78070100000002</v>
      </c>
      <c r="G66" s="31">
        <v>407.30474900000002</v>
      </c>
      <c r="H66" s="31">
        <v>409.22909499999997</v>
      </c>
      <c r="I66" s="31">
        <v>410.64746100000002</v>
      </c>
      <c r="J66" s="31">
        <v>412.27038599999997</v>
      </c>
      <c r="K66" s="31">
        <v>411.24566700000003</v>
      </c>
      <c r="L66" s="31">
        <v>412.60449199999999</v>
      </c>
      <c r="M66" s="31">
        <v>412.20864899999998</v>
      </c>
      <c r="N66" s="31">
        <v>412.35833700000001</v>
      </c>
      <c r="O66" s="31">
        <v>412.48217799999998</v>
      </c>
      <c r="P66" s="31">
        <v>412.58575400000001</v>
      </c>
      <c r="Q66" s="31">
        <v>412.67089800000002</v>
      </c>
      <c r="R66" s="31">
        <v>412.86550899999997</v>
      </c>
      <c r="S66" s="31">
        <v>413.12994400000002</v>
      </c>
      <c r="T66" s="31">
        <v>413.39245599999998</v>
      </c>
      <c r="U66" s="31">
        <v>413.65313700000002</v>
      </c>
      <c r="V66" s="31">
        <v>413.91204800000003</v>
      </c>
      <c r="W66" s="31">
        <v>414.16891500000003</v>
      </c>
      <c r="X66" s="31">
        <v>414.42382800000001</v>
      </c>
      <c r="Y66" s="31">
        <v>414.67672700000003</v>
      </c>
      <c r="Z66" s="31">
        <v>414.92770400000001</v>
      </c>
      <c r="AA66" s="31">
        <v>415.176849</v>
      </c>
      <c r="AB66" s="31">
        <v>415.42431599999998</v>
      </c>
      <c r="AC66" s="31">
        <v>415.67010499999998</v>
      </c>
      <c r="AD66" s="31">
        <v>415.91433699999999</v>
      </c>
      <c r="AE66" s="31">
        <v>416.15707400000002</v>
      </c>
      <c r="AF66" s="31">
        <v>416.39840700000002</v>
      </c>
      <c r="AG66" s="32">
        <v>1.204E-3</v>
      </c>
    </row>
    <row r="67" spans="1:33" ht="15" customHeight="1">
      <c r="A67" s="19" t="s">
        <v>963</v>
      </c>
      <c r="B67" s="37" t="s">
        <v>1771</v>
      </c>
      <c r="C67" s="31">
        <v>20.461241000000001</v>
      </c>
      <c r="D67" s="31">
        <v>19.790189999999999</v>
      </c>
      <c r="E67" s="31">
        <v>18.577483999999998</v>
      </c>
      <c r="F67" s="31">
        <v>18.562657999999999</v>
      </c>
      <c r="G67" s="31">
        <v>18.679366999999999</v>
      </c>
      <c r="H67" s="31">
        <v>18.766643999999999</v>
      </c>
      <c r="I67" s="31">
        <v>18.82938</v>
      </c>
      <c r="J67" s="31">
        <v>18.903067</v>
      </c>
      <c r="K67" s="31">
        <v>18.856854999999999</v>
      </c>
      <c r="L67" s="31">
        <v>18.918801999999999</v>
      </c>
      <c r="M67" s="31">
        <v>18.903721000000001</v>
      </c>
      <c r="N67" s="31">
        <v>18.910616000000001</v>
      </c>
      <c r="O67" s="31">
        <v>18.916868000000001</v>
      </c>
      <c r="P67" s="31">
        <v>18.92268</v>
      </c>
      <c r="Q67" s="31">
        <v>18.927703999999999</v>
      </c>
      <c r="R67" s="31">
        <v>18.938010999999999</v>
      </c>
      <c r="S67" s="31">
        <v>18.951756</v>
      </c>
      <c r="T67" s="31">
        <v>18.963802000000001</v>
      </c>
      <c r="U67" s="31">
        <v>18.976884999999999</v>
      </c>
      <c r="V67" s="31">
        <v>18.986682999999999</v>
      </c>
      <c r="W67" s="31">
        <v>18.997869000000001</v>
      </c>
      <c r="X67" s="31">
        <v>19.009169</v>
      </c>
      <c r="Y67" s="31">
        <v>19.018823999999999</v>
      </c>
      <c r="Z67" s="31">
        <v>19.029070000000001</v>
      </c>
      <c r="AA67" s="31">
        <v>19.040801999999999</v>
      </c>
      <c r="AB67" s="31">
        <v>19.051625999999999</v>
      </c>
      <c r="AC67" s="31">
        <v>19.062536000000001</v>
      </c>
      <c r="AD67" s="31">
        <v>19.074103999999998</v>
      </c>
      <c r="AE67" s="31">
        <v>19.085204999999998</v>
      </c>
      <c r="AF67" s="31">
        <v>19.096606999999999</v>
      </c>
      <c r="AG67" s="32">
        <v>-2.3770000000000002E-3</v>
      </c>
    </row>
    <row r="68" spans="1:33" ht="15" customHeight="1">
      <c r="A68" s="19" t="s">
        <v>964</v>
      </c>
      <c r="B68" s="37" t="s">
        <v>1778</v>
      </c>
      <c r="C68" s="31">
        <v>115.119415</v>
      </c>
      <c r="D68" s="31">
        <v>116.97041299999999</v>
      </c>
      <c r="E68" s="31">
        <v>115.97680699999999</v>
      </c>
      <c r="F68" s="31">
        <v>115.880424</v>
      </c>
      <c r="G68" s="31">
        <v>116.603004</v>
      </c>
      <c r="H68" s="31">
        <v>117.15389999999999</v>
      </c>
      <c r="I68" s="31">
        <v>117.55993700000001</v>
      </c>
      <c r="J68" s="31">
        <v>118.024559</v>
      </c>
      <c r="K68" s="31">
        <v>117.731201</v>
      </c>
      <c r="L68" s="31">
        <v>118.120216</v>
      </c>
      <c r="M68" s="31">
        <v>118.006882</v>
      </c>
      <c r="N68" s="31">
        <v>118.049744</v>
      </c>
      <c r="O68" s="31">
        <v>118.08519</v>
      </c>
      <c r="P68" s="31">
        <v>118.11483800000001</v>
      </c>
      <c r="Q68" s="31">
        <v>118.139214</v>
      </c>
      <c r="R68" s="31">
        <v>118.194923</v>
      </c>
      <c r="S68" s="31">
        <v>118.27063</v>
      </c>
      <c r="T68" s="31">
        <v>118.34577899999999</v>
      </c>
      <c r="U68" s="31">
        <v>118.42041</v>
      </c>
      <c r="V68" s="31">
        <v>118.494522</v>
      </c>
      <c r="W68" s="31">
        <v>118.568062</v>
      </c>
      <c r="X68" s="31">
        <v>118.64102200000001</v>
      </c>
      <c r="Y68" s="31">
        <v>118.713425</v>
      </c>
      <c r="Z68" s="31">
        <v>118.78527800000001</v>
      </c>
      <c r="AA68" s="31">
        <v>118.856613</v>
      </c>
      <c r="AB68" s="31">
        <v>118.92746</v>
      </c>
      <c r="AC68" s="31">
        <v>118.997818</v>
      </c>
      <c r="AD68" s="31">
        <v>119.067734</v>
      </c>
      <c r="AE68" s="31">
        <v>119.13723</v>
      </c>
      <c r="AF68" s="31">
        <v>119.206306</v>
      </c>
      <c r="AG68" s="32">
        <v>1.204E-3</v>
      </c>
    </row>
    <row r="69" spans="1:33" ht="12" customHeight="1"/>
    <row r="70" spans="1:33" ht="15" customHeight="1">
      <c r="A70" s="19" t="s">
        <v>965</v>
      </c>
      <c r="B70" s="30" t="s">
        <v>966</v>
      </c>
      <c r="C70" s="38">
        <v>175.12567100000001</v>
      </c>
      <c r="D70" s="38">
        <v>199.400192</v>
      </c>
      <c r="E70" s="38">
        <v>211.32579000000001</v>
      </c>
      <c r="F70" s="38">
        <v>217.84545900000001</v>
      </c>
      <c r="G70" s="38">
        <v>221.70657299999999</v>
      </c>
      <c r="H70" s="38">
        <v>224.223602</v>
      </c>
      <c r="I70" s="38">
        <v>225.852982</v>
      </c>
      <c r="J70" s="38">
        <v>226.766907</v>
      </c>
      <c r="K70" s="38">
        <v>227.22096300000001</v>
      </c>
      <c r="L70" s="38">
        <v>227.62361100000001</v>
      </c>
      <c r="M70" s="38">
        <v>228.039795</v>
      </c>
      <c r="N70" s="38">
        <v>227.957672</v>
      </c>
      <c r="O70" s="38">
        <v>227.73249799999999</v>
      </c>
      <c r="P70" s="38">
        <v>227.421097</v>
      </c>
      <c r="Q70" s="38">
        <v>226.926514</v>
      </c>
      <c r="R70" s="38">
        <v>226.58166499999999</v>
      </c>
      <c r="S70" s="38">
        <v>226.33427399999999</v>
      </c>
      <c r="T70" s="38">
        <v>226.04068000000001</v>
      </c>
      <c r="U70" s="38">
        <v>225.20178200000001</v>
      </c>
      <c r="V70" s="38">
        <v>224.45675700000001</v>
      </c>
      <c r="W70" s="38">
        <v>223.568939</v>
      </c>
      <c r="X70" s="38">
        <v>222.53797900000001</v>
      </c>
      <c r="Y70" s="38">
        <v>221.54235800000001</v>
      </c>
      <c r="Z70" s="38">
        <v>220.49520899999999</v>
      </c>
      <c r="AA70" s="38">
        <v>219.292664</v>
      </c>
      <c r="AB70" s="38">
        <v>218.10140999999999</v>
      </c>
      <c r="AC70" s="38">
        <v>216.69142199999999</v>
      </c>
      <c r="AD70" s="38">
        <v>215.01010099999999</v>
      </c>
      <c r="AE70" s="38">
        <v>213.01475500000001</v>
      </c>
      <c r="AF70" s="38">
        <v>210.57737700000001</v>
      </c>
      <c r="AG70" s="36">
        <v>6.3769999999999999E-3</v>
      </c>
    </row>
    <row r="71" spans="1:33" ht="15" customHeight="1">
      <c r="A71" s="19" t="s">
        <v>967</v>
      </c>
      <c r="B71" s="37" t="s">
        <v>1779</v>
      </c>
      <c r="C71" s="31">
        <v>75.313231999999999</v>
      </c>
      <c r="D71" s="31">
        <v>82.089530999999994</v>
      </c>
      <c r="E71" s="31">
        <v>86.692977999999997</v>
      </c>
      <c r="F71" s="31">
        <v>90.064269999999993</v>
      </c>
      <c r="G71" s="31">
        <v>92.387680000000003</v>
      </c>
      <c r="H71" s="31">
        <v>94.193466000000001</v>
      </c>
      <c r="I71" s="31">
        <v>95.518471000000005</v>
      </c>
      <c r="J71" s="31">
        <v>96.276381999999998</v>
      </c>
      <c r="K71" s="31">
        <v>96.685287000000002</v>
      </c>
      <c r="L71" s="31">
        <v>97.144073000000006</v>
      </c>
      <c r="M71" s="31">
        <v>97.692047000000002</v>
      </c>
      <c r="N71" s="31">
        <v>97.729561000000004</v>
      </c>
      <c r="O71" s="31">
        <v>97.570175000000006</v>
      </c>
      <c r="P71" s="31">
        <v>97.256912</v>
      </c>
      <c r="Q71" s="31">
        <v>96.751548999999997</v>
      </c>
      <c r="R71" s="31">
        <v>96.316826000000006</v>
      </c>
      <c r="S71" s="31">
        <v>95.774390999999994</v>
      </c>
      <c r="T71" s="31">
        <v>95.265297000000004</v>
      </c>
      <c r="U71" s="31">
        <v>94.576369999999997</v>
      </c>
      <c r="V71" s="31">
        <v>94.018851999999995</v>
      </c>
      <c r="W71" s="31">
        <v>93.417525999999995</v>
      </c>
      <c r="X71" s="31">
        <v>92.731255000000004</v>
      </c>
      <c r="Y71" s="31">
        <v>92.131393000000003</v>
      </c>
      <c r="Z71" s="31">
        <v>91.537315000000007</v>
      </c>
      <c r="AA71" s="31">
        <v>90.839286999999999</v>
      </c>
      <c r="AB71" s="31">
        <v>90.224250999999995</v>
      </c>
      <c r="AC71" s="31">
        <v>89.512221999999994</v>
      </c>
      <c r="AD71" s="31">
        <v>88.689475999999999</v>
      </c>
      <c r="AE71" s="31">
        <v>87.816879</v>
      </c>
      <c r="AF71" s="31">
        <v>86.980957000000004</v>
      </c>
      <c r="AG71" s="32">
        <v>4.9789999999999999E-3</v>
      </c>
    </row>
    <row r="72" spans="1:33" ht="15" customHeight="1">
      <c r="A72" s="19" t="s">
        <v>968</v>
      </c>
      <c r="B72" s="37" t="s">
        <v>1780</v>
      </c>
      <c r="C72" s="31">
        <v>9.6433230000000005</v>
      </c>
      <c r="D72" s="31">
        <v>10.540934</v>
      </c>
      <c r="E72" s="31">
        <v>11.148802999999999</v>
      </c>
      <c r="F72" s="31">
        <v>11.600770000000001</v>
      </c>
      <c r="G72" s="31">
        <v>11.917157</v>
      </c>
      <c r="H72" s="31">
        <v>12.169338</v>
      </c>
      <c r="I72" s="31">
        <v>12.357654999999999</v>
      </c>
      <c r="J72" s="31">
        <v>12.472455</v>
      </c>
      <c r="K72" s="31">
        <v>12.542721</v>
      </c>
      <c r="L72" s="31">
        <v>12.621245999999999</v>
      </c>
      <c r="M72" s="31">
        <v>12.713088000000001</v>
      </c>
      <c r="N72" s="31">
        <v>12.736143</v>
      </c>
      <c r="O72" s="31">
        <v>12.732991999999999</v>
      </c>
      <c r="P72" s="31">
        <v>12.709225</v>
      </c>
      <c r="Q72" s="31">
        <v>12.659914000000001</v>
      </c>
      <c r="R72" s="31">
        <v>12.620424999999999</v>
      </c>
      <c r="S72" s="31">
        <v>12.566718</v>
      </c>
      <c r="T72" s="31">
        <v>12.517704</v>
      </c>
      <c r="U72" s="31">
        <v>12.443576</v>
      </c>
      <c r="V72" s="31">
        <v>12.387663</v>
      </c>
      <c r="W72" s="31">
        <v>12.324693999999999</v>
      </c>
      <c r="X72" s="31">
        <v>12.250159999999999</v>
      </c>
      <c r="Y72" s="31">
        <v>12.187834000000001</v>
      </c>
      <c r="Z72" s="31">
        <v>12.126117000000001</v>
      </c>
      <c r="AA72" s="31">
        <v>12.050186</v>
      </c>
      <c r="AB72" s="31">
        <v>11.985734000000001</v>
      </c>
      <c r="AC72" s="31">
        <v>11.906828000000001</v>
      </c>
      <c r="AD72" s="31">
        <v>11.812537000000001</v>
      </c>
      <c r="AE72" s="31">
        <v>11.712026</v>
      </c>
      <c r="AF72" s="31">
        <v>11.616365999999999</v>
      </c>
      <c r="AG72" s="32">
        <v>6.4400000000000004E-3</v>
      </c>
    </row>
    <row r="73" spans="1:33" ht="15" customHeight="1">
      <c r="A73" s="19" t="s">
        <v>969</v>
      </c>
      <c r="B73" s="37" t="s">
        <v>1781</v>
      </c>
      <c r="C73" s="31">
        <v>5.1609999999999998E-3</v>
      </c>
      <c r="D73" s="31">
        <v>5.496E-3</v>
      </c>
      <c r="E73" s="31">
        <v>5.7359999999999998E-3</v>
      </c>
      <c r="F73" s="31">
        <v>5.8849999999999996E-3</v>
      </c>
      <c r="G73" s="31">
        <v>5.9800000000000001E-3</v>
      </c>
      <c r="H73" s="31">
        <v>6.0460000000000002E-3</v>
      </c>
      <c r="I73" s="31">
        <v>6.097E-3</v>
      </c>
      <c r="J73" s="31">
        <v>6.1120000000000002E-3</v>
      </c>
      <c r="K73" s="31">
        <v>6.1019999999999998E-3</v>
      </c>
      <c r="L73" s="31">
        <v>6.0910000000000001E-3</v>
      </c>
      <c r="M73" s="31">
        <v>6.0860000000000003E-3</v>
      </c>
      <c r="N73" s="31">
        <v>6.051E-3</v>
      </c>
      <c r="O73" s="31">
        <v>6.0049999999999999E-3</v>
      </c>
      <c r="P73" s="31">
        <v>5.953E-3</v>
      </c>
      <c r="Q73" s="31">
        <v>5.8919999999999997E-3</v>
      </c>
      <c r="R73" s="31">
        <v>5.8339999999999998E-3</v>
      </c>
      <c r="S73" s="31">
        <v>5.7679999999999997E-3</v>
      </c>
      <c r="T73" s="31">
        <v>5.705E-3</v>
      </c>
      <c r="U73" s="31">
        <v>5.6350000000000003E-3</v>
      </c>
      <c r="V73" s="31">
        <v>5.5669999999999999E-3</v>
      </c>
      <c r="W73" s="31">
        <v>5.4999999999999997E-3</v>
      </c>
      <c r="X73" s="31">
        <v>5.4299999999999999E-3</v>
      </c>
      <c r="Y73" s="31">
        <v>5.3619999999999996E-3</v>
      </c>
      <c r="Z73" s="31">
        <v>5.2940000000000001E-3</v>
      </c>
      <c r="AA73" s="31">
        <v>5.2209999999999999E-3</v>
      </c>
      <c r="AB73" s="31">
        <v>5.1489999999999999E-3</v>
      </c>
      <c r="AC73" s="31">
        <v>5.078E-3</v>
      </c>
      <c r="AD73" s="31">
        <v>5.0010000000000002E-3</v>
      </c>
      <c r="AE73" s="31">
        <v>4.9189999999999998E-3</v>
      </c>
      <c r="AF73" s="31">
        <v>4.8370000000000002E-3</v>
      </c>
      <c r="AG73" s="32">
        <v>-2.2309999999999999E-3</v>
      </c>
    </row>
    <row r="74" spans="1:33" ht="15" customHeight="1">
      <c r="A74" s="19" t="s">
        <v>970</v>
      </c>
      <c r="B74" s="37" t="s">
        <v>1782</v>
      </c>
      <c r="C74" s="31">
        <v>45.060589</v>
      </c>
      <c r="D74" s="31">
        <v>48.910423000000002</v>
      </c>
      <c r="E74" s="31">
        <v>51.438122</v>
      </c>
      <c r="F74" s="31">
        <v>53.268456</v>
      </c>
      <c r="G74" s="31">
        <v>54.502411000000002</v>
      </c>
      <c r="H74" s="31">
        <v>55.450690999999999</v>
      </c>
      <c r="I74" s="31">
        <v>56.114525</v>
      </c>
      <c r="J74" s="31">
        <v>56.457973000000003</v>
      </c>
      <c r="K74" s="31">
        <v>56.608898000000003</v>
      </c>
      <c r="L74" s="31">
        <v>56.796799</v>
      </c>
      <c r="M74" s="31">
        <v>57.038184999999999</v>
      </c>
      <c r="N74" s="31">
        <v>56.982272999999999</v>
      </c>
      <c r="O74" s="31">
        <v>56.809921000000003</v>
      </c>
      <c r="P74" s="31">
        <v>56.540951</v>
      </c>
      <c r="Q74" s="31">
        <v>56.149715</v>
      </c>
      <c r="R74" s="31">
        <v>55.791142000000001</v>
      </c>
      <c r="S74" s="31">
        <v>55.365161999999998</v>
      </c>
      <c r="T74" s="31">
        <v>54.947074999999998</v>
      </c>
      <c r="U74" s="31">
        <v>54.407032000000001</v>
      </c>
      <c r="V74" s="31">
        <v>53.927959000000001</v>
      </c>
      <c r="W74" s="31">
        <v>53.398918000000002</v>
      </c>
      <c r="X74" s="31">
        <v>52.798279000000001</v>
      </c>
      <c r="Y74" s="31">
        <v>52.219101000000002</v>
      </c>
      <c r="Z74" s="31">
        <v>51.604584000000003</v>
      </c>
      <c r="AA74" s="31">
        <v>50.88467</v>
      </c>
      <c r="AB74" s="31">
        <v>50.147407999999999</v>
      </c>
      <c r="AC74" s="31">
        <v>49.255951000000003</v>
      </c>
      <c r="AD74" s="31">
        <v>48.159224999999999</v>
      </c>
      <c r="AE74" s="31">
        <v>46.7896</v>
      </c>
      <c r="AF74" s="31">
        <v>44.974155000000003</v>
      </c>
      <c r="AG74" s="32">
        <v>-6.6000000000000005E-5</v>
      </c>
    </row>
    <row r="75" spans="1:33" ht="15" customHeight="1">
      <c r="A75" s="19" t="s">
        <v>971</v>
      </c>
      <c r="B75" s="37" t="s">
        <v>1783</v>
      </c>
      <c r="C75" s="31">
        <v>19.164963</v>
      </c>
      <c r="D75" s="31">
        <v>21.02298</v>
      </c>
      <c r="E75" s="31">
        <v>22.358467000000001</v>
      </c>
      <c r="F75" s="31">
        <v>23.335905</v>
      </c>
      <c r="G75" s="31">
        <v>24.015098999999999</v>
      </c>
      <c r="H75" s="31">
        <v>24.532710999999999</v>
      </c>
      <c r="I75" s="31">
        <v>24.923483000000001</v>
      </c>
      <c r="J75" s="31">
        <v>25.149429000000001</v>
      </c>
      <c r="K75" s="31">
        <v>25.266787999999998</v>
      </c>
      <c r="L75" s="31">
        <v>25.382044</v>
      </c>
      <c r="M75" s="31">
        <v>25.510753999999999</v>
      </c>
      <c r="N75" s="31">
        <v>25.501729999999998</v>
      </c>
      <c r="O75" s="31">
        <v>25.436585999999998</v>
      </c>
      <c r="P75" s="31">
        <v>25.330863999999998</v>
      </c>
      <c r="Q75" s="31">
        <v>25.177016999999999</v>
      </c>
      <c r="R75" s="31">
        <v>25.038975000000001</v>
      </c>
      <c r="S75" s="31">
        <v>24.867069000000001</v>
      </c>
      <c r="T75" s="31">
        <v>24.70186</v>
      </c>
      <c r="U75" s="31">
        <v>24.494648000000002</v>
      </c>
      <c r="V75" s="31">
        <v>24.317627000000002</v>
      </c>
      <c r="W75" s="31">
        <v>24.134003</v>
      </c>
      <c r="X75" s="31">
        <v>23.926787999999998</v>
      </c>
      <c r="Y75" s="31">
        <v>23.738327000000002</v>
      </c>
      <c r="Z75" s="31">
        <v>23.551292</v>
      </c>
      <c r="AA75" s="31">
        <v>23.335457000000002</v>
      </c>
      <c r="AB75" s="31">
        <v>23.138323</v>
      </c>
      <c r="AC75" s="31">
        <v>22.922705000000001</v>
      </c>
      <c r="AD75" s="31">
        <v>22.679783</v>
      </c>
      <c r="AE75" s="31">
        <v>22.419288999999999</v>
      </c>
      <c r="AF75" s="31">
        <v>22.166677</v>
      </c>
      <c r="AG75" s="32">
        <v>5.0299999999999997E-3</v>
      </c>
    </row>
    <row r="76" spans="1:33" ht="15" customHeight="1">
      <c r="A76" s="19" t="s">
        <v>972</v>
      </c>
      <c r="B76" s="37" t="s">
        <v>1784</v>
      </c>
      <c r="C76" s="31">
        <v>1.0136350000000001</v>
      </c>
      <c r="D76" s="31">
        <v>1.1214280000000001</v>
      </c>
      <c r="E76" s="31">
        <v>1.1965779999999999</v>
      </c>
      <c r="F76" s="31">
        <v>1.253755</v>
      </c>
      <c r="G76" s="31">
        <v>1.2953699999999999</v>
      </c>
      <c r="H76" s="31">
        <v>1.3301050000000001</v>
      </c>
      <c r="I76" s="31">
        <v>1.357456</v>
      </c>
      <c r="J76" s="31">
        <v>1.375831</v>
      </c>
      <c r="K76" s="31">
        <v>1.3886940000000001</v>
      </c>
      <c r="L76" s="31">
        <v>1.4023129999999999</v>
      </c>
      <c r="M76" s="31">
        <v>1.4178390000000001</v>
      </c>
      <c r="N76" s="31">
        <v>1.4246030000000001</v>
      </c>
      <c r="O76" s="31">
        <v>1.4278219999999999</v>
      </c>
      <c r="P76" s="31">
        <v>1.4284509999999999</v>
      </c>
      <c r="Q76" s="31">
        <v>1.4261349999999999</v>
      </c>
      <c r="R76" s="31">
        <v>1.4251339999999999</v>
      </c>
      <c r="S76" s="31">
        <v>1.4221159999999999</v>
      </c>
      <c r="T76" s="31">
        <v>1.4197329999999999</v>
      </c>
      <c r="U76" s="31">
        <v>1.4140159999999999</v>
      </c>
      <c r="V76" s="31">
        <v>1.4105300000000001</v>
      </c>
      <c r="W76" s="31">
        <v>1.406185</v>
      </c>
      <c r="X76" s="31">
        <v>1.4003129999999999</v>
      </c>
      <c r="Y76" s="31">
        <v>1.3960170000000001</v>
      </c>
      <c r="Z76" s="31">
        <v>1.391753</v>
      </c>
      <c r="AA76" s="31">
        <v>1.385535</v>
      </c>
      <c r="AB76" s="31">
        <v>1.380744</v>
      </c>
      <c r="AC76" s="31">
        <v>1.374058</v>
      </c>
      <c r="AD76" s="31">
        <v>1.3654170000000001</v>
      </c>
      <c r="AE76" s="31">
        <v>1.3559969999999999</v>
      </c>
      <c r="AF76" s="31">
        <v>1.3470800000000001</v>
      </c>
      <c r="AG76" s="32">
        <v>9.8549999999999992E-3</v>
      </c>
    </row>
    <row r="77" spans="1:33" ht="15" customHeight="1">
      <c r="A77" s="19" t="s">
        <v>973</v>
      </c>
      <c r="B77" s="37" t="s">
        <v>1785</v>
      </c>
      <c r="C77" s="31">
        <v>0.41080800000000001</v>
      </c>
      <c r="D77" s="31">
        <v>0.47196700000000003</v>
      </c>
      <c r="E77" s="31">
        <v>0.52781999999999996</v>
      </c>
      <c r="F77" s="31">
        <v>0.58121599999999995</v>
      </c>
      <c r="G77" s="31">
        <v>0.63278500000000004</v>
      </c>
      <c r="H77" s="31">
        <v>0.68526399999999998</v>
      </c>
      <c r="I77" s="31">
        <v>0.739618</v>
      </c>
      <c r="J77" s="31">
        <v>0.79476100000000005</v>
      </c>
      <c r="K77" s="31">
        <v>0.85218000000000005</v>
      </c>
      <c r="L77" s="31">
        <v>0.91561099999999995</v>
      </c>
      <c r="M77" s="31">
        <v>0.98605200000000004</v>
      </c>
      <c r="N77" s="31">
        <v>1.0587519999999999</v>
      </c>
      <c r="O77" s="31">
        <v>1.136935</v>
      </c>
      <c r="P77" s="31">
        <v>1.221665</v>
      </c>
      <c r="Q77" s="31">
        <v>1.313231</v>
      </c>
      <c r="R77" s="31">
        <v>1.4158059999999999</v>
      </c>
      <c r="S77" s="31">
        <v>1.5282180000000001</v>
      </c>
      <c r="T77" s="31">
        <v>1.6540509999999999</v>
      </c>
      <c r="U77" s="31">
        <v>1.7924979999999999</v>
      </c>
      <c r="V77" s="31">
        <v>1.9507209999999999</v>
      </c>
      <c r="W77" s="31">
        <v>2.1296390000000001</v>
      </c>
      <c r="X77" s="31">
        <v>2.3318880000000002</v>
      </c>
      <c r="Y77" s="31">
        <v>2.5665460000000002</v>
      </c>
      <c r="Z77" s="31">
        <v>2.840255</v>
      </c>
      <c r="AA77" s="31">
        <v>3.1604169999999998</v>
      </c>
      <c r="AB77" s="31">
        <v>3.5493030000000001</v>
      </c>
      <c r="AC77" s="31">
        <v>4.0302100000000003</v>
      </c>
      <c r="AD77" s="31">
        <v>4.6503500000000004</v>
      </c>
      <c r="AE77" s="31">
        <v>5.518154</v>
      </c>
      <c r="AF77" s="31">
        <v>6.8551640000000003</v>
      </c>
      <c r="AG77" s="32">
        <v>0.101922</v>
      </c>
    </row>
    <row r="78" spans="1:33" ht="15" customHeight="1">
      <c r="A78" s="19" t="s">
        <v>974</v>
      </c>
      <c r="B78" s="37" t="s">
        <v>1786</v>
      </c>
      <c r="C78" s="31">
        <v>1.4751999999999999E-2</v>
      </c>
      <c r="D78" s="31">
        <v>1.6302000000000001E-2</v>
      </c>
      <c r="E78" s="31">
        <v>1.7451999999999999E-2</v>
      </c>
      <c r="F78" s="31">
        <v>1.8290000000000001E-2</v>
      </c>
      <c r="G78" s="31">
        <v>1.8873000000000001E-2</v>
      </c>
      <c r="H78" s="31">
        <v>1.9307000000000001E-2</v>
      </c>
      <c r="I78" s="31">
        <v>1.9635E-2</v>
      </c>
      <c r="J78" s="31">
        <v>1.9817999999999999E-2</v>
      </c>
      <c r="K78" s="31">
        <v>1.9900000000000001E-2</v>
      </c>
      <c r="L78" s="31">
        <v>1.9973000000000001E-2</v>
      </c>
      <c r="M78" s="31">
        <v>2.0046000000000001E-2</v>
      </c>
      <c r="N78" s="31">
        <v>2.0005999999999999E-2</v>
      </c>
      <c r="O78" s="31">
        <v>1.9921000000000001E-2</v>
      </c>
      <c r="P78" s="31">
        <v>1.9803000000000001E-2</v>
      </c>
      <c r="Q78" s="31">
        <v>1.9649E-2</v>
      </c>
      <c r="R78" s="31">
        <v>1.9505000000000002E-2</v>
      </c>
      <c r="S78" s="31">
        <v>1.9332999999999999E-2</v>
      </c>
      <c r="T78" s="31">
        <v>1.9162999999999999E-2</v>
      </c>
      <c r="U78" s="31">
        <v>1.8963000000000001E-2</v>
      </c>
      <c r="V78" s="31">
        <v>1.8780999999999999E-2</v>
      </c>
      <c r="W78" s="31">
        <v>1.8596000000000001E-2</v>
      </c>
      <c r="X78" s="31">
        <v>1.8394000000000001E-2</v>
      </c>
      <c r="Y78" s="31">
        <v>1.8201999999999999E-2</v>
      </c>
      <c r="Z78" s="31">
        <v>1.8010999999999999E-2</v>
      </c>
      <c r="AA78" s="31">
        <v>1.7798000000000001E-2</v>
      </c>
      <c r="AB78" s="31">
        <v>1.7596000000000001E-2</v>
      </c>
      <c r="AC78" s="31">
        <v>1.7385000000000001E-2</v>
      </c>
      <c r="AD78" s="31">
        <v>1.7155E-2</v>
      </c>
      <c r="AE78" s="31">
        <v>1.6909E-2</v>
      </c>
      <c r="AF78" s="31">
        <v>1.6667000000000001E-2</v>
      </c>
      <c r="AG78" s="32">
        <v>4.2170000000000003E-3</v>
      </c>
    </row>
    <row r="79" spans="1:33" ht="15" customHeight="1">
      <c r="A79" s="19" t="s">
        <v>975</v>
      </c>
      <c r="B79" s="37" t="s">
        <v>1787</v>
      </c>
      <c r="C79" s="31">
        <v>24.198651999999999</v>
      </c>
      <c r="D79" s="31">
        <v>27.012305999999999</v>
      </c>
      <c r="E79" s="31">
        <v>29.212630999999998</v>
      </c>
      <c r="F79" s="31">
        <v>30.957491000000001</v>
      </c>
      <c r="G79" s="31">
        <v>32.341728000000003</v>
      </c>
      <c r="H79" s="31">
        <v>33.455863999999998</v>
      </c>
      <c r="I79" s="31">
        <v>34.358207999999998</v>
      </c>
      <c r="J79" s="31">
        <v>35.101486000000001</v>
      </c>
      <c r="K79" s="31">
        <v>35.729759000000001</v>
      </c>
      <c r="L79" s="31">
        <v>36.272857999999999</v>
      </c>
      <c r="M79" s="31">
        <v>36.745235000000001</v>
      </c>
      <c r="N79" s="31">
        <v>37.157916999999998</v>
      </c>
      <c r="O79" s="31">
        <v>37.519179999999999</v>
      </c>
      <c r="P79" s="31">
        <v>37.836520999999998</v>
      </c>
      <c r="Q79" s="31">
        <v>38.120975000000001</v>
      </c>
      <c r="R79" s="31">
        <v>38.371074999999998</v>
      </c>
      <c r="S79" s="31">
        <v>38.582680000000003</v>
      </c>
      <c r="T79" s="31">
        <v>38.780827000000002</v>
      </c>
      <c r="U79" s="31">
        <v>38.998050999999997</v>
      </c>
      <c r="V79" s="31">
        <v>39.207397</v>
      </c>
      <c r="W79" s="31">
        <v>39.410442000000003</v>
      </c>
      <c r="X79" s="31">
        <v>39.611862000000002</v>
      </c>
      <c r="Y79" s="31">
        <v>39.810284000000003</v>
      </c>
      <c r="Z79" s="31">
        <v>40.004852</v>
      </c>
      <c r="AA79" s="31">
        <v>40.199120000000001</v>
      </c>
      <c r="AB79" s="31">
        <v>40.391823000000002</v>
      </c>
      <c r="AC79" s="31">
        <v>40.581470000000003</v>
      </c>
      <c r="AD79" s="31">
        <v>40.771324</v>
      </c>
      <c r="AE79" s="31">
        <v>40.965553</v>
      </c>
      <c r="AF79" s="31">
        <v>41.161906999999999</v>
      </c>
      <c r="AG79" s="32">
        <v>1.8487E-2</v>
      </c>
    </row>
    <row r="80" spans="1:33" ht="15" customHeight="1">
      <c r="A80" s="19" t="s">
        <v>976</v>
      </c>
      <c r="B80" s="37" t="s">
        <v>1780</v>
      </c>
      <c r="C80" s="31">
        <v>0</v>
      </c>
      <c r="D80" s="31">
        <v>0</v>
      </c>
      <c r="E80" s="31">
        <v>0</v>
      </c>
      <c r="F80" s="31">
        <v>0</v>
      </c>
      <c r="G80" s="31">
        <v>0</v>
      </c>
      <c r="H80" s="31">
        <v>0</v>
      </c>
      <c r="I80" s="31">
        <v>0</v>
      </c>
      <c r="J80" s="31">
        <v>0</v>
      </c>
      <c r="K80" s="31">
        <v>0</v>
      </c>
      <c r="L80" s="31">
        <v>0</v>
      </c>
      <c r="M80" s="31">
        <v>0</v>
      </c>
      <c r="N80" s="31">
        <v>0</v>
      </c>
      <c r="O80" s="31">
        <v>0</v>
      </c>
      <c r="P80" s="31">
        <v>0</v>
      </c>
      <c r="Q80" s="31">
        <v>0</v>
      </c>
      <c r="R80" s="31">
        <v>0</v>
      </c>
      <c r="S80" s="31">
        <v>0</v>
      </c>
      <c r="T80" s="31">
        <v>0</v>
      </c>
      <c r="U80" s="31">
        <v>0</v>
      </c>
      <c r="V80" s="31">
        <v>0</v>
      </c>
      <c r="W80" s="31">
        <v>0</v>
      </c>
      <c r="X80" s="31">
        <v>0</v>
      </c>
      <c r="Y80" s="31">
        <v>0</v>
      </c>
      <c r="Z80" s="31">
        <v>0</v>
      </c>
      <c r="AA80" s="31">
        <v>0</v>
      </c>
      <c r="AB80" s="31">
        <v>0</v>
      </c>
      <c r="AC80" s="31">
        <v>0</v>
      </c>
      <c r="AD80" s="31">
        <v>0</v>
      </c>
      <c r="AE80" s="31">
        <v>0</v>
      </c>
      <c r="AF80" s="31">
        <v>0</v>
      </c>
      <c r="AG80" s="32" t="s">
        <v>1754</v>
      </c>
    </row>
    <row r="81" spans="1:33" ht="15" customHeight="1">
      <c r="A81" s="19" t="s">
        <v>977</v>
      </c>
      <c r="B81" s="37" t="s">
        <v>1781</v>
      </c>
      <c r="C81" s="31">
        <v>0</v>
      </c>
      <c r="D81" s="31">
        <v>0</v>
      </c>
      <c r="E81" s="31">
        <v>0</v>
      </c>
      <c r="F81" s="31">
        <v>0</v>
      </c>
      <c r="G81" s="31">
        <v>0</v>
      </c>
      <c r="H81" s="31">
        <v>0</v>
      </c>
      <c r="I81" s="31">
        <v>0</v>
      </c>
      <c r="J81" s="31">
        <v>0</v>
      </c>
      <c r="K81" s="31">
        <v>0</v>
      </c>
      <c r="L81" s="31">
        <v>0</v>
      </c>
      <c r="M81" s="31">
        <v>0</v>
      </c>
      <c r="N81" s="31">
        <v>0</v>
      </c>
      <c r="O81" s="31">
        <v>0</v>
      </c>
      <c r="P81" s="31">
        <v>0</v>
      </c>
      <c r="Q81" s="31">
        <v>0</v>
      </c>
      <c r="R81" s="31">
        <v>0</v>
      </c>
      <c r="S81" s="31">
        <v>0</v>
      </c>
      <c r="T81" s="31">
        <v>0</v>
      </c>
      <c r="U81" s="31">
        <v>0</v>
      </c>
      <c r="V81" s="31">
        <v>0</v>
      </c>
      <c r="W81" s="31">
        <v>0</v>
      </c>
      <c r="X81" s="31">
        <v>0</v>
      </c>
      <c r="Y81" s="31">
        <v>0</v>
      </c>
      <c r="Z81" s="31">
        <v>0</v>
      </c>
      <c r="AA81" s="31">
        <v>0</v>
      </c>
      <c r="AB81" s="31">
        <v>0</v>
      </c>
      <c r="AC81" s="31">
        <v>0</v>
      </c>
      <c r="AD81" s="31">
        <v>0</v>
      </c>
      <c r="AE81" s="31">
        <v>0</v>
      </c>
      <c r="AF81" s="31">
        <v>0</v>
      </c>
      <c r="AG81" s="32" t="s">
        <v>1754</v>
      </c>
    </row>
    <row r="82" spans="1:33" ht="15" customHeight="1">
      <c r="A82" s="19" t="s">
        <v>978</v>
      </c>
      <c r="B82" s="37" t="s">
        <v>1782</v>
      </c>
      <c r="C82" s="31">
        <v>24.198651999999999</v>
      </c>
      <c r="D82" s="31">
        <v>27.012305999999999</v>
      </c>
      <c r="E82" s="31">
        <v>29.212630999999998</v>
      </c>
      <c r="F82" s="31">
        <v>30.957491000000001</v>
      </c>
      <c r="G82" s="31">
        <v>32.341728000000003</v>
      </c>
      <c r="H82" s="31">
        <v>33.455863999999998</v>
      </c>
      <c r="I82" s="31">
        <v>34.358207999999998</v>
      </c>
      <c r="J82" s="31">
        <v>35.101486000000001</v>
      </c>
      <c r="K82" s="31">
        <v>35.729759000000001</v>
      </c>
      <c r="L82" s="31">
        <v>36.272857999999999</v>
      </c>
      <c r="M82" s="31">
        <v>36.745235000000001</v>
      </c>
      <c r="N82" s="31">
        <v>37.157916999999998</v>
      </c>
      <c r="O82" s="31">
        <v>37.519179999999999</v>
      </c>
      <c r="P82" s="31">
        <v>37.836520999999998</v>
      </c>
      <c r="Q82" s="31">
        <v>38.120975000000001</v>
      </c>
      <c r="R82" s="31">
        <v>38.371074999999998</v>
      </c>
      <c r="S82" s="31">
        <v>38.582680000000003</v>
      </c>
      <c r="T82" s="31">
        <v>38.780827000000002</v>
      </c>
      <c r="U82" s="31">
        <v>38.998050999999997</v>
      </c>
      <c r="V82" s="31">
        <v>39.207397</v>
      </c>
      <c r="W82" s="31">
        <v>39.410442000000003</v>
      </c>
      <c r="X82" s="31">
        <v>39.611862000000002</v>
      </c>
      <c r="Y82" s="31">
        <v>39.810284000000003</v>
      </c>
      <c r="Z82" s="31">
        <v>40.004852</v>
      </c>
      <c r="AA82" s="31">
        <v>40.199120000000001</v>
      </c>
      <c r="AB82" s="31">
        <v>40.391823000000002</v>
      </c>
      <c r="AC82" s="31">
        <v>40.581470000000003</v>
      </c>
      <c r="AD82" s="31">
        <v>40.771324</v>
      </c>
      <c r="AE82" s="31">
        <v>40.965553</v>
      </c>
      <c r="AF82" s="31">
        <v>41.161906999999999</v>
      </c>
      <c r="AG82" s="32">
        <v>1.8487E-2</v>
      </c>
    </row>
    <row r="83" spans="1:33" ht="15" customHeight="1">
      <c r="A83" s="19" t="s">
        <v>979</v>
      </c>
      <c r="B83" s="37" t="s">
        <v>1783</v>
      </c>
      <c r="C83" s="31">
        <v>0</v>
      </c>
      <c r="D83" s="31">
        <v>0</v>
      </c>
      <c r="E83" s="31">
        <v>0</v>
      </c>
      <c r="F83" s="31">
        <v>0</v>
      </c>
      <c r="G83" s="31">
        <v>0</v>
      </c>
      <c r="H83" s="31">
        <v>0</v>
      </c>
      <c r="I83" s="31">
        <v>0</v>
      </c>
      <c r="J83" s="31">
        <v>0</v>
      </c>
      <c r="K83" s="31">
        <v>0</v>
      </c>
      <c r="L83" s="31">
        <v>0</v>
      </c>
      <c r="M83" s="31">
        <v>0</v>
      </c>
      <c r="N83" s="31">
        <v>0</v>
      </c>
      <c r="O83" s="31">
        <v>0</v>
      </c>
      <c r="P83" s="31">
        <v>0</v>
      </c>
      <c r="Q83" s="31">
        <v>0</v>
      </c>
      <c r="R83" s="31">
        <v>0</v>
      </c>
      <c r="S83" s="31">
        <v>0</v>
      </c>
      <c r="T83" s="31">
        <v>0</v>
      </c>
      <c r="U83" s="31">
        <v>0</v>
      </c>
      <c r="V83" s="31">
        <v>0</v>
      </c>
      <c r="W83" s="31">
        <v>0</v>
      </c>
      <c r="X83" s="31">
        <v>0</v>
      </c>
      <c r="Y83" s="31">
        <v>0</v>
      </c>
      <c r="Z83" s="31">
        <v>0</v>
      </c>
      <c r="AA83" s="31">
        <v>0</v>
      </c>
      <c r="AB83" s="31">
        <v>0</v>
      </c>
      <c r="AC83" s="31">
        <v>0</v>
      </c>
      <c r="AD83" s="31">
        <v>0</v>
      </c>
      <c r="AE83" s="31">
        <v>0</v>
      </c>
      <c r="AF83" s="31">
        <v>0</v>
      </c>
      <c r="AG83" s="32" t="s">
        <v>1754</v>
      </c>
    </row>
    <row r="84" spans="1:33" ht="15" customHeight="1">
      <c r="A84" s="19" t="s">
        <v>980</v>
      </c>
      <c r="B84" s="37" t="s">
        <v>1784</v>
      </c>
      <c r="C84" s="31">
        <v>0</v>
      </c>
      <c r="D84" s="31">
        <v>0</v>
      </c>
      <c r="E84" s="31">
        <v>0</v>
      </c>
      <c r="F84" s="31">
        <v>0</v>
      </c>
      <c r="G84" s="31">
        <v>0</v>
      </c>
      <c r="H84" s="31">
        <v>0</v>
      </c>
      <c r="I84" s="31">
        <v>0</v>
      </c>
      <c r="J84" s="31">
        <v>0</v>
      </c>
      <c r="K84" s="31">
        <v>0</v>
      </c>
      <c r="L84" s="31">
        <v>0</v>
      </c>
      <c r="M84" s="31">
        <v>0</v>
      </c>
      <c r="N84" s="31">
        <v>0</v>
      </c>
      <c r="O84" s="31">
        <v>0</v>
      </c>
      <c r="P84" s="31">
        <v>0</v>
      </c>
      <c r="Q84" s="31">
        <v>0</v>
      </c>
      <c r="R84" s="31">
        <v>0</v>
      </c>
      <c r="S84" s="31">
        <v>0</v>
      </c>
      <c r="T84" s="31">
        <v>0</v>
      </c>
      <c r="U84" s="31">
        <v>0</v>
      </c>
      <c r="V84" s="31">
        <v>0</v>
      </c>
      <c r="W84" s="31">
        <v>0</v>
      </c>
      <c r="X84" s="31">
        <v>0</v>
      </c>
      <c r="Y84" s="31">
        <v>0</v>
      </c>
      <c r="Z84" s="31">
        <v>0</v>
      </c>
      <c r="AA84" s="31">
        <v>0</v>
      </c>
      <c r="AB84" s="31">
        <v>0</v>
      </c>
      <c r="AC84" s="31">
        <v>0</v>
      </c>
      <c r="AD84" s="31">
        <v>0</v>
      </c>
      <c r="AE84" s="31">
        <v>0</v>
      </c>
      <c r="AF84" s="31">
        <v>0</v>
      </c>
      <c r="AG84" s="32" t="s">
        <v>1754</v>
      </c>
    </row>
    <row r="85" spans="1:33" ht="15" customHeight="1">
      <c r="A85" s="19" t="s">
        <v>981</v>
      </c>
      <c r="B85" s="37" t="s">
        <v>1785</v>
      </c>
      <c r="C85" s="31">
        <v>0</v>
      </c>
      <c r="D85" s="31">
        <v>0</v>
      </c>
      <c r="E85" s="31">
        <v>0</v>
      </c>
      <c r="F85" s="31">
        <v>0</v>
      </c>
      <c r="G85" s="31">
        <v>0</v>
      </c>
      <c r="H85" s="31">
        <v>0</v>
      </c>
      <c r="I85" s="31">
        <v>0</v>
      </c>
      <c r="J85" s="31">
        <v>0</v>
      </c>
      <c r="K85" s="31">
        <v>0</v>
      </c>
      <c r="L85" s="31">
        <v>0</v>
      </c>
      <c r="M85" s="31">
        <v>0</v>
      </c>
      <c r="N85" s="31">
        <v>0</v>
      </c>
      <c r="O85" s="31">
        <v>0</v>
      </c>
      <c r="P85" s="31">
        <v>0</v>
      </c>
      <c r="Q85" s="31">
        <v>0</v>
      </c>
      <c r="R85" s="31">
        <v>0</v>
      </c>
      <c r="S85" s="31">
        <v>0</v>
      </c>
      <c r="T85" s="31">
        <v>0</v>
      </c>
      <c r="U85" s="31">
        <v>0</v>
      </c>
      <c r="V85" s="31">
        <v>0</v>
      </c>
      <c r="W85" s="31">
        <v>0</v>
      </c>
      <c r="X85" s="31">
        <v>0</v>
      </c>
      <c r="Y85" s="31">
        <v>0</v>
      </c>
      <c r="Z85" s="31">
        <v>0</v>
      </c>
      <c r="AA85" s="31">
        <v>0</v>
      </c>
      <c r="AB85" s="31">
        <v>0</v>
      </c>
      <c r="AC85" s="31">
        <v>0</v>
      </c>
      <c r="AD85" s="31">
        <v>0</v>
      </c>
      <c r="AE85" s="31">
        <v>0</v>
      </c>
      <c r="AF85" s="31">
        <v>0</v>
      </c>
      <c r="AG85" s="32" t="s">
        <v>1754</v>
      </c>
    </row>
    <row r="86" spans="1:33" ht="15" customHeight="1">
      <c r="A86" s="19" t="s">
        <v>982</v>
      </c>
      <c r="B86" s="37" t="s">
        <v>1786</v>
      </c>
      <c r="C86" s="31">
        <v>0</v>
      </c>
      <c r="D86" s="31">
        <v>0</v>
      </c>
      <c r="E86" s="31">
        <v>0</v>
      </c>
      <c r="F86" s="31">
        <v>0</v>
      </c>
      <c r="G86" s="31">
        <v>0</v>
      </c>
      <c r="H86" s="31">
        <v>0</v>
      </c>
      <c r="I86" s="31">
        <v>0</v>
      </c>
      <c r="J86" s="31">
        <v>0</v>
      </c>
      <c r="K86" s="31">
        <v>0</v>
      </c>
      <c r="L86" s="31">
        <v>0</v>
      </c>
      <c r="M86" s="31">
        <v>0</v>
      </c>
      <c r="N86" s="31">
        <v>0</v>
      </c>
      <c r="O86" s="31">
        <v>0</v>
      </c>
      <c r="P86" s="31">
        <v>0</v>
      </c>
      <c r="Q86" s="31">
        <v>0</v>
      </c>
      <c r="R86" s="31">
        <v>0</v>
      </c>
      <c r="S86" s="31">
        <v>0</v>
      </c>
      <c r="T86" s="31">
        <v>0</v>
      </c>
      <c r="U86" s="31">
        <v>0</v>
      </c>
      <c r="V86" s="31">
        <v>0</v>
      </c>
      <c r="W86" s="31">
        <v>0</v>
      </c>
      <c r="X86" s="31">
        <v>0</v>
      </c>
      <c r="Y86" s="31">
        <v>0</v>
      </c>
      <c r="Z86" s="31">
        <v>0</v>
      </c>
      <c r="AA86" s="31">
        <v>0</v>
      </c>
      <c r="AB86" s="31">
        <v>0</v>
      </c>
      <c r="AC86" s="31">
        <v>0</v>
      </c>
      <c r="AD86" s="31">
        <v>0</v>
      </c>
      <c r="AE86" s="31">
        <v>0</v>
      </c>
      <c r="AF86" s="31">
        <v>0</v>
      </c>
      <c r="AG86" s="32" t="s">
        <v>1754</v>
      </c>
    </row>
    <row r="87" spans="1:33" ht="15" customHeight="1">
      <c r="A87" s="19" t="s">
        <v>983</v>
      </c>
      <c r="B87" s="37" t="s">
        <v>1788</v>
      </c>
      <c r="C87" s="31">
        <v>76.044501999999994</v>
      </c>
      <c r="D87" s="31">
        <v>90.79213</v>
      </c>
      <c r="E87" s="31">
        <v>95.971183999999994</v>
      </c>
      <c r="F87" s="31">
        <v>97.429085000000001</v>
      </c>
      <c r="G87" s="31">
        <v>97.634795999999994</v>
      </c>
      <c r="H87" s="31">
        <v>97.284903999999997</v>
      </c>
      <c r="I87" s="31">
        <v>96.741660999999993</v>
      </c>
      <c r="J87" s="31">
        <v>96.209746999999993</v>
      </c>
      <c r="K87" s="31">
        <v>95.684082000000004</v>
      </c>
      <c r="L87" s="31">
        <v>95.148360999999994</v>
      </c>
      <c r="M87" s="31">
        <v>94.614684999999994</v>
      </c>
      <c r="N87" s="31">
        <v>94.155013999999994</v>
      </c>
      <c r="O87" s="31">
        <v>93.805999999999997</v>
      </c>
      <c r="P87" s="31">
        <v>93.575080999999997</v>
      </c>
      <c r="Q87" s="31">
        <v>93.392753999999996</v>
      </c>
      <c r="R87" s="31">
        <v>93.334914999999995</v>
      </c>
      <c r="S87" s="31">
        <v>93.530533000000005</v>
      </c>
      <c r="T87" s="31">
        <v>93.673462000000001</v>
      </c>
      <c r="U87" s="31">
        <v>93.444473000000002</v>
      </c>
      <c r="V87" s="31">
        <v>93.205589000000003</v>
      </c>
      <c r="W87" s="31">
        <v>92.894690999999995</v>
      </c>
      <c r="X87" s="31">
        <v>92.550583000000003</v>
      </c>
      <c r="Y87" s="31">
        <v>92.190781000000001</v>
      </c>
      <c r="Z87" s="31">
        <v>91.816612000000006</v>
      </c>
      <c r="AA87" s="31">
        <v>91.437714</v>
      </c>
      <c r="AB87" s="31">
        <v>91.057372999999998</v>
      </c>
      <c r="AC87" s="31">
        <v>90.650406000000004</v>
      </c>
      <c r="AD87" s="31">
        <v>90.221801999999997</v>
      </c>
      <c r="AE87" s="31">
        <v>89.772278</v>
      </c>
      <c r="AF87" s="31">
        <v>89.311194999999998</v>
      </c>
      <c r="AG87" s="32">
        <v>5.561E-3</v>
      </c>
    </row>
    <row r="88" spans="1:33" ht="15" customHeight="1">
      <c r="A88" s="19" t="s">
        <v>984</v>
      </c>
      <c r="B88" s="37" t="s">
        <v>1780</v>
      </c>
      <c r="C88" s="31">
        <v>4.5499660000000004</v>
      </c>
      <c r="D88" s="31">
        <v>5.4323610000000002</v>
      </c>
      <c r="E88" s="31">
        <v>5.7422389999999996</v>
      </c>
      <c r="F88" s="31">
        <v>5.8294680000000003</v>
      </c>
      <c r="G88" s="31">
        <v>5.8417770000000004</v>
      </c>
      <c r="H88" s="31">
        <v>5.8208419999999998</v>
      </c>
      <c r="I88" s="31">
        <v>5.7883389999999997</v>
      </c>
      <c r="J88" s="31">
        <v>5.7565119999999999</v>
      </c>
      <c r="K88" s="31">
        <v>5.72506</v>
      </c>
      <c r="L88" s="31">
        <v>5.6930069999999997</v>
      </c>
      <c r="M88" s="31">
        <v>5.6610750000000003</v>
      </c>
      <c r="N88" s="31">
        <v>5.6335709999999999</v>
      </c>
      <c r="O88" s="31">
        <v>5.6126889999999996</v>
      </c>
      <c r="P88" s="31">
        <v>5.5988730000000002</v>
      </c>
      <c r="Q88" s="31">
        <v>5.5879630000000002</v>
      </c>
      <c r="R88" s="31">
        <v>5.5845029999999998</v>
      </c>
      <c r="S88" s="31">
        <v>5.5962059999999996</v>
      </c>
      <c r="T88" s="31">
        <v>5.6047589999999996</v>
      </c>
      <c r="U88" s="31">
        <v>5.5910580000000003</v>
      </c>
      <c r="V88" s="31">
        <v>5.576765</v>
      </c>
      <c r="W88" s="31">
        <v>5.5581630000000004</v>
      </c>
      <c r="X88" s="31">
        <v>5.5375730000000001</v>
      </c>
      <c r="Y88" s="31">
        <v>5.5160460000000002</v>
      </c>
      <c r="Z88" s="31">
        <v>5.4936579999999999</v>
      </c>
      <c r="AA88" s="31">
        <v>5.470987</v>
      </c>
      <c r="AB88" s="31">
        <v>5.4482299999999997</v>
      </c>
      <c r="AC88" s="31">
        <v>5.4238799999999996</v>
      </c>
      <c r="AD88" s="31">
        <v>5.3982349999999997</v>
      </c>
      <c r="AE88" s="31">
        <v>5.37134</v>
      </c>
      <c r="AF88" s="31">
        <v>5.3437510000000001</v>
      </c>
      <c r="AG88" s="32">
        <v>5.561E-3</v>
      </c>
    </row>
    <row r="89" spans="1:33" ht="15" customHeight="1">
      <c r="A89" s="19" t="s">
        <v>985</v>
      </c>
      <c r="B89" s="37" t="s">
        <v>1781</v>
      </c>
      <c r="C89" s="31">
        <v>0</v>
      </c>
      <c r="D89" s="31">
        <v>0</v>
      </c>
      <c r="E89" s="31">
        <v>0</v>
      </c>
      <c r="F89" s="31">
        <v>0</v>
      </c>
      <c r="G89" s="31">
        <v>0</v>
      </c>
      <c r="H89" s="31">
        <v>0</v>
      </c>
      <c r="I89" s="31">
        <v>0</v>
      </c>
      <c r="J89" s="31">
        <v>0</v>
      </c>
      <c r="K89" s="31">
        <v>0</v>
      </c>
      <c r="L89" s="31">
        <v>0</v>
      </c>
      <c r="M89" s="31">
        <v>0</v>
      </c>
      <c r="N89" s="31">
        <v>0</v>
      </c>
      <c r="O89" s="31">
        <v>0</v>
      </c>
      <c r="P89" s="31">
        <v>0</v>
      </c>
      <c r="Q89" s="31">
        <v>0</v>
      </c>
      <c r="R89" s="31">
        <v>0</v>
      </c>
      <c r="S89" s="31">
        <v>0</v>
      </c>
      <c r="T89" s="31">
        <v>0</v>
      </c>
      <c r="U89" s="31">
        <v>0</v>
      </c>
      <c r="V89" s="31">
        <v>0</v>
      </c>
      <c r="W89" s="31">
        <v>0</v>
      </c>
      <c r="X89" s="31">
        <v>0</v>
      </c>
      <c r="Y89" s="31">
        <v>0</v>
      </c>
      <c r="Z89" s="31">
        <v>0</v>
      </c>
      <c r="AA89" s="31">
        <v>0</v>
      </c>
      <c r="AB89" s="31">
        <v>0</v>
      </c>
      <c r="AC89" s="31">
        <v>0</v>
      </c>
      <c r="AD89" s="31">
        <v>0</v>
      </c>
      <c r="AE89" s="31">
        <v>0</v>
      </c>
      <c r="AF89" s="31">
        <v>0</v>
      </c>
      <c r="AG89" s="32" t="s">
        <v>1754</v>
      </c>
    </row>
    <row r="90" spans="1:33" ht="15" customHeight="1">
      <c r="A90" s="19" t="s">
        <v>986</v>
      </c>
      <c r="B90" s="37" t="s">
        <v>1782</v>
      </c>
      <c r="C90" s="31">
        <v>66.903946000000005</v>
      </c>
      <c r="D90" s="31">
        <v>79.866623000000004</v>
      </c>
      <c r="E90" s="31">
        <v>84.410392999999999</v>
      </c>
      <c r="F90" s="31">
        <v>85.676758000000007</v>
      </c>
      <c r="G90" s="31">
        <v>85.841071999999997</v>
      </c>
      <c r="H90" s="31">
        <v>85.516707999999994</v>
      </c>
      <c r="I90" s="31">
        <v>85.022239999999996</v>
      </c>
      <c r="J90" s="31">
        <v>84.537384000000003</v>
      </c>
      <c r="K90" s="31">
        <v>84.058197000000007</v>
      </c>
      <c r="L90" s="31">
        <v>83.57029</v>
      </c>
      <c r="M90" s="31">
        <v>83.087447999999995</v>
      </c>
      <c r="N90" s="31">
        <v>82.669296000000003</v>
      </c>
      <c r="O90" s="31">
        <v>82.348731999999998</v>
      </c>
      <c r="P90" s="31">
        <v>82.131691000000004</v>
      </c>
      <c r="Q90" s="31">
        <v>81.956665000000001</v>
      </c>
      <c r="R90" s="31">
        <v>81.890297000000004</v>
      </c>
      <c r="S90" s="31">
        <v>82.045471000000006</v>
      </c>
      <c r="T90" s="31">
        <v>82.153717</v>
      </c>
      <c r="U90" s="31">
        <v>81.93544</v>
      </c>
      <c r="V90" s="31">
        <v>81.707840000000004</v>
      </c>
      <c r="W90" s="31">
        <v>81.416816999999995</v>
      </c>
      <c r="X90" s="31">
        <v>81.096405000000004</v>
      </c>
      <c r="Y90" s="31">
        <v>80.761443999999997</v>
      </c>
      <c r="Z90" s="31">
        <v>80.413048000000003</v>
      </c>
      <c r="AA90" s="31">
        <v>80.060181</v>
      </c>
      <c r="AB90" s="31">
        <v>79.705521000000005</v>
      </c>
      <c r="AC90" s="31">
        <v>79.327445999999995</v>
      </c>
      <c r="AD90" s="31">
        <v>78.930412000000004</v>
      </c>
      <c r="AE90" s="31">
        <v>78.515174999999999</v>
      </c>
      <c r="AF90" s="31">
        <v>78.090041999999997</v>
      </c>
      <c r="AG90" s="32">
        <v>5.3449999999999999E-3</v>
      </c>
    </row>
    <row r="91" spans="1:33" ht="15" customHeight="1">
      <c r="A91" s="19" t="s">
        <v>987</v>
      </c>
      <c r="B91" s="37" t="s">
        <v>1783</v>
      </c>
      <c r="C91" s="31">
        <v>0.87057399999999996</v>
      </c>
      <c r="D91" s="31">
        <v>1.0516920000000001</v>
      </c>
      <c r="E91" s="31">
        <v>1.1237379999999999</v>
      </c>
      <c r="F91" s="31">
        <v>1.1567270000000001</v>
      </c>
      <c r="G91" s="31">
        <v>1.1757610000000001</v>
      </c>
      <c r="H91" s="31">
        <v>1.18828</v>
      </c>
      <c r="I91" s="31">
        <v>1.1985840000000001</v>
      </c>
      <c r="J91" s="31">
        <v>1.2093670000000001</v>
      </c>
      <c r="K91" s="31">
        <v>1.2200660000000001</v>
      </c>
      <c r="L91" s="31">
        <v>1.230507</v>
      </c>
      <c r="M91" s="31">
        <v>1.237716</v>
      </c>
      <c r="N91" s="31">
        <v>1.2461850000000001</v>
      </c>
      <c r="O91" s="31">
        <v>1.2556890000000001</v>
      </c>
      <c r="P91" s="31">
        <v>1.2669239999999999</v>
      </c>
      <c r="Q91" s="31">
        <v>1.279453</v>
      </c>
      <c r="R91" s="31">
        <v>1.2942689999999999</v>
      </c>
      <c r="S91" s="31">
        <v>1.3134410000000001</v>
      </c>
      <c r="T91" s="31">
        <v>1.332581</v>
      </c>
      <c r="U91" s="31">
        <v>1.34677</v>
      </c>
      <c r="V91" s="31">
        <v>1.3614630000000001</v>
      </c>
      <c r="W91" s="31">
        <v>1.375402</v>
      </c>
      <c r="X91" s="31">
        <v>1.389122</v>
      </c>
      <c r="Y91" s="31">
        <v>1.40341</v>
      </c>
      <c r="Z91" s="31">
        <v>1.418331</v>
      </c>
      <c r="AA91" s="31">
        <v>1.4335059999999999</v>
      </c>
      <c r="AB91" s="31">
        <v>1.449198</v>
      </c>
      <c r="AC91" s="31">
        <v>1.4645550000000001</v>
      </c>
      <c r="AD91" s="31">
        <v>1.479595</v>
      </c>
      <c r="AE91" s="31">
        <v>1.4942040000000001</v>
      </c>
      <c r="AF91" s="31">
        <v>1.508394</v>
      </c>
      <c r="AG91" s="32">
        <v>1.9134000000000002E-2</v>
      </c>
    </row>
    <row r="92" spans="1:33" ht="15" customHeight="1">
      <c r="A92" s="19" t="s">
        <v>988</v>
      </c>
      <c r="B92" s="37" t="s">
        <v>1784</v>
      </c>
      <c r="C92" s="31">
        <v>3.7200169999999999</v>
      </c>
      <c r="D92" s="31">
        <v>4.4414559999999996</v>
      </c>
      <c r="E92" s="31">
        <v>4.6948090000000002</v>
      </c>
      <c r="F92" s="31">
        <v>4.7661290000000003</v>
      </c>
      <c r="G92" s="31">
        <v>4.776192</v>
      </c>
      <c r="H92" s="31">
        <v>4.7590760000000003</v>
      </c>
      <c r="I92" s="31">
        <v>4.7325010000000001</v>
      </c>
      <c r="J92" s="31">
        <v>4.7064789999999999</v>
      </c>
      <c r="K92" s="31">
        <v>4.6807660000000002</v>
      </c>
      <c r="L92" s="31">
        <v>4.6545579999999998</v>
      </c>
      <c r="M92" s="31">
        <v>4.6284510000000001</v>
      </c>
      <c r="N92" s="31">
        <v>4.6059640000000002</v>
      </c>
      <c r="O92" s="31">
        <v>4.5888910000000003</v>
      </c>
      <c r="P92" s="31">
        <v>4.5775959999999998</v>
      </c>
      <c r="Q92" s="31">
        <v>4.568676</v>
      </c>
      <c r="R92" s="31">
        <v>4.5658450000000004</v>
      </c>
      <c r="S92" s="31">
        <v>4.5754159999999997</v>
      </c>
      <c r="T92" s="31">
        <v>4.5824069999999999</v>
      </c>
      <c r="U92" s="31">
        <v>4.5712060000000001</v>
      </c>
      <c r="V92" s="31">
        <v>4.55952</v>
      </c>
      <c r="W92" s="31">
        <v>4.5443110000000004</v>
      </c>
      <c r="X92" s="31">
        <v>4.5274770000000002</v>
      </c>
      <c r="Y92" s="31">
        <v>4.5098760000000002</v>
      </c>
      <c r="Z92" s="31">
        <v>4.4915719999999997</v>
      </c>
      <c r="AA92" s="31">
        <v>4.4730369999999997</v>
      </c>
      <c r="AB92" s="31">
        <v>4.4544319999999997</v>
      </c>
      <c r="AC92" s="31">
        <v>4.4345220000000003</v>
      </c>
      <c r="AD92" s="31">
        <v>4.4135559999999998</v>
      </c>
      <c r="AE92" s="31">
        <v>4.3915660000000001</v>
      </c>
      <c r="AF92" s="31">
        <v>4.3690100000000003</v>
      </c>
      <c r="AG92" s="32">
        <v>5.561E-3</v>
      </c>
    </row>
    <row r="93" spans="1:33" ht="15" customHeight="1">
      <c r="A93" s="19" t="s">
        <v>989</v>
      </c>
      <c r="B93" s="37" t="s">
        <v>1785</v>
      </c>
      <c r="C93" s="31">
        <v>0</v>
      </c>
      <c r="D93" s="31">
        <v>0</v>
      </c>
      <c r="E93" s="31">
        <v>0</v>
      </c>
      <c r="F93" s="31">
        <v>0</v>
      </c>
      <c r="G93" s="31">
        <v>0</v>
      </c>
      <c r="H93" s="31">
        <v>0</v>
      </c>
      <c r="I93" s="31">
        <v>0</v>
      </c>
      <c r="J93" s="31">
        <v>0</v>
      </c>
      <c r="K93" s="31">
        <v>0</v>
      </c>
      <c r="L93" s="31">
        <v>0</v>
      </c>
      <c r="M93" s="31">
        <v>0</v>
      </c>
      <c r="N93" s="31">
        <v>0</v>
      </c>
      <c r="O93" s="31">
        <v>0</v>
      </c>
      <c r="P93" s="31">
        <v>0</v>
      </c>
      <c r="Q93" s="31">
        <v>0</v>
      </c>
      <c r="R93" s="31">
        <v>0</v>
      </c>
      <c r="S93" s="31">
        <v>0</v>
      </c>
      <c r="T93" s="31">
        <v>0</v>
      </c>
      <c r="U93" s="31">
        <v>0</v>
      </c>
      <c r="V93" s="31">
        <v>0</v>
      </c>
      <c r="W93" s="31">
        <v>0</v>
      </c>
      <c r="X93" s="31">
        <v>0</v>
      </c>
      <c r="Y93" s="31">
        <v>0</v>
      </c>
      <c r="Z93" s="31">
        <v>0</v>
      </c>
      <c r="AA93" s="31">
        <v>0</v>
      </c>
      <c r="AB93" s="31">
        <v>0</v>
      </c>
      <c r="AC93" s="31">
        <v>0</v>
      </c>
      <c r="AD93" s="31">
        <v>0</v>
      </c>
      <c r="AE93" s="31">
        <v>0</v>
      </c>
      <c r="AF93" s="31">
        <v>0</v>
      </c>
      <c r="AG93" s="32" t="s">
        <v>1754</v>
      </c>
    </row>
    <row r="94" spans="1:33" ht="15" customHeight="1">
      <c r="A94" s="19" t="s">
        <v>990</v>
      </c>
      <c r="B94" s="37" t="s">
        <v>1786</v>
      </c>
      <c r="C94" s="31">
        <v>0</v>
      </c>
      <c r="D94" s="31">
        <v>0</v>
      </c>
      <c r="E94" s="31">
        <v>0</v>
      </c>
      <c r="F94" s="31">
        <v>0</v>
      </c>
      <c r="G94" s="31">
        <v>0</v>
      </c>
      <c r="H94" s="31">
        <v>0</v>
      </c>
      <c r="I94" s="31">
        <v>0</v>
      </c>
      <c r="J94" s="31">
        <v>0</v>
      </c>
      <c r="K94" s="31">
        <v>0</v>
      </c>
      <c r="L94" s="31">
        <v>0</v>
      </c>
      <c r="M94" s="31">
        <v>0</v>
      </c>
      <c r="N94" s="31">
        <v>0</v>
      </c>
      <c r="O94" s="31">
        <v>0</v>
      </c>
      <c r="P94" s="31">
        <v>0</v>
      </c>
      <c r="Q94" s="31">
        <v>0</v>
      </c>
      <c r="R94" s="31">
        <v>0</v>
      </c>
      <c r="S94" s="31">
        <v>0</v>
      </c>
      <c r="T94" s="31">
        <v>0</v>
      </c>
      <c r="U94" s="31">
        <v>0</v>
      </c>
      <c r="V94" s="31">
        <v>0</v>
      </c>
      <c r="W94" s="31">
        <v>0</v>
      </c>
      <c r="X94" s="31">
        <v>0</v>
      </c>
      <c r="Y94" s="31">
        <v>0</v>
      </c>
      <c r="Z94" s="31">
        <v>0</v>
      </c>
      <c r="AA94" s="31">
        <v>0</v>
      </c>
      <c r="AB94" s="31">
        <v>0</v>
      </c>
      <c r="AC94" s="31">
        <v>0</v>
      </c>
      <c r="AD94" s="31">
        <v>0</v>
      </c>
      <c r="AE94" s="31">
        <v>0</v>
      </c>
      <c r="AF94" s="31">
        <v>0</v>
      </c>
      <c r="AG94" s="32" t="s">
        <v>1754</v>
      </c>
    </row>
    <row r="95" spans="1:33" ht="15" customHeight="1">
      <c r="A95" s="19" t="s">
        <v>991</v>
      </c>
      <c r="B95" s="30" t="s">
        <v>992</v>
      </c>
      <c r="C95" s="38">
        <v>35.747318</v>
      </c>
      <c r="D95" s="38">
        <v>40.344104999999999</v>
      </c>
      <c r="E95" s="38">
        <v>43.365397999999999</v>
      </c>
      <c r="F95" s="38">
        <v>45.948174000000002</v>
      </c>
      <c r="G95" s="38">
        <v>47.974677999999997</v>
      </c>
      <c r="H95" s="38">
        <v>49.670772999999997</v>
      </c>
      <c r="I95" s="38">
        <v>50.918190000000003</v>
      </c>
      <c r="J95" s="38">
        <v>51.923713999999997</v>
      </c>
      <c r="K95" s="38">
        <v>52.848305000000003</v>
      </c>
      <c r="L95" s="38">
        <v>53.864001999999999</v>
      </c>
      <c r="M95" s="38">
        <v>54.846595999999998</v>
      </c>
      <c r="N95" s="38">
        <v>55.669662000000002</v>
      </c>
      <c r="O95" s="38">
        <v>56.455813999999997</v>
      </c>
      <c r="P95" s="38">
        <v>57.163257999999999</v>
      </c>
      <c r="Q95" s="38">
        <v>57.769817000000003</v>
      </c>
      <c r="R95" s="38">
        <v>58.395102999999999</v>
      </c>
      <c r="S95" s="38">
        <v>59.068030999999998</v>
      </c>
      <c r="T95" s="38">
        <v>59.723274000000004</v>
      </c>
      <c r="U95" s="38">
        <v>60.304985000000002</v>
      </c>
      <c r="V95" s="38">
        <v>60.995941000000002</v>
      </c>
      <c r="W95" s="38">
        <v>61.573295999999999</v>
      </c>
      <c r="X95" s="38">
        <v>62.161354000000003</v>
      </c>
      <c r="Y95" s="38">
        <v>62.81823</v>
      </c>
      <c r="Z95" s="38">
        <v>63.486359</v>
      </c>
      <c r="AA95" s="38">
        <v>64.212356999999997</v>
      </c>
      <c r="AB95" s="38">
        <v>65.027725000000004</v>
      </c>
      <c r="AC95" s="38">
        <v>65.726546999999997</v>
      </c>
      <c r="AD95" s="38">
        <v>66.387557999999999</v>
      </c>
      <c r="AE95" s="38">
        <v>67.135193000000001</v>
      </c>
      <c r="AF95" s="38">
        <v>67.960930000000005</v>
      </c>
      <c r="AG95" s="36">
        <v>2.2401000000000001E-2</v>
      </c>
    </row>
    <row r="96" spans="1:33" ht="15" customHeight="1">
      <c r="A96" s="19" t="s">
        <v>993</v>
      </c>
      <c r="B96" s="37" t="s">
        <v>1789</v>
      </c>
      <c r="C96" s="31">
        <v>6.5376079999999996</v>
      </c>
      <c r="D96" s="31">
        <v>7.6941170000000003</v>
      </c>
      <c r="E96" s="31">
        <v>8.600384</v>
      </c>
      <c r="F96" s="31">
        <v>9.3146170000000001</v>
      </c>
      <c r="G96" s="31">
        <v>9.8805449999999997</v>
      </c>
      <c r="H96" s="31">
        <v>10.335025999999999</v>
      </c>
      <c r="I96" s="31">
        <v>10.704774</v>
      </c>
      <c r="J96" s="31">
        <v>11.008782</v>
      </c>
      <c r="K96" s="31">
        <v>11.263825000000001</v>
      </c>
      <c r="L96" s="31">
        <v>11.482137</v>
      </c>
      <c r="M96" s="31">
        <v>11.671988000000001</v>
      </c>
      <c r="N96" s="31">
        <v>11.837391999999999</v>
      </c>
      <c r="O96" s="31">
        <v>11.982087999999999</v>
      </c>
      <c r="P96" s="31">
        <v>12.11</v>
      </c>
      <c r="Q96" s="31">
        <v>12.225593999999999</v>
      </c>
      <c r="R96" s="31">
        <v>12.328609</v>
      </c>
      <c r="S96" s="31">
        <v>12.416886</v>
      </c>
      <c r="T96" s="31">
        <v>12.500261</v>
      </c>
      <c r="U96" s="31">
        <v>12.589261</v>
      </c>
      <c r="V96" s="31">
        <v>12.674621999999999</v>
      </c>
      <c r="W96" s="31">
        <v>12.758965</v>
      </c>
      <c r="X96" s="31">
        <v>12.842041</v>
      </c>
      <c r="Y96" s="31">
        <v>12.923666000000001</v>
      </c>
      <c r="Z96" s="31">
        <v>13.003992</v>
      </c>
      <c r="AA96" s="31">
        <v>13.083086</v>
      </c>
      <c r="AB96" s="31">
        <v>13.161218999999999</v>
      </c>
      <c r="AC96" s="31">
        <v>13.239566</v>
      </c>
      <c r="AD96" s="31">
        <v>13.317968</v>
      </c>
      <c r="AE96" s="31">
        <v>13.396444000000001</v>
      </c>
      <c r="AF96" s="31">
        <v>13.474932000000001</v>
      </c>
      <c r="AG96" s="32">
        <v>2.5253999999999999E-2</v>
      </c>
    </row>
    <row r="97" spans="1:33" ht="15" customHeight="1">
      <c r="A97" s="19" t="s">
        <v>994</v>
      </c>
      <c r="B97" s="37" t="s">
        <v>1785</v>
      </c>
      <c r="C97" s="31">
        <v>1.0159469999999999</v>
      </c>
      <c r="D97" s="31">
        <v>1.1956690000000001</v>
      </c>
      <c r="E97" s="31">
        <v>1.336503</v>
      </c>
      <c r="F97" s="31">
        <v>1.447495</v>
      </c>
      <c r="G97" s="31">
        <v>1.5354399999999999</v>
      </c>
      <c r="H97" s="31">
        <v>1.6060669999999999</v>
      </c>
      <c r="I97" s="31">
        <v>1.663527</v>
      </c>
      <c r="J97" s="31">
        <v>1.710769</v>
      </c>
      <c r="K97" s="31">
        <v>1.750402</v>
      </c>
      <c r="L97" s="31">
        <v>1.7843279999999999</v>
      </c>
      <c r="M97" s="31">
        <v>1.813831</v>
      </c>
      <c r="N97" s="31">
        <v>1.8395360000000001</v>
      </c>
      <c r="O97" s="31">
        <v>1.8620209999999999</v>
      </c>
      <c r="P97" s="31">
        <v>1.881899</v>
      </c>
      <c r="Q97" s="31">
        <v>1.8998619999999999</v>
      </c>
      <c r="R97" s="31">
        <v>1.9158710000000001</v>
      </c>
      <c r="S97" s="31">
        <v>1.929589</v>
      </c>
      <c r="T97" s="31">
        <v>1.9425460000000001</v>
      </c>
      <c r="U97" s="31">
        <v>1.9563759999999999</v>
      </c>
      <c r="V97" s="31">
        <v>1.969641</v>
      </c>
      <c r="W97" s="31">
        <v>1.982748</v>
      </c>
      <c r="X97" s="31">
        <v>1.9956579999999999</v>
      </c>
      <c r="Y97" s="31">
        <v>2.008343</v>
      </c>
      <c r="Z97" s="31">
        <v>2.0208249999999999</v>
      </c>
      <c r="AA97" s="31">
        <v>2.0331160000000001</v>
      </c>
      <c r="AB97" s="31">
        <v>2.0452590000000002</v>
      </c>
      <c r="AC97" s="31">
        <v>2.0574340000000002</v>
      </c>
      <c r="AD97" s="31">
        <v>2.069617</v>
      </c>
      <c r="AE97" s="31">
        <v>2.0818129999999999</v>
      </c>
      <c r="AF97" s="31">
        <v>2.0940089999999998</v>
      </c>
      <c r="AG97" s="32">
        <v>2.5253999999999999E-2</v>
      </c>
    </row>
    <row r="98" spans="1:33" ht="15" customHeight="1">
      <c r="A98" s="19" t="s">
        <v>995</v>
      </c>
      <c r="B98" s="37" t="s">
        <v>1790</v>
      </c>
      <c r="C98" s="31">
        <v>5.5216609999999999</v>
      </c>
      <c r="D98" s="31">
        <v>6.4984479999999998</v>
      </c>
      <c r="E98" s="31">
        <v>7.2638809999999996</v>
      </c>
      <c r="F98" s="31">
        <v>7.8671220000000002</v>
      </c>
      <c r="G98" s="31">
        <v>8.3451039999999992</v>
      </c>
      <c r="H98" s="31">
        <v>8.7289589999999997</v>
      </c>
      <c r="I98" s="31">
        <v>9.0412470000000003</v>
      </c>
      <c r="J98" s="31">
        <v>9.2980140000000002</v>
      </c>
      <c r="K98" s="31">
        <v>9.5134229999999995</v>
      </c>
      <c r="L98" s="31">
        <v>9.6978080000000002</v>
      </c>
      <c r="M98" s="31">
        <v>9.8581559999999993</v>
      </c>
      <c r="N98" s="31">
        <v>9.9978560000000005</v>
      </c>
      <c r="O98" s="31">
        <v>10.120067000000001</v>
      </c>
      <c r="P98" s="31">
        <v>10.228101000000001</v>
      </c>
      <c r="Q98" s="31">
        <v>10.325730999999999</v>
      </c>
      <c r="R98" s="31">
        <v>10.412739</v>
      </c>
      <c r="S98" s="31">
        <v>10.487297</v>
      </c>
      <c r="T98" s="31">
        <v>10.557715</v>
      </c>
      <c r="U98" s="31">
        <v>10.632885</v>
      </c>
      <c r="V98" s="31">
        <v>10.704981</v>
      </c>
      <c r="W98" s="31">
        <v>10.776217000000001</v>
      </c>
      <c r="X98" s="31">
        <v>10.846382999999999</v>
      </c>
      <c r="Y98" s="31">
        <v>10.915323000000001</v>
      </c>
      <c r="Z98" s="31">
        <v>10.983167</v>
      </c>
      <c r="AA98" s="31">
        <v>11.04997</v>
      </c>
      <c r="AB98" s="31">
        <v>11.115959999999999</v>
      </c>
      <c r="AC98" s="31">
        <v>11.182131999999999</v>
      </c>
      <c r="AD98" s="31">
        <v>11.248351</v>
      </c>
      <c r="AE98" s="31">
        <v>11.314631</v>
      </c>
      <c r="AF98" s="31">
        <v>11.380922</v>
      </c>
      <c r="AG98" s="32">
        <v>2.5253999999999999E-2</v>
      </c>
    </row>
    <row r="99" spans="1:33" ht="15" customHeight="1">
      <c r="A99" s="19" t="s">
        <v>996</v>
      </c>
      <c r="B99" s="37" t="s">
        <v>1791</v>
      </c>
      <c r="C99" s="31">
        <v>0</v>
      </c>
      <c r="D99" s="31">
        <v>0</v>
      </c>
      <c r="E99" s="31">
        <v>0</v>
      </c>
      <c r="F99" s="31">
        <v>0</v>
      </c>
      <c r="G99" s="31">
        <v>0</v>
      </c>
      <c r="H99" s="31">
        <v>0</v>
      </c>
      <c r="I99" s="31">
        <v>0</v>
      </c>
      <c r="J99" s="31">
        <v>0</v>
      </c>
      <c r="K99" s="31">
        <v>0</v>
      </c>
      <c r="L99" s="31">
        <v>0</v>
      </c>
      <c r="M99" s="31">
        <v>0</v>
      </c>
      <c r="N99" s="31">
        <v>0</v>
      </c>
      <c r="O99" s="31">
        <v>0</v>
      </c>
      <c r="P99" s="31">
        <v>0</v>
      </c>
      <c r="Q99" s="31">
        <v>0</v>
      </c>
      <c r="R99" s="31">
        <v>0</v>
      </c>
      <c r="S99" s="31">
        <v>0</v>
      </c>
      <c r="T99" s="31">
        <v>0</v>
      </c>
      <c r="U99" s="31">
        <v>0</v>
      </c>
      <c r="V99" s="31">
        <v>0</v>
      </c>
      <c r="W99" s="31">
        <v>0</v>
      </c>
      <c r="X99" s="31">
        <v>0</v>
      </c>
      <c r="Y99" s="31">
        <v>0</v>
      </c>
      <c r="Z99" s="31">
        <v>0</v>
      </c>
      <c r="AA99" s="31">
        <v>0</v>
      </c>
      <c r="AB99" s="31">
        <v>0</v>
      </c>
      <c r="AC99" s="31">
        <v>0</v>
      </c>
      <c r="AD99" s="31">
        <v>0</v>
      </c>
      <c r="AE99" s="31">
        <v>0</v>
      </c>
      <c r="AF99" s="31">
        <v>0</v>
      </c>
      <c r="AG99" s="32" t="s">
        <v>1754</v>
      </c>
    </row>
    <row r="100" spans="1:33" ht="15" customHeight="1">
      <c r="A100" s="19" t="s">
        <v>997</v>
      </c>
      <c r="B100" s="37" t="s">
        <v>1792</v>
      </c>
      <c r="C100" s="31">
        <v>0</v>
      </c>
      <c r="D100" s="31">
        <v>0</v>
      </c>
      <c r="E100" s="31">
        <v>0</v>
      </c>
      <c r="F100" s="31">
        <v>0</v>
      </c>
      <c r="G100" s="31">
        <v>0</v>
      </c>
      <c r="H100" s="31">
        <v>0</v>
      </c>
      <c r="I100" s="31">
        <v>0</v>
      </c>
      <c r="J100" s="31">
        <v>0</v>
      </c>
      <c r="K100" s="31">
        <v>0</v>
      </c>
      <c r="L100" s="31">
        <v>0</v>
      </c>
      <c r="M100" s="31">
        <v>0</v>
      </c>
      <c r="N100" s="31">
        <v>0</v>
      </c>
      <c r="O100" s="31">
        <v>0</v>
      </c>
      <c r="P100" s="31">
        <v>0</v>
      </c>
      <c r="Q100" s="31">
        <v>0</v>
      </c>
      <c r="R100" s="31">
        <v>0</v>
      </c>
      <c r="S100" s="31">
        <v>0</v>
      </c>
      <c r="T100" s="31">
        <v>0</v>
      </c>
      <c r="U100" s="31">
        <v>0</v>
      </c>
      <c r="V100" s="31">
        <v>0</v>
      </c>
      <c r="W100" s="31">
        <v>0</v>
      </c>
      <c r="X100" s="31">
        <v>0</v>
      </c>
      <c r="Y100" s="31">
        <v>0</v>
      </c>
      <c r="Z100" s="31">
        <v>0</v>
      </c>
      <c r="AA100" s="31">
        <v>0</v>
      </c>
      <c r="AB100" s="31">
        <v>0</v>
      </c>
      <c r="AC100" s="31">
        <v>0</v>
      </c>
      <c r="AD100" s="31">
        <v>0</v>
      </c>
      <c r="AE100" s="31">
        <v>0</v>
      </c>
      <c r="AF100" s="31">
        <v>0</v>
      </c>
      <c r="AG100" s="32" t="s">
        <v>1754</v>
      </c>
    </row>
    <row r="101" spans="1:33" ht="15" customHeight="1">
      <c r="A101" s="19" t="s">
        <v>998</v>
      </c>
      <c r="B101" s="37" t="s">
        <v>1793</v>
      </c>
      <c r="C101" s="31">
        <v>12.700588</v>
      </c>
      <c r="D101" s="31">
        <v>14.364753</v>
      </c>
      <c r="E101" s="31">
        <v>15.38791</v>
      </c>
      <c r="F101" s="31">
        <v>16.292556999999999</v>
      </c>
      <c r="G101" s="31">
        <v>16.996079999999999</v>
      </c>
      <c r="H101" s="31">
        <v>17.604413999999998</v>
      </c>
      <c r="I101" s="31">
        <v>18.043613000000001</v>
      </c>
      <c r="J101" s="31">
        <v>18.391649000000001</v>
      </c>
      <c r="K101" s="31">
        <v>18.714884000000001</v>
      </c>
      <c r="L101" s="31">
        <v>19.093592000000001</v>
      </c>
      <c r="M101" s="31">
        <v>19.474936</v>
      </c>
      <c r="N101" s="31">
        <v>19.774450000000002</v>
      </c>
      <c r="O101" s="31">
        <v>20.058819</v>
      </c>
      <c r="P101" s="31">
        <v>20.311828999999999</v>
      </c>
      <c r="Q101" s="31">
        <v>20.512810000000002</v>
      </c>
      <c r="R101" s="31">
        <v>20.728580000000001</v>
      </c>
      <c r="S101" s="31">
        <v>20.966011000000002</v>
      </c>
      <c r="T101" s="31">
        <v>21.199514000000001</v>
      </c>
      <c r="U101" s="31">
        <v>21.387691</v>
      </c>
      <c r="V101" s="31">
        <v>21.628992</v>
      </c>
      <c r="W101" s="31">
        <v>21.819023000000001</v>
      </c>
      <c r="X101" s="31">
        <v>22.007545</v>
      </c>
      <c r="Y101" s="31">
        <v>22.229607000000001</v>
      </c>
      <c r="Z101" s="31">
        <v>22.454782000000002</v>
      </c>
      <c r="AA101" s="31">
        <v>22.696708999999998</v>
      </c>
      <c r="AB101" s="31">
        <v>22.978424</v>
      </c>
      <c r="AC101" s="31">
        <v>23.205546999999999</v>
      </c>
      <c r="AD101" s="31">
        <v>23.414211000000002</v>
      </c>
      <c r="AE101" s="31">
        <v>23.661840000000002</v>
      </c>
      <c r="AF101" s="31">
        <v>23.94849</v>
      </c>
      <c r="AG101" s="32">
        <v>2.2112E-2</v>
      </c>
    </row>
    <row r="102" spans="1:33" ht="15" customHeight="1">
      <c r="A102" s="19" t="s">
        <v>999</v>
      </c>
      <c r="B102" s="37" t="s">
        <v>1785</v>
      </c>
      <c r="C102" s="31">
        <v>12.700588</v>
      </c>
      <c r="D102" s="31">
        <v>14.364753</v>
      </c>
      <c r="E102" s="31">
        <v>15.38791</v>
      </c>
      <c r="F102" s="31">
        <v>16.292556999999999</v>
      </c>
      <c r="G102" s="31">
        <v>16.996079999999999</v>
      </c>
      <c r="H102" s="31">
        <v>17.604413999999998</v>
      </c>
      <c r="I102" s="31">
        <v>18.043613000000001</v>
      </c>
      <c r="J102" s="31">
        <v>18.391649000000001</v>
      </c>
      <c r="K102" s="31">
        <v>18.714884000000001</v>
      </c>
      <c r="L102" s="31">
        <v>19.093592000000001</v>
      </c>
      <c r="M102" s="31">
        <v>19.474936</v>
      </c>
      <c r="N102" s="31">
        <v>19.774450000000002</v>
      </c>
      <c r="O102" s="31">
        <v>20.058819</v>
      </c>
      <c r="P102" s="31">
        <v>20.311828999999999</v>
      </c>
      <c r="Q102" s="31">
        <v>20.512810000000002</v>
      </c>
      <c r="R102" s="31">
        <v>20.728580000000001</v>
      </c>
      <c r="S102" s="31">
        <v>20.966011000000002</v>
      </c>
      <c r="T102" s="31">
        <v>21.199514000000001</v>
      </c>
      <c r="U102" s="31">
        <v>21.387691</v>
      </c>
      <c r="V102" s="31">
        <v>21.628992</v>
      </c>
      <c r="W102" s="31">
        <v>21.819023000000001</v>
      </c>
      <c r="X102" s="31">
        <v>22.007545</v>
      </c>
      <c r="Y102" s="31">
        <v>22.229607000000001</v>
      </c>
      <c r="Z102" s="31">
        <v>22.454782000000002</v>
      </c>
      <c r="AA102" s="31">
        <v>22.696708999999998</v>
      </c>
      <c r="AB102" s="31">
        <v>22.978424</v>
      </c>
      <c r="AC102" s="31">
        <v>23.205546999999999</v>
      </c>
      <c r="AD102" s="31">
        <v>23.414211000000002</v>
      </c>
      <c r="AE102" s="31">
        <v>23.661840000000002</v>
      </c>
      <c r="AF102" s="31">
        <v>23.94849</v>
      </c>
      <c r="AG102" s="32">
        <v>2.2112E-2</v>
      </c>
    </row>
    <row r="103" spans="1:33" ht="15" customHeight="1">
      <c r="A103" s="19" t="s">
        <v>1000</v>
      </c>
      <c r="B103" s="37" t="s">
        <v>1794</v>
      </c>
      <c r="C103" s="31">
        <v>16.509121</v>
      </c>
      <c r="D103" s="31">
        <v>18.285233000000002</v>
      </c>
      <c r="E103" s="31">
        <v>19.377106000000001</v>
      </c>
      <c r="F103" s="31">
        <v>20.340997999999999</v>
      </c>
      <c r="G103" s="31">
        <v>21.098049</v>
      </c>
      <c r="H103" s="31">
        <v>21.731332999999999</v>
      </c>
      <c r="I103" s="31">
        <v>22.169803999999999</v>
      </c>
      <c r="J103" s="31">
        <v>22.523285000000001</v>
      </c>
      <c r="K103" s="31">
        <v>22.869595</v>
      </c>
      <c r="L103" s="31">
        <v>23.288273</v>
      </c>
      <c r="M103" s="31">
        <v>23.699677000000001</v>
      </c>
      <c r="N103" s="31">
        <v>24.057817</v>
      </c>
      <c r="O103" s="31">
        <v>24.414905999999998</v>
      </c>
      <c r="P103" s="31">
        <v>24.741427999999999</v>
      </c>
      <c r="Q103" s="31">
        <v>25.031414000000002</v>
      </c>
      <c r="R103" s="31">
        <v>25.337914999999999</v>
      </c>
      <c r="S103" s="31">
        <v>25.685137000000001</v>
      </c>
      <c r="T103" s="31">
        <v>26.023502000000001</v>
      </c>
      <c r="U103" s="31">
        <v>26.328029999999998</v>
      </c>
      <c r="V103" s="31">
        <v>26.692329000000001</v>
      </c>
      <c r="W103" s="31">
        <v>26.99531</v>
      </c>
      <c r="X103" s="31">
        <v>27.311768000000001</v>
      </c>
      <c r="Y103" s="31">
        <v>27.664957000000001</v>
      </c>
      <c r="Z103" s="31">
        <v>28.027588000000002</v>
      </c>
      <c r="AA103" s="31">
        <v>28.432559999999999</v>
      </c>
      <c r="AB103" s="31">
        <v>28.888083000000002</v>
      </c>
      <c r="AC103" s="31">
        <v>29.281431000000001</v>
      </c>
      <c r="AD103" s="31">
        <v>29.655377999999999</v>
      </c>
      <c r="AE103" s="31">
        <v>30.076912</v>
      </c>
      <c r="AF103" s="31">
        <v>30.537510000000001</v>
      </c>
      <c r="AG103" s="32">
        <v>2.1434999999999999E-2</v>
      </c>
    </row>
    <row r="104" spans="1:33" ht="15" customHeight="1">
      <c r="A104" s="19" t="s">
        <v>1001</v>
      </c>
      <c r="B104" s="37" t="s">
        <v>1785</v>
      </c>
      <c r="C104" s="31">
        <v>5.2127150000000002</v>
      </c>
      <c r="D104" s="31">
        <v>5.695138</v>
      </c>
      <c r="E104" s="31">
        <v>5.9626049999999999</v>
      </c>
      <c r="F104" s="31">
        <v>6.2147670000000002</v>
      </c>
      <c r="G104" s="31">
        <v>6.4174519999999999</v>
      </c>
      <c r="H104" s="31">
        <v>6.5885199999999999</v>
      </c>
      <c r="I104" s="31">
        <v>6.6994280000000002</v>
      </c>
      <c r="J104" s="31">
        <v>6.7960029999999998</v>
      </c>
      <c r="K104" s="31">
        <v>6.9016250000000001</v>
      </c>
      <c r="L104" s="31">
        <v>7.0355650000000001</v>
      </c>
      <c r="M104" s="31">
        <v>7.165921</v>
      </c>
      <c r="N104" s="31">
        <v>7.2919429999999998</v>
      </c>
      <c r="O104" s="31">
        <v>7.4233589999999996</v>
      </c>
      <c r="P104" s="31">
        <v>7.5462530000000001</v>
      </c>
      <c r="Q104" s="31">
        <v>7.65665</v>
      </c>
      <c r="R104" s="31">
        <v>7.7712139999999996</v>
      </c>
      <c r="S104" s="31">
        <v>7.9042019999999997</v>
      </c>
      <c r="T104" s="31">
        <v>8.032076</v>
      </c>
      <c r="U104" s="31">
        <v>8.1507020000000008</v>
      </c>
      <c r="V104" s="31">
        <v>8.2886360000000003</v>
      </c>
      <c r="W104" s="31">
        <v>8.4046099999999999</v>
      </c>
      <c r="X104" s="31">
        <v>8.5259020000000003</v>
      </c>
      <c r="Y104" s="31">
        <v>8.6576000000000004</v>
      </c>
      <c r="Z104" s="31">
        <v>8.7912809999999997</v>
      </c>
      <c r="AA104" s="31">
        <v>8.9423670000000008</v>
      </c>
      <c r="AB104" s="31">
        <v>9.108644</v>
      </c>
      <c r="AC104" s="31">
        <v>9.2528950000000005</v>
      </c>
      <c r="AD104" s="31">
        <v>9.3912560000000003</v>
      </c>
      <c r="AE104" s="31">
        <v>9.5472020000000004</v>
      </c>
      <c r="AF104" s="31">
        <v>9.7163330000000006</v>
      </c>
      <c r="AG104" s="32">
        <v>2.1704999999999999E-2</v>
      </c>
    </row>
    <row r="105" spans="1:33" ht="15" customHeight="1">
      <c r="A105" s="19" t="s">
        <v>1002</v>
      </c>
      <c r="B105" s="37" t="s">
        <v>1790</v>
      </c>
      <c r="C105" s="31">
        <v>11.296407</v>
      </c>
      <c r="D105" s="31">
        <v>12.590095</v>
      </c>
      <c r="E105" s="31">
        <v>13.414501</v>
      </c>
      <c r="F105" s="31">
        <v>14.126231000000001</v>
      </c>
      <c r="G105" s="31">
        <v>14.680597000000001</v>
      </c>
      <c r="H105" s="31">
        <v>15.142814</v>
      </c>
      <c r="I105" s="31">
        <v>15.470375000000001</v>
      </c>
      <c r="J105" s="31">
        <v>15.727282000000001</v>
      </c>
      <c r="K105" s="31">
        <v>15.967969999999999</v>
      </c>
      <c r="L105" s="31">
        <v>16.252707999999998</v>
      </c>
      <c r="M105" s="31">
        <v>16.533753999999998</v>
      </c>
      <c r="N105" s="31">
        <v>16.765875000000001</v>
      </c>
      <c r="O105" s="31">
        <v>16.991547000000001</v>
      </c>
      <c r="P105" s="31">
        <v>17.195174999999999</v>
      </c>
      <c r="Q105" s="31">
        <v>17.374763000000002</v>
      </c>
      <c r="R105" s="31">
        <v>17.566701999999999</v>
      </c>
      <c r="S105" s="31">
        <v>17.780934999999999</v>
      </c>
      <c r="T105" s="31">
        <v>17.991426000000001</v>
      </c>
      <c r="U105" s="31">
        <v>18.177327999999999</v>
      </c>
      <c r="V105" s="31">
        <v>18.403694000000002</v>
      </c>
      <c r="W105" s="31">
        <v>18.590699999999998</v>
      </c>
      <c r="X105" s="31">
        <v>18.785865999999999</v>
      </c>
      <c r="Y105" s="31">
        <v>19.007356999999999</v>
      </c>
      <c r="Z105" s="31">
        <v>19.236307</v>
      </c>
      <c r="AA105" s="31">
        <v>19.490192</v>
      </c>
      <c r="AB105" s="31">
        <v>19.779437999999999</v>
      </c>
      <c r="AC105" s="31">
        <v>20.028535999999999</v>
      </c>
      <c r="AD105" s="31">
        <v>20.264122</v>
      </c>
      <c r="AE105" s="31">
        <v>20.529709</v>
      </c>
      <c r="AF105" s="31">
        <v>20.821176999999999</v>
      </c>
      <c r="AG105" s="32">
        <v>2.1309999999999999E-2</v>
      </c>
    </row>
    <row r="106" spans="1:33" ht="15" customHeight="1">
      <c r="A106" s="19" t="s">
        <v>1003</v>
      </c>
      <c r="B106" s="37" t="s">
        <v>1791</v>
      </c>
      <c r="C106" s="31">
        <v>0</v>
      </c>
      <c r="D106" s="31">
        <v>0</v>
      </c>
      <c r="E106" s="31">
        <v>0</v>
      </c>
      <c r="F106" s="31">
        <v>0</v>
      </c>
      <c r="G106" s="31">
        <v>0</v>
      </c>
      <c r="H106" s="31">
        <v>0</v>
      </c>
      <c r="I106" s="31">
        <v>0</v>
      </c>
      <c r="J106" s="31">
        <v>0</v>
      </c>
      <c r="K106" s="31">
        <v>0</v>
      </c>
      <c r="L106" s="31">
        <v>0</v>
      </c>
      <c r="M106" s="31">
        <v>0</v>
      </c>
      <c r="N106" s="31">
        <v>0</v>
      </c>
      <c r="O106" s="31">
        <v>0</v>
      </c>
      <c r="P106" s="31">
        <v>0</v>
      </c>
      <c r="Q106" s="31">
        <v>0</v>
      </c>
      <c r="R106" s="31">
        <v>0</v>
      </c>
      <c r="S106" s="31">
        <v>0</v>
      </c>
      <c r="T106" s="31">
        <v>0</v>
      </c>
      <c r="U106" s="31">
        <v>0</v>
      </c>
      <c r="V106" s="31">
        <v>0</v>
      </c>
      <c r="W106" s="31">
        <v>0</v>
      </c>
      <c r="X106" s="31">
        <v>0</v>
      </c>
      <c r="Y106" s="31">
        <v>0</v>
      </c>
      <c r="Z106" s="31">
        <v>0</v>
      </c>
      <c r="AA106" s="31">
        <v>0</v>
      </c>
      <c r="AB106" s="31">
        <v>0</v>
      </c>
      <c r="AC106" s="31">
        <v>0</v>
      </c>
      <c r="AD106" s="31">
        <v>0</v>
      </c>
      <c r="AE106" s="31">
        <v>0</v>
      </c>
      <c r="AF106" s="31">
        <v>0</v>
      </c>
      <c r="AG106" s="32" t="s">
        <v>1754</v>
      </c>
    </row>
    <row r="107" spans="1:33" ht="15" customHeight="1">
      <c r="A107" s="19" t="s">
        <v>1004</v>
      </c>
      <c r="B107" s="37" t="s">
        <v>1792</v>
      </c>
      <c r="C107" s="31">
        <v>0</v>
      </c>
      <c r="D107" s="31">
        <v>0</v>
      </c>
      <c r="E107" s="31">
        <v>0</v>
      </c>
      <c r="F107" s="31">
        <v>0</v>
      </c>
      <c r="G107" s="31">
        <v>0</v>
      </c>
      <c r="H107" s="31">
        <v>0</v>
      </c>
      <c r="I107" s="31">
        <v>0</v>
      </c>
      <c r="J107" s="31">
        <v>0</v>
      </c>
      <c r="K107" s="31">
        <v>0</v>
      </c>
      <c r="L107" s="31">
        <v>0</v>
      </c>
      <c r="M107" s="31">
        <v>0</v>
      </c>
      <c r="N107" s="31">
        <v>0</v>
      </c>
      <c r="O107" s="31">
        <v>0</v>
      </c>
      <c r="P107" s="31">
        <v>0</v>
      </c>
      <c r="Q107" s="31">
        <v>0</v>
      </c>
      <c r="R107" s="31">
        <v>0</v>
      </c>
      <c r="S107" s="31">
        <v>0</v>
      </c>
      <c r="T107" s="31">
        <v>0</v>
      </c>
      <c r="U107" s="31">
        <v>0</v>
      </c>
      <c r="V107" s="31">
        <v>0</v>
      </c>
      <c r="W107" s="31">
        <v>0</v>
      </c>
      <c r="X107" s="31">
        <v>0</v>
      </c>
      <c r="Y107" s="31">
        <v>0</v>
      </c>
      <c r="Z107" s="31">
        <v>0</v>
      </c>
      <c r="AA107" s="31">
        <v>0</v>
      </c>
      <c r="AB107" s="31">
        <v>0</v>
      </c>
      <c r="AC107" s="31">
        <v>0</v>
      </c>
      <c r="AD107" s="31">
        <v>0</v>
      </c>
      <c r="AE107" s="31">
        <v>0</v>
      </c>
      <c r="AF107" s="31">
        <v>0</v>
      </c>
      <c r="AG107" s="32" t="s">
        <v>1754</v>
      </c>
    </row>
    <row r="108" spans="1:33" ht="12" customHeight="1"/>
    <row r="109" spans="1:33" ht="15" customHeight="1">
      <c r="A109" s="19" t="s">
        <v>1005</v>
      </c>
      <c r="B109" s="30" t="s">
        <v>1006</v>
      </c>
      <c r="C109" s="38">
        <v>204.09703099999999</v>
      </c>
      <c r="D109" s="38">
        <v>207.81658899999999</v>
      </c>
      <c r="E109" s="38">
        <v>208.00427199999999</v>
      </c>
      <c r="F109" s="38">
        <v>208.62669399999999</v>
      </c>
      <c r="G109" s="38">
        <v>208.70083600000001</v>
      </c>
      <c r="H109" s="38">
        <v>208.389374</v>
      </c>
      <c r="I109" s="38">
        <v>207.106934</v>
      </c>
      <c r="J109" s="38">
        <v>205.85676599999999</v>
      </c>
      <c r="K109" s="38">
        <v>204.91546600000001</v>
      </c>
      <c r="L109" s="38">
        <v>204.26499899999999</v>
      </c>
      <c r="M109" s="38">
        <v>203.40438800000001</v>
      </c>
      <c r="N109" s="38">
        <v>202.68185399999999</v>
      </c>
      <c r="O109" s="38">
        <v>202.113373</v>
      </c>
      <c r="P109" s="38">
        <v>201.50842299999999</v>
      </c>
      <c r="Q109" s="38">
        <v>200.80012500000001</v>
      </c>
      <c r="R109" s="38">
        <v>200.07522599999999</v>
      </c>
      <c r="S109" s="38">
        <v>199.64593500000001</v>
      </c>
      <c r="T109" s="38">
        <v>199.11071799999999</v>
      </c>
      <c r="U109" s="38">
        <v>198.525757</v>
      </c>
      <c r="V109" s="38">
        <v>198.07746900000001</v>
      </c>
      <c r="W109" s="38">
        <v>197.287598</v>
      </c>
      <c r="X109" s="38">
        <v>196.60789500000001</v>
      </c>
      <c r="Y109" s="38">
        <v>195.98907500000001</v>
      </c>
      <c r="Z109" s="38">
        <v>195.342804</v>
      </c>
      <c r="AA109" s="38">
        <v>194.913635</v>
      </c>
      <c r="AB109" s="38">
        <v>194.54913300000001</v>
      </c>
      <c r="AC109" s="38">
        <v>193.90734900000001</v>
      </c>
      <c r="AD109" s="38">
        <v>193.25498999999999</v>
      </c>
      <c r="AE109" s="38">
        <v>192.858002</v>
      </c>
      <c r="AF109" s="38">
        <v>192.57214400000001</v>
      </c>
      <c r="AG109" s="36">
        <v>-2.0019999999999999E-3</v>
      </c>
    </row>
    <row r="110" spans="1:33" ht="15" customHeight="1">
      <c r="A110" s="19" t="s">
        <v>1007</v>
      </c>
      <c r="B110" s="37" t="s">
        <v>1795</v>
      </c>
      <c r="C110" s="31">
        <v>164.88896199999999</v>
      </c>
      <c r="D110" s="31">
        <v>167.62558000000001</v>
      </c>
      <c r="E110" s="31">
        <v>167.50697299999999</v>
      </c>
      <c r="F110" s="31">
        <v>167.73602299999999</v>
      </c>
      <c r="G110" s="31">
        <v>167.521973</v>
      </c>
      <c r="H110" s="31">
        <v>166.997345</v>
      </c>
      <c r="I110" s="31">
        <v>165.69532799999999</v>
      </c>
      <c r="J110" s="31">
        <v>164.42112700000001</v>
      </c>
      <c r="K110" s="31">
        <v>163.39518699999999</v>
      </c>
      <c r="L110" s="31">
        <v>162.601913</v>
      </c>
      <c r="M110" s="31">
        <v>161.64205899999999</v>
      </c>
      <c r="N110" s="31">
        <v>160.79272499999999</v>
      </c>
      <c r="O110" s="31">
        <v>160.06601000000001</v>
      </c>
      <c r="P110" s="31">
        <v>159.31068400000001</v>
      </c>
      <c r="Q110" s="31">
        <v>158.474121</v>
      </c>
      <c r="R110" s="31">
        <v>157.62510700000001</v>
      </c>
      <c r="S110" s="31">
        <v>157.00924699999999</v>
      </c>
      <c r="T110" s="31">
        <v>156.310104</v>
      </c>
      <c r="U110" s="31">
        <v>155.57217399999999</v>
      </c>
      <c r="V110" s="31">
        <v>154.94146699999999</v>
      </c>
      <c r="W110" s="31">
        <v>154.044006</v>
      </c>
      <c r="X110" s="31">
        <v>153.23336800000001</v>
      </c>
      <c r="Y110" s="31">
        <v>152.47070299999999</v>
      </c>
      <c r="Z110" s="31">
        <v>151.68722500000001</v>
      </c>
      <c r="AA110" s="31">
        <v>151.07257100000001</v>
      </c>
      <c r="AB110" s="31">
        <v>150.507904</v>
      </c>
      <c r="AC110" s="31">
        <v>149.72891200000001</v>
      </c>
      <c r="AD110" s="31">
        <v>148.942352</v>
      </c>
      <c r="AE110" s="31">
        <v>148.35287500000001</v>
      </c>
      <c r="AF110" s="31">
        <v>147.84863300000001</v>
      </c>
      <c r="AG110" s="32">
        <v>-3.754E-3</v>
      </c>
    </row>
    <row r="111" spans="1:33" ht="15" customHeight="1">
      <c r="A111" s="19" t="s">
        <v>1008</v>
      </c>
      <c r="B111" s="37" t="s">
        <v>1761</v>
      </c>
      <c r="C111" s="31">
        <v>39.208072999999999</v>
      </c>
      <c r="D111" s="31">
        <v>40.191006000000002</v>
      </c>
      <c r="E111" s="31">
        <v>40.497298999999998</v>
      </c>
      <c r="F111" s="31">
        <v>40.890670999999998</v>
      </c>
      <c r="G111" s="31">
        <v>41.17886</v>
      </c>
      <c r="H111" s="31">
        <v>41.392029000000001</v>
      </c>
      <c r="I111" s="31">
        <v>41.411610000000003</v>
      </c>
      <c r="J111" s="31">
        <v>41.435642000000001</v>
      </c>
      <c r="K111" s="31">
        <v>41.520287000000003</v>
      </c>
      <c r="L111" s="31">
        <v>41.663086</v>
      </c>
      <c r="M111" s="31">
        <v>41.762337000000002</v>
      </c>
      <c r="N111" s="31">
        <v>41.889136999999998</v>
      </c>
      <c r="O111" s="31">
        <v>42.047367000000001</v>
      </c>
      <c r="P111" s="31">
        <v>42.197741999999998</v>
      </c>
      <c r="Q111" s="31">
        <v>42.326008000000002</v>
      </c>
      <c r="R111" s="31">
        <v>42.450127000000002</v>
      </c>
      <c r="S111" s="31">
        <v>42.636696000000001</v>
      </c>
      <c r="T111" s="31">
        <v>42.800617000000003</v>
      </c>
      <c r="U111" s="31">
        <v>42.953589999999998</v>
      </c>
      <c r="V111" s="31">
        <v>43.136001999999998</v>
      </c>
      <c r="W111" s="31">
        <v>43.243583999999998</v>
      </c>
      <c r="X111" s="31">
        <v>43.374530999999998</v>
      </c>
      <c r="Y111" s="31">
        <v>43.518363999999998</v>
      </c>
      <c r="Z111" s="31">
        <v>43.655586</v>
      </c>
      <c r="AA111" s="31">
        <v>43.841064000000003</v>
      </c>
      <c r="AB111" s="31">
        <v>44.041221999999998</v>
      </c>
      <c r="AC111" s="31">
        <v>44.178435999999998</v>
      </c>
      <c r="AD111" s="31">
        <v>44.312634000000003</v>
      </c>
      <c r="AE111" s="31">
        <v>44.505119000000001</v>
      </c>
      <c r="AF111" s="31">
        <v>44.723514999999999</v>
      </c>
      <c r="AG111" s="32">
        <v>4.5490000000000001E-3</v>
      </c>
    </row>
    <row r="112" spans="1:33" ht="12" customHeight="1"/>
    <row r="113" spans="1:33" ht="15" customHeight="1">
      <c r="A113" s="19" t="s">
        <v>1009</v>
      </c>
      <c r="B113" s="37" t="s">
        <v>1010</v>
      </c>
      <c r="C113" s="31">
        <v>125.031578</v>
      </c>
      <c r="D113" s="31">
        <v>126.896736</v>
      </c>
      <c r="E113" s="31">
        <v>127.926041</v>
      </c>
      <c r="F113" s="31">
        <v>128.600266</v>
      </c>
      <c r="G113" s="31">
        <v>129.10189800000001</v>
      </c>
      <c r="H113" s="31">
        <v>129.64999399999999</v>
      </c>
      <c r="I113" s="31">
        <v>129.96121199999999</v>
      </c>
      <c r="J113" s="31">
        <v>130.19676200000001</v>
      </c>
      <c r="K113" s="31">
        <v>130.40360999999999</v>
      </c>
      <c r="L113" s="31">
        <v>130.57878099999999</v>
      </c>
      <c r="M113" s="31">
        <v>130.71516399999999</v>
      </c>
      <c r="N113" s="31">
        <v>130.83389299999999</v>
      </c>
      <c r="O113" s="31">
        <v>130.94082599999999</v>
      </c>
      <c r="P113" s="31">
        <v>131.026443</v>
      </c>
      <c r="Q113" s="31">
        <v>131.09085099999999</v>
      </c>
      <c r="R113" s="31">
        <v>131.16413900000001</v>
      </c>
      <c r="S113" s="31">
        <v>131.26132200000001</v>
      </c>
      <c r="T113" s="31">
        <v>131.36518899999999</v>
      </c>
      <c r="U113" s="31">
        <v>131.48391699999999</v>
      </c>
      <c r="V113" s="31">
        <v>131.63140899999999</v>
      </c>
      <c r="W113" s="31">
        <v>131.76234400000001</v>
      </c>
      <c r="X113" s="31">
        <v>131.87556499999999</v>
      </c>
      <c r="Y113" s="31">
        <v>131.992706</v>
      </c>
      <c r="Z113" s="31">
        <v>132.10150100000001</v>
      </c>
      <c r="AA113" s="31">
        <v>132.230469</v>
      </c>
      <c r="AB113" s="31">
        <v>132.369202</v>
      </c>
      <c r="AC113" s="31">
        <v>132.482193</v>
      </c>
      <c r="AD113" s="31">
        <v>132.585846</v>
      </c>
      <c r="AE113" s="31">
        <v>132.70448300000001</v>
      </c>
      <c r="AF113" s="31">
        <v>132.83111600000001</v>
      </c>
      <c r="AG113" s="32">
        <v>2.0890000000000001E-3</v>
      </c>
    </row>
    <row r="114" spans="1:33" ht="15" customHeight="1">
      <c r="A114" s="19" t="s">
        <v>1011</v>
      </c>
      <c r="B114" s="37" t="s">
        <v>1012</v>
      </c>
      <c r="C114" s="31">
        <v>748.06146200000001</v>
      </c>
      <c r="D114" s="31">
        <v>701.06182899999999</v>
      </c>
      <c r="E114" s="31">
        <v>682.70349099999999</v>
      </c>
      <c r="F114" s="31">
        <v>669.31573500000002</v>
      </c>
      <c r="G114" s="31">
        <v>657.777649</v>
      </c>
      <c r="H114" s="31">
        <v>646.21258499999999</v>
      </c>
      <c r="I114" s="31">
        <v>628.37182600000006</v>
      </c>
      <c r="J114" s="31">
        <v>632.31945800000005</v>
      </c>
      <c r="K114" s="31">
        <v>627.75476100000003</v>
      </c>
      <c r="L114" s="31">
        <v>619.43811000000005</v>
      </c>
      <c r="M114" s="31">
        <v>616.01281700000004</v>
      </c>
      <c r="N114" s="31">
        <v>619.79211399999997</v>
      </c>
      <c r="O114" s="31">
        <v>619.58685300000002</v>
      </c>
      <c r="P114" s="31">
        <v>616.83026099999995</v>
      </c>
      <c r="Q114" s="31">
        <v>618.30474900000002</v>
      </c>
      <c r="R114" s="31">
        <v>621.54339600000003</v>
      </c>
      <c r="S114" s="31">
        <v>629.67156999999997</v>
      </c>
      <c r="T114" s="31">
        <v>636.62567100000001</v>
      </c>
      <c r="U114" s="31">
        <v>641.26690699999995</v>
      </c>
      <c r="V114" s="31">
        <v>649.24737500000003</v>
      </c>
      <c r="W114" s="31">
        <v>656.71551499999998</v>
      </c>
      <c r="X114" s="31">
        <v>659.97137499999997</v>
      </c>
      <c r="Y114" s="31">
        <v>668.71801800000003</v>
      </c>
      <c r="Z114" s="31">
        <v>671.82458499999996</v>
      </c>
      <c r="AA114" s="31">
        <v>675.87640399999998</v>
      </c>
      <c r="AB114" s="31">
        <v>683.62017800000001</v>
      </c>
      <c r="AC114" s="31">
        <v>691.62048300000004</v>
      </c>
      <c r="AD114" s="31">
        <v>699.38653599999998</v>
      </c>
      <c r="AE114" s="31">
        <v>703.19329800000003</v>
      </c>
      <c r="AF114" s="31">
        <v>710.15020800000002</v>
      </c>
      <c r="AG114" s="32">
        <v>-1.792E-3</v>
      </c>
    </row>
    <row r="115" spans="1:33" ht="12" customHeight="1"/>
    <row r="116" spans="1:33">
      <c r="A116" s="19" t="s">
        <v>1013</v>
      </c>
      <c r="B116" s="30" t="s">
        <v>530</v>
      </c>
      <c r="C116" s="38">
        <v>26324.886718999998</v>
      </c>
      <c r="D116" s="38">
        <v>27263.316406000002</v>
      </c>
      <c r="E116" s="38">
        <v>27692.980468999998</v>
      </c>
      <c r="F116" s="38">
        <v>27715.5</v>
      </c>
      <c r="G116" s="38">
        <v>27753.820312</v>
      </c>
      <c r="H116" s="38">
        <v>27727.53125</v>
      </c>
      <c r="I116" s="38">
        <v>27607.042968999998</v>
      </c>
      <c r="J116" s="38">
        <v>27503.935547000001</v>
      </c>
      <c r="K116" s="38">
        <v>27408.986327999999</v>
      </c>
      <c r="L116" s="38">
        <v>27340.705077999999</v>
      </c>
      <c r="M116" s="38">
        <v>27288.166015999999</v>
      </c>
      <c r="N116" s="38">
        <v>27213.582031000002</v>
      </c>
      <c r="O116" s="38">
        <v>27191.142577999999</v>
      </c>
      <c r="P116" s="38">
        <v>27165.730468999998</v>
      </c>
      <c r="Q116" s="38">
        <v>27154.113281000002</v>
      </c>
      <c r="R116" s="38">
        <v>27158.546875</v>
      </c>
      <c r="S116" s="38">
        <v>27206.796875</v>
      </c>
      <c r="T116" s="38">
        <v>27259.251952999999</v>
      </c>
      <c r="U116" s="38">
        <v>27333.582031000002</v>
      </c>
      <c r="V116" s="38">
        <v>27424.380859000001</v>
      </c>
      <c r="W116" s="38">
        <v>27521.037109000001</v>
      </c>
      <c r="X116" s="38">
        <v>27633.677734000001</v>
      </c>
      <c r="Y116" s="38">
        <v>27756.361327999999</v>
      </c>
      <c r="Z116" s="38">
        <v>27883.910156000002</v>
      </c>
      <c r="AA116" s="38">
        <v>28036.740234000001</v>
      </c>
      <c r="AB116" s="38">
        <v>28214.255859000001</v>
      </c>
      <c r="AC116" s="38">
        <v>28376.744140999999</v>
      </c>
      <c r="AD116" s="38">
        <v>28533.669922000001</v>
      </c>
      <c r="AE116" s="38">
        <v>28719.751952999999</v>
      </c>
      <c r="AF116" s="38">
        <v>28946.207031000002</v>
      </c>
      <c r="AG116" s="36">
        <v>3.2789999999999998E-3</v>
      </c>
    </row>
    <row r="117" spans="1:33" ht="15" customHeight="1" thickBot="1"/>
    <row r="118" spans="1:33">
      <c r="B118" s="142" t="s">
        <v>1796</v>
      </c>
      <c r="C118" s="142"/>
      <c r="D118" s="142"/>
      <c r="E118" s="142"/>
      <c r="F118" s="142"/>
      <c r="G118" s="142"/>
      <c r="H118" s="142"/>
      <c r="I118" s="142"/>
      <c r="J118" s="142"/>
      <c r="K118" s="142"/>
      <c r="L118" s="142"/>
      <c r="M118" s="142"/>
      <c r="N118" s="142"/>
      <c r="O118" s="142"/>
      <c r="P118" s="142"/>
      <c r="Q118" s="142"/>
      <c r="R118" s="142"/>
      <c r="S118" s="142"/>
      <c r="T118" s="142"/>
      <c r="U118" s="142"/>
      <c r="V118" s="142"/>
      <c r="W118" s="142"/>
      <c r="X118" s="142"/>
      <c r="Y118" s="142"/>
      <c r="Z118" s="142"/>
      <c r="AA118" s="142"/>
      <c r="AB118" s="142"/>
      <c r="AC118" s="142"/>
      <c r="AD118" s="142"/>
      <c r="AE118" s="142"/>
      <c r="AF118" s="142"/>
      <c r="AG118" s="142"/>
    </row>
    <row r="119" spans="1:33">
      <c r="B119" s="20" t="s">
        <v>1756</v>
      </c>
    </row>
    <row r="120" spans="1:33">
      <c r="B120" s="20" t="s">
        <v>1797</v>
      </c>
    </row>
    <row r="121" spans="1:33">
      <c r="B121" s="20" t="s">
        <v>1798</v>
      </c>
    </row>
    <row r="122" spans="1:33">
      <c r="B122" s="20" t="s">
        <v>1799</v>
      </c>
    </row>
    <row r="123" spans="1:33">
      <c r="B123" s="20" t="s">
        <v>1113</v>
      </c>
    </row>
    <row r="124" spans="1:33">
      <c r="B124" s="20" t="s">
        <v>1800</v>
      </c>
    </row>
    <row r="125" spans="1:33">
      <c r="B125" s="20" t="s">
        <v>1757</v>
      </c>
    </row>
    <row r="126" spans="1:33">
      <c r="B126" s="20" t="s">
        <v>1801</v>
      </c>
    </row>
    <row r="127" spans="1:33">
      <c r="A127" s="19"/>
      <c r="B127" s="37"/>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2"/>
    </row>
    <row r="128" spans="1:33">
      <c r="A128" s="19"/>
      <c r="B128" s="37"/>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2"/>
    </row>
    <row r="129" spans="1:33">
      <c r="A129" s="19"/>
      <c r="B129" s="37"/>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2"/>
    </row>
    <row r="130" spans="1:33">
      <c r="A130" s="19"/>
      <c r="B130" s="37"/>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2"/>
    </row>
    <row r="131" spans="1:33">
      <c r="A131" s="19"/>
      <c r="B131" s="37"/>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2"/>
    </row>
    <row r="132" spans="1:33">
      <c r="A132" s="19"/>
      <c r="B132" s="37"/>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2"/>
    </row>
    <row r="133" spans="1:33" ht="12" customHeight="1"/>
    <row r="134" spans="1:33">
      <c r="A134" s="19"/>
      <c r="B134" s="30"/>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6"/>
    </row>
    <row r="135" spans="1:33">
      <c r="A135" s="19"/>
      <c r="B135" s="37"/>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2"/>
    </row>
    <row r="136" spans="1:33">
      <c r="A136" s="19"/>
      <c r="B136" s="37"/>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2"/>
    </row>
    <row r="137" spans="1:33">
      <c r="A137" s="19"/>
      <c r="B137" s="37"/>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2"/>
    </row>
    <row r="138" spans="1:33">
      <c r="A138" s="19"/>
      <c r="B138" s="37"/>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2"/>
    </row>
    <row r="139" spans="1:33">
      <c r="A139" s="19"/>
      <c r="B139" s="37"/>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2"/>
    </row>
    <row r="140" spans="1:33">
      <c r="A140" s="19"/>
      <c r="B140" s="37"/>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2"/>
    </row>
    <row r="141" spans="1:33">
      <c r="A141" s="19"/>
      <c r="B141" s="37"/>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2"/>
    </row>
    <row r="142" spans="1:33" ht="12" customHeight="1"/>
    <row r="143" spans="1:33">
      <c r="A143" s="19"/>
      <c r="B143" s="30"/>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6"/>
    </row>
    <row r="144" spans="1:33">
      <c r="A144" s="19"/>
      <c r="B144" s="37"/>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2"/>
    </row>
    <row r="145" spans="1:33">
      <c r="A145" s="19"/>
      <c r="B145" s="37"/>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2"/>
    </row>
    <row r="146" spans="1:33">
      <c r="A146" s="19"/>
      <c r="B146" s="37"/>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2"/>
    </row>
    <row r="147" spans="1:33">
      <c r="A147" s="19"/>
      <c r="B147" s="37"/>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2"/>
    </row>
    <row r="148" spans="1:33">
      <c r="A148" s="19"/>
      <c r="B148" s="37"/>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2"/>
    </row>
    <row r="149" spans="1:33">
      <c r="A149" s="19"/>
      <c r="B149" s="37"/>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2"/>
    </row>
    <row r="150" spans="1:33">
      <c r="A150" s="19"/>
      <c r="B150" s="37"/>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2"/>
    </row>
    <row r="153" spans="1:33">
      <c r="A153" s="19"/>
      <c r="B153" s="30"/>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6"/>
    </row>
    <row r="154" spans="1:33">
      <c r="A154" s="19"/>
      <c r="B154" s="37"/>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2"/>
    </row>
    <row r="155" spans="1:33">
      <c r="A155" s="19"/>
      <c r="B155" s="37"/>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2"/>
    </row>
    <row r="156" spans="1:33">
      <c r="A156" s="19"/>
      <c r="B156" s="37"/>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2"/>
    </row>
    <row r="157" spans="1:33">
      <c r="A157" s="19"/>
      <c r="B157" s="37"/>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2"/>
    </row>
    <row r="159" spans="1:33">
      <c r="A159" s="19"/>
      <c r="B159" s="30"/>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6"/>
    </row>
    <row r="160" spans="1:33">
      <c r="A160" s="19"/>
      <c r="B160" s="37"/>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2"/>
    </row>
    <row r="161" spans="1:33">
      <c r="A161" s="19"/>
      <c r="B161" s="37"/>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2"/>
    </row>
    <row r="162" spans="1:33">
      <c r="A162" s="19"/>
      <c r="B162" s="37"/>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2"/>
    </row>
    <row r="163" spans="1:33">
      <c r="A163" s="19"/>
      <c r="B163" s="37"/>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2"/>
    </row>
    <row r="165" spans="1:33">
      <c r="A165" s="19"/>
      <c r="B165" s="30"/>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6"/>
    </row>
    <row r="166" spans="1:33">
      <c r="A166" s="19"/>
      <c r="B166" s="37"/>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2"/>
    </row>
    <row r="167" spans="1:33">
      <c r="A167" s="19"/>
      <c r="B167" s="37"/>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2"/>
    </row>
    <row r="168" spans="1:33">
      <c r="A168" s="19"/>
      <c r="B168" s="37"/>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2"/>
    </row>
    <row r="169" spans="1:33">
      <c r="A169" s="19"/>
      <c r="B169" s="37"/>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2"/>
    </row>
    <row r="171" spans="1:33">
      <c r="A171" s="19"/>
      <c r="B171" s="30"/>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6"/>
    </row>
    <row r="172" spans="1:33">
      <c r="A172" s="19"/>
      <c r="B172" s="37"/>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2"/>
    </row>
    <row r="173" spans="1:33">
      <c r="A173" s="19"/>
      <c r="B173" s="37"/>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2"/>
    </row>
    <row r="175" spans="1:33">
      <c r="A175" s="19"/>
      <c r="B175" s="30"/>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6"/>
    </row>
    <row r="176" spans="1:33">
      <c r="A176" s="19"/>
      <c r="B176" s="37"/>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2"/>
    </row>
    <row r="177" spans="1:33">
      <c r="A177" s="19"/>
      <c r="B177" s="37"/>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2"/>
    </row>
    <row r="178" spans="1:33">
      <c r="A178" s="19"/>
      <c r="B178" s="37"/>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2"/>
    </row>
    <row r="180" spans="1:33">
      <c r="A180" s="19"/>
      <c r="B180" s="30"/>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6"/>
    </row>
    <row r="181" spans="1:33">
      <c r="A181" s="19"/>
      <c r="B181" s="37"/>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2"/>
    </row>
    <row r="182" spans="1:33">
      <c r="A182" s="19"/>
      <c r="B182" s="37"/>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2"/>
    </row>
    <row r="183" spans="1:33">
      <c r="A183" s="19"/>
      <c r="B183" s="37"/>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2"/>
    </row>
    <row r="184" spans="1:33">
      <c r="A184" s="19"/>
      <c r="B184" s="37"/>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2"/>
    </row>
    <row r="185" spans="1:33">
      <c r="A185" s="19"/>
      <c r="B185" s="37"/>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2"/>
    </row>
    <row r="186" spans="1:33">
      <c r="A186" s="19"/>
      <c r="B186" s="37"/>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2"/>
    </row>
    <row r="187" spans="1:33">
      <c r="A187" s="19"/>
      <c r="B187" s="37"/>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2"/>
    </row>
    <row r="188" spans="1:33">
      <c r="A188" s="19"/>
      <c r="B188" s="37"/>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2"/>
    </row>
    <row r="189" spans="1:33">
      <c r="A189" s="19"/>
      <c r="B189" s="37"/>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2"/>
    </row>
    <row r="190" spans="1:33">
      <c r="A190" s="19"/>
      <c r="B190" s="37"/>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2"/>
    </row>
    <row r="191" spans="1:33">
      <c r="A191" s="19"/>
      <c r="B191" s="37"/>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2"/>
    </row>
    <row r="192" spans="1:33">
      <c r="A192" s="19"/>
      <c r="B192" s="37"/>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2"/>
    </row>
    <row r="193" spans="1:33">
      <c r="A193" s="19"/>
      <c r="B193" s="37"/>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2"/>
    </row>
    <row r="194" spans="1:33">
      <c r="A194" s="19"/>
      <c r="B194" s="37"/>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2"/>
    </row>
    <row r="195" spans="1:33">
      <c r="A195" s="19"/>
      <c r="B195" s="37"/>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2"/>
    </row>
    <row r="196" spans="1:33">
      <c r="A196" s="19"/>
      <c r="B196" s="37"/>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2"/>
    </row>
    <row r="197" spans="1:33">
      <c r="A197" s="19"/>
      <c r="B197" s="37"/>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2"/>
    </row>
    <row r="198" spans="1:33">
      <c r="A198" s="19"/>
      <c r="B198" s="37"/>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2"/>
    </row>
    <row r="199" spans="1:33">
      <c r="A199" s="19"/>
      <c r="B199" s="37"/>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2"/>
    </row>
    <row r="200" spans="1:33">
      <c r="A200" s="19"/>
      <c r="B200" s="37"/>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2"/>
    </row>
    <row r="201" spans="1:33">
      <c r="A201" s="19"/>
      <c r="B201" s="37"/>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2"/>
    </row>
    <row r="202" spans="1:33">
      <c r="A202" s="19"/>
      <c r="B202" s="37"/>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2"/>
    </row>
    <row r="203" spans="1:33">
      <c r="A203" s="19"/>
      <c r="B203" s="37"/>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2"/>
    </row>
    <row r="204" spans="1:33">
      <c r="A204" s="19"/>
      <c r="B204" s="37"/>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2"/>
    </row>
    <row r="205" spans="1:33">
      <c r="A205" s="19"/>
      <c r="B205" s="30"/>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6"/>
    </row>
    <row r="206" spans="1:33">
      <c r="A206" s="19"/>
      <c r="B206" s="37"/>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2"/>
    </row>
    <row r="207" spans="1:33">
      <c r="A207" s="19"/>
      <c r="B207" s="37"/>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2"/>
    </row>
    <row r="208" spans="1:33">
      <c r="A208" s="19"/>
      <c r="B208" s="37"/>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2"/>
    </row>
    <row r="209" spans="1:33">
      <c r="A209" s="19"/>
      <c r="B209" s="37"/>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2"/>
    </row>
    <row r="210" spans="1:33">
      <c r="A210" s="19"/>
      <c r="B210" s="37"/>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2"/>
    </row>
    <row r="211" spans="1:33">
      <c r="A211" s="19"/>
      <c r="B211" s="37"/>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2"/>
    </row>
    <row r="212" spans="1:33">
      <c r="A212" s="19"/>
      <c r="B212" s="37"/>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2"/>
    </row>
    <row r="213" spans="1:33">
      <c r="A213" s="19"/>
      <c r="B213" s="37"/>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2"/>
    </row>
    <row r="214" spans="1:33">
      <c r="A214" s="19"/>
      <c r="B214" s="37"/>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2"/>
    </row>
    <row r="215" spans="1:33">
      <c r="A215" s="19"/>
      <c r="B215" s="37"/>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2"/>
    </row>
    <row r="216" spans="1:33">
      <c r="A216" s="19"/>
      <c r="B216" s="37"/>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2"/>
    </row>
    <row r="217" spans="1:33">
      <c r="A217" s="19"/>
      <c r="B217" s="37"/>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2"/>
    </row>
    <row r="219" spans="1:33">
      <c r="A219" s="19"/>
      <c r="B219" s="30"/>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6"/>
    </row>
    <row r="220" spans="1:33">
      <c r="A220" s="19"/>
      <c r="B220" s="37"/>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2"/>
    </row>
    <row r="221" spans="1:33">
      <c r="A221" s="19"/>
      <c r="B221" s="37"/>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2"/>
    </row>
    <row r="223" spans="1:33">
      <c r="A223" s="19"/>
      <c r="B223" s="37"/>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2"/>
    </row>
    <row r="224" spans="1:33">
      <c r="A224" s="19"/>
      <c r="B224" s="37"/>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2"/>
    </row>
    <row r="226" spans="1:33">
      <c r="A226" s="19"/>
      <c r="B226" s="132"/>
      <c r="C226" s="133"/>
      <c r="D226" s="133"/>
      <c r="E226" s="133"/>
      <c r="F226" s="133"/>
      <c r="G226" s="133"/>
      <c r="H226" s="133"/>
      <c r="I226" s="133"/>
      <c r="J226" s="133"/>
      <c r="K226" s="133"/>
      <c r="L226" s="133"/>
      <c r="M226" s="133"/>
      <c r="N226" s="133"/>
      <c r="O226" s="133"/>
      <c r="P226" s="133"/>
      <c r="Q226" s="133"/>
      <c r="R226" s="133"/>
      <c r="S226" s="133"/>
      <c r="T226" s="133"/>
      <c r="U226" s="133"/>
      <c r="V226" s="133"/>
      <c r="W226" s="133"/>
      <c r="X226" s="133"/>
      <c r="Y226" s="133"/>
      <c r="Z226" s="133"/>
      <c r="AA226" s="133"/>
      <c r="AB226" s="133"/>
      <c r="AC226" s="133"/>
      <c r="AD226" s="133"/>
      <c r="AE226" s="133"/>
      <c r="AF226" s="133"/>
      <c r="AG226" s="134"/>
    </row>
    <row r="227" spans="1:33" ht="15" customHeight="1"/>
    <row r="228" spans="1:33">
      <c r="B228" s="135"/>
    </row>
    <row r="229" spans="1:33">
      <c r="B229" s="20"/>
    </row>
    <row r="230" spans="1:33">
      <c r="B230" s="20"/>
    </row>
    <row r="231" spans="1:33">
      <c r="B231" s="20"/>
    </row>
    <row r="232" spans="1:33">
      <c r="B232" s="20"/>
    </row>
    <row r="233" spans="1:33">
      <c r="B233" s="20"/>
    </row>
    <row r="234" spans="1:33">
      <c r="B234" s="20"/>
    </row>
    <row r="235" spans="1:33">
      <c r="B235" s="20"/>
    </row>
    <row r="236" spans="1:33">
      <c r="B236" s="20"/>
    </row>
    <row r="248" ht="12" customHeight="1"/>
    <row r="252" ht="12" customHeight="1"/>
    <row r="255" ht="12" customHeight="1"/>
    <row r="257" spans="2:33" ht="15" customHeight="1"/>
    <row r="258" spans="2:33" ht="15" customHeight="1">
      <c r="B258" s="140"/>
      <c r="C258" s="140"/>
      <c r="D258" s="140"/>
      <c r="E258" s="140"/>
      <c r="F258" s="140"/>
      <c r="G258" s="140"/>
      <c r="H258" s="140"/>
      <c r="I258" s="140"/>
      <c r="J258" s="140"/>
      <c r="K258" s="140"/>
      <c r="L258" s="140"/>
      <c r="M258" s="140"/>
      <c r="N258" s="140"/>
      <c r="O258" s="140"/>
      <c r="P258" s="140"/>
      <c r="Q258" s="140"/>
      <c r="R258" s="140"/>
      <c r="S258" s="140"/>
      <c r="T258" s="140"/>
      <c r="U258" s="140"/>
      <c r="V258" s="140"/>
      <c r="W258" s="140"/>
      <c r="X258" s="140"/>
      <c r="Y258" s="140"/>
      <c r="Z258" s="140"/>
      <c r="AA258" s="140"/>
      <c r="AB258" s="140"/>
      <c r="AC258" s="140"/>
      <c r="AD258" s="140"/>
      <c r="AE258" s="140"/>
      <c r="AF258" s="140"/>
      <c r="AG258" s="140"/>
    </row>
    <row r="267" spans="2:33" ht="12" customHeight="1"/>
    <row r="268" spans="2:33" ht="12" customHeight="1"/>
    <row r="269" spans="2:33" ht="12" customHeight="1"/>
    <row r="270" spans="2:33" ht="12" customHeight="1"/>
    <row r="271" spans="2:33" ht="12" customHeight="1"/>
    <row r="272" spans="2:33"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3" ht="15" customHeight="1"/>
    <row r="304" ht="15" customHeight="1"/>
    <row r="310" ht="12" customHeight="1"/>
    <row r="327" ht="12" customHeight="1"/>
    <row r="329" ht="12" customHeight="1"/>
    <row r="339" spans="2:33" ht="15" customHeight="1"/>
    <row r="340" spans="2:33" ht="15" customHeight="1">
      <c r="B340" s="140"/>
      <c r="C340" s="140"/>
      <c r="D340" s="140"/>
      <c r="E340" s="140"/>
      <c r="F340" s="140"/>
      <c r="G340" s="140"/>
      <c r="H340" s="140"/>
      <c r="I340" s="140"/>
      <c r="J340" s="140"/>
      <c r="K340" s="140"/>
      <c r="L340" s="140"/>
      <c r="M340" s="140"/>
      <c r="N340" s="140"/>
      <c r="O340" s="140"/>
      <c r="P340" s="140"/>
      <c r="Q340" s="140"/>
      <c r="R340" s="140"/>
      <c r="S340" s="140"/>
      <c r="T340" s="140"/>
      <c r="U340" s="140"/>
      <c r="V340" s="140"/>
      <c r="W340" s="140"/>
      <c r="X340" s="140"/>
      <c r="Y340" s="140"/>
      <c r="Z340" s="140"/>
      <c r="AA340" s="140"/>
      <c r="AB340" s="140"/>
      <c r="AC340" s="140"/>
      <c r="AD340" s="140"/>
      <c r="AE340" s="140"/>
      <c r="AF340" s="140"/>
      <c r="AG340" s="140"/>
    </row>
    <row r="346" spans="2:33" ht="12" customHeight="1"/>
    <row r="347" spans="2:33" ht="12" customHeight="1"/>
    <row r="348" spans="2:33" ht="12" customHeight="1"/>
    <row r="349" spans="2:33" ht="12" customHeight="1"/>
    <row r="350" spans="2:33" ht="12" customHeight="1"/>
    <row r="351" spans="2:33" ht="12" customHeight="1"/>
    <row r="352" spans="2:33"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8" ht="15" customHeight="1"/>
    <row r="379" ht="15" customHeight="1"/>
    <row r="385" ht="12" customHeight="1"/>
    <row r="402" ht="12" customHeight="1"/>
    <row r="405" ht="12" customHeight="1"/>
    <row r="411" ht="12" customHeight="1"/>
    <row r="428" ht="12" customHeight="1"/>
    <row r="431" ht="12" customHeight="1"/>
    <row r="435" ht="12" customHeight="1"/>
    <row r="446" ht="12" customHeight="1"/>
    <row r="449" spans="2:33" ht="12" customHeight="1"/>
    <row r="451" spans="2:33" ht="15" customHeight="1"/>
    <row r="452" spans="2:33" ht="15" customHeight="1">
      <c r="B452" s="140"/>
      <c r="C452" s="140"/>
      <c r="D452" s="140"/>
      <c r="E452" s="140"/>
      <c r="F452" s="140"/>
      <c r="G452" s="140"/>
      <c r="H452" s="140"/>
      <c r="I452" s="140"/>
      <c r="J452" s="140"/>
      <c r="K452" s="140"/>
      <c r="L452" s="140"/>
      <c r="M452" s="140"/>
      <c r="N452" s="140"/>
      <c r="O452" s="140"/>
      <c r="P452" s="140"/>
      <c r="Q452" s="140"/>
      <c r="R452" s="140"/>
      <c r="S452" s="140"/>
      <c r="T452" s="140"/>
      <c r="U452" s="140"/>
      <c r="V452" s="140"/>
      <c r="W452" s="140"/>
      <c r="X452" s="140"/>
      <c r="Y452" s="140"/>
      <c r="Z452" s="140"/>
      <c r="AA452" s="140"/>
      <c r="AB452" s="140"/>
      <c r="AC452" s="140"/>
      <c r="AD452" s="140"/>
      <c r="AE452" s="140"/>
      <c r="AF452" s="140"/>
      <c r="AG452" s="140"/>
    </row>
    <row r="460" spans="2:33" ht="12" customHeight="1"/>
    <row r="461" spans="2:33" ht="12" customHeight="1"/>
    <row r="462" spans="2:33" ht="12" customHeight="1"/>
    <row r="463" spans="2:33" ht="12" customHeight="1"/>
    <row r="464" spans="2:33"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3" ht="15" customHeight="1"/>
    <row r="504" ht="15" customHeight="1"/>
    <row r="510" ht="12" customHeight="1"/>
    <row r="527" ht="12" customHeight="1"/>
    <row r="529" ht="12" customHeight="1"/>
    <row r="535" ht="12" customHeight="1"/>
    <row r="552" spans="2:33" ht="12" customHeight="1"/>
    <row r="554" spans="2:33" ht="12" customHeight="1"/>
    <row r="556" spans="2:33" ht="15" customHeight="1"/>
    <row r="557" spans="2:33" ht="15" customHeight="1">
      <c r="B557" s="140"/>
      <c r="C557" s="140"/>
      <c r="D557" s="140"/>
      <c r="E557" s="140"/>
      <c r="F557" s="140"/>
      <c r="G557" s="140"/>
      <c r="H557" s="140"/>
      <c r="I557" s="140"/>
      <c r="J557" s="140"/>
      <c r="K557" s="140"/>
      <c r="L557" s="140"/>
      <c r="M557" s="140"/>
      <c r="N557" s="140"/>
      <c r="O557" s="140"/>
      <c r="P557" s="140"/>
      <c r="Q557" s="140"/>
      <c r="R557" s="140"/>
      <c r="S557" s="140"/>
      <c r="T557" s="140"/>
      <c r="U557" s="140"/>
      <c r="V557" s="140"/>
      <c r="W557" s="140"/>
      <c r="X557" s="140"/>
      <c r="Y557" s="140"/>
      <c r="Z557" s="140"/>
      <c r="AA557" s="140"/>
      <c r="AB557" s="140"/>
      <c r="AC557" s="140"/>
      <c r="AD557" s="140"/>
      <c r="AE557" s="140"/>
      <c r="AF557" s="140"/>
      <c r="AG557" s="140"/>
    </row>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8" ht="15" customHeight="1"/>
    <row r="579" ht="15" customHeight="1"/>
    <row r="584" ht="12" customHeight="1"/>
    <row r="600" ht="12" customHeight="1"/>
    <row r="602" ht="12" customHeight="1"/>
    <row r="607" ht="12" customHeight="1"/>
    <row r="623" ht="12" customHeight="1"/>
    <row r="625" spans="2:33" ht="12" customHeight="1"/>
    <row r="627" spans="2:33" ht="12" customHeight="1"/>
    <row r="630" spans="2:33" ht="12" customHeight="1"/>
    <row r="632" spans="2:33" ht="12" customHeight="1"/>
    <row r="633" spans="2:33" ht="12" customHeight="1"/>
    <row r="635" spans="2:33" ht="12" customHeight="1"/>
    <row r="637" spans="2:33" ht="15" customHeight="1"/>
    <row r="638" spans="2:33" ht="15" customHeight="1">
      <c r="B638" s="140"/>
      <c r="C638" s="140"/>
      <c r="D638" s="140"/>
      <c r="E638" s="140"/>
      <c r="F638" s="140"/>
      <c r="G638" s="140"/>
      <c r="H638" s="140"/>
      <c r="I638" s="140"/>
      <c r="J638" s="140"/>
      <c r="K638" s="140"/>
      <c r="L638" s="140"/>
      <c r="M638" s="140"/>
      <c r="N638" s="140"/>
      <c r="O638" s="140"/>
      <c r="P638" s="140"/>
      <c r="Q638" s="140"/>
      <c r="R638" s="140"/>
      <c r="S638" s="140"/>
      <c r="T638" s="140"/>
      <c r="U638" s="140"/>
      <c r="V638" s="140"/>
      <c r="W638" s="140"/>
      <c r="X638" s="140"/>
      <c r="Y638" s="140"/>
      <c r="Z638" s="140"/>
      <c r="AA638" s="140"/>
      <c r="AB638" s="140"/>
      <c r="AC638" s="140"/>
      <c r="AD638" s="140"/>
      <c r="AE638" s="140"/>
      <c r="AF638" s="140"/>
      <c r="AG638" s="140"/>
    </row>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8" ht="15" customHeight="1"/>
    <row r="679" ht="15" customHeight="1"/>
    <row r="682" ht="12" customHeight="1"/>
    <row r="698" ht="12" customHeight="1"/>
    <row r="703" ht="12" customHeight="1"/>
    <row r="709" spans="2:33" ht="15" customHeight="1"/>
    <row r="710" spans="2:33" ht="15" customHeight="1">
      <c r="B710" s="140"/>
      <c r="C710" s="140"/>
      <c r="D710" s="140"/>
      <c r="E710" s="140"/>
      <c r="F710" s="140"/>
      <c r="G710" s="140"/>
      <c r="H710" s="140"/>
      <c r="I710" s="140"/>
      <c r="J710" s="140"/>
      <c r="K710" s="140"/>
      <c r="L710" s="140"/>
      <c r="M710" s="140"/>
      <c r="N710" s="140"/>
      <c r="O710" s="140"/>
      <c r="P710" s="140"/>
      <c r="Q710" s="140"/>
      <c r="R710" s="140"/>
      <c r="S710" s="140"/>
      <c r="T710" s="140"/>
      <c r="U710" s="140"/>
      <c r="V710" s="140"/>
      <c r="W710" s="140"/>
      <c r="X710" s="140"/>
      <c r="Y710" s="140"/>
      <c r="Z710" s="140"/>
      <c r="AA710" s="140"/>
      <c r="AB710" s="140"/>
      <c r="AC710" s="140"/>
      <c r="AD710" s="140"/>
      <c r="AE710" s="140"/>
      <c r="AF710" s="140"/>
      <c r="AG710" s="140"/>
    </row>
    <row r="716" spans="2:33" ht="12" customHeight="1"/>
    <row r="717" spans="2:33" ht="12" customHeight="1"/>
    <row r="718" spans="2:33" ht="12" customHeight="1"/>
    <row r="719" spans="2:33" ht="12" customHeight="1"/>
    <row r="720" spans="2:33"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3" ht="15" customHeight="1"/>
    <row r="754" ht="15" customHeight="1"/>
    <row r="768" ht="12" customHeight="1"/>
    <row r="780" ht="12" customHeight="1"/>
    <row r="784" ht="12" customHeight="1"/>
    <row r="796" ht="12" customHeight="1"/>
    <row r="810" ht="12" customHeight="1"/>
    <row r="814" ht="12" customHeight="1"/>
    <row r="825" ht="12" customHeight="1"/>
    <row r="835" ht="12" customHeight="1"/>
    <row r="847" ht="12" customHeight="1"/>
    <row r="858" ht="12" customHeight="1"/>
    <row r="870" ht="12" customHeight="1"/>
    <row r="881" spans="2:33" ht="12" customHeight="1"/>
    <row r="885" spans="2:33" ht="15" customHeight="1"/>
    <row r="886" spans="2:33" ht="15" customHeight="1">
      <c r="B886" s="140"/>
      <c r="C886" s="140"/>
      <c r="D886" s="140"/>
      <c r="E886" s="140"/>
      <c r="F886" s="140"/>
      <c r="G886" s="140"/>
      <c r="H886" s="140"/>
      <c r="I886" s="140"/>
      <c r="J886" s="140"/>
      <c r="K886" s="140"/>
      <c r="L886" s="140"/>
      <c r="M886" s="140"/>
      <c r="N886" s="140"/>
      <c r="O886" s="140"/>
      <c r="P886" s="140"/>
      <c r="Q886" s="140"/>
      <c r="R886" s="140"/>
      <c r="S886" s="140"/>
      <c r="T886" s="140"/>
      <c r="U886" s="140"/>
      <c r="V886" s="140"/>
      <c r="W886" s="140"/>
      <c r="X886" s="140"/>
      <c r="Y886" s="140"/>
      <c r="Z886" s="140"/>
      <c r="AA886" s="140"/>
      <c r="AB886" s="140"/>
      <c r="AC886" s="140"/>
      <c r="AD886" s="140"/>
      <c r="AE886" s="140"/>
      <c r="AF886" s="140"/>
      <c r="AG886" s="140"/>
    </row>
    <row r="889" spans="2:33" ht="12" customHeight="1"/>
    <row r="890" spans="2:33" ht="12" customHeight="1"/>
    <row r="891" spans="2:33" ht="12" customHeight="1"/>
    <row r="892" spans="2:33" ht="12" customHeight="1"/>
    <row r="893" spans="2:33" ht="12" customHeight="1"/>
    <row r="894" spans="2:33" ht="12" customHeight="1"/>
    <row r="895" spans="2:33" ht="12" customHeight="1"/>
    <row r="896" spans="2:33" ht="12" customHeight="1"/>
    <row r="897" ht="12" customHeight="1"/>
    <row r="898" ht="12" customHeight="1"/>
    <row r="899" ht="12" customHeight="1"/>
    <row r="903" ht="15" customHeight="1"/>
    <row r="904" ht="15" customHeight="1"/>
    <row r="910" ht="12" customHeight="1"/>
    <row r="927" ht="12" customHeight="1"/>
    <row r="929" ht="12" customHeight="1"/>
    <row r="935" ht="12" customHeight="1"/>
    <row r="952" ht="12" customHeight="1"/>
    <row r="954" ht="12" customHeight="1"/>
    <row r="956" ht="12" customHeight="1"/>
    <row r="968" spans="2:33" ht="15" customHeight="1"/>
    <row r="969" spans="2:33" ht="15" customHeight="1">
      <c r="B969" s="140"/>
      <c r="C969" s="140"/>
      <c r="D969" s="140"/>
      <c r="E969" s="140"/>
      <c r="F969" s="140"/>
      <c r="G969" s="140"/>
      <c r="H969" s="140"/>
      <c r="I969" s="140"/>
      <c r="J969" s="140"/>
      <c r="K969" s="140"/>
      <c r="L969" s="140"/>
      <c r="M969" s="140"/>
      <c r="N969" s="140"/>
      <c r="O969" s="140"/>
      <c r="P969" s="140"/>
      <c r="Q969" s="140"/>
      <c r="R969" s="140"/>
      <c r="S969" s="140"/>
      <c r="T969" s="140"/>
      <c r="U969" s="140"/>
      <c r="V969" s="140"/>
      <c r="W969" s="140"/>
      <c r="X969" s="140"/>
      <c r="Y969" s="140"/>
      <c r="Z969" s="140"/>
      <c r="AA969" s="140"/>
      <c r="AB969" s="140"/>
      <c r="AC969" s="140"/>
      <c r="AD969" s="140"/>
      <c r="AE969" s="140"/>
      <c r="AF969" s="140"/>
      <c r="AG969" s="140"/>
    </row>
    <row r="975" spans="2:33" ht="12" customHeight="1"/>
    <row r="976" spans="2:33"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3" ht="15" customHeight="1"/>
    <row r="1004" ht="15" customHeight="1"/>
    <row r="1010" ht="12" customHeight="1"/>
    <row r="1027" ht="12" customHeight="1"/>
    <row r="1030" ht="12" customHeight="1"/>
    <row r="1036" ht="12" customHeight="1"/>
    <row r="1053" ht="12" customHeight="1"/>
    <row r="1056" ht="12" customHeight="1"/>
    <row r="1058" spans="2:33" ht="12" customHeight="1"/>
    <row r="1070" spans="2:33" ht="15" customHeight="1"/>
    <row r="1071" spans="2:33" ht="15" customHeight="1">
      <c r="B1071" s="140"/>
      <c r="C1071" s="140"/>
      <c r="D1071" s="140"/>
      <c r="E1071" s="140"/>
      <c r="F1071" s="140"/>
      <c r="G1071" s="140"/>
      <c r="H1071" s="140"/>
      <c r="I1071" s="140"/>
      <c r="J1071" s="140"/>
      <c r="K1071" s="140"/>
      <c r="L1071" s="140"/>
      <c r="M1071" s="140"/>
      <c r="N1071" s="140"/>
      <c r="O1071" s="140"/>
      <c r="P1071" s="140"/>
      <c r="Q1071" s="140"/>
      <c r="R1071" s="140"/>
      <c r="S1071" s="140"/>
      <c r="T1071" s="140"/>
      <c r="U1071" s="140"/>
      <c r="V1071" s="140"/>
      <c r="W1071" s="140"/>
      <c r="X1071" s="140"/>
      <c r="Y1071" s="140"/>
      <c r="Z1071" s="140"/>
      <c r="AA1071" s="140"/>
      <c r="AB1071" s="140"/>
      <c r="AC1071" s="140"/>
      <c r="AD1071" s="140"/>
      <c r="AE1071" s="140"/>
      <c r="AF1071" s="140"/>
      <c r="AG1071" s="140"/>
    </row>
    <row r="1077" ht="12" customHeight="1"/>
    <row r="1078" ht="12" customHeight="1"/>
    <row r="1079" ht="12" customHeight="1"/>
    <row r="1080" ht="12" customHeight="1"/>
    <row r="1081" ht="12" customHeight="1"/>
    <row r="1082" ht="12" customHeight="1"/>
    <row r="1083" ht="12" customHeight="1"/>
    <row r="1084" ht="12" customHeight="1"/>
    <row r="1085" ht="12" customHeight="1"/>
    <row r="1086" ht="12" customHeight="1"/>
    <row r="1087" ht="12" customHeight="1"/>
    <row r="1088" ht="12" customHeight="1"/>
    <row r="1089" ht="12" customHeight="1"/>
    <row r="1090" ht="12" customHeight="1"/>
    <row r="1091" ht="12" customHeight="1"/>
    <row r="1092" ht="12" customHeight="1"/>
    <row r="1093" ht="12" customHeight="1"/>
    <row r="1094" ht="12" customHeight="1"/>
    <row r="1095" ht="12" customHeight="1"/>
    <row r="1096" ht="12" customHeight="1"/>
    <row r="1097" ht="12" customHeight="1"/>
    <row r="1098" ht="12" customHeight="1"/>
    <row r="1099" ht="12" customHeight="1"/>
    <row r="1103" ht="15" customHeight="1"/>
    <row r="1104" ht="15" customHeight="1"/>
    <row r="1110" ht="12" customHeight="1"/>
    <row r="1127" ht="12" customHeight="1"/>
    <row r="1129" ht="12" customHeight="1"/>
    <row r="1135" ht="12" customHeight="1"/>
    <row r="1152" ht="12" customHeight="1"/>
    <row r="1154" ht="12" customHeight="1"/>
    <row r="1156" ht="12" customHeight="1"/>
    <row r="1168" ht="15" customHeight="1"/>
    <row r="1169" spans="2:33" ht="15" customHeight="1">
      <c r="B1169" s="140"/>
      <c r="C1169" s="140"/>
      <c r="D1169" s="140"/>
      <c r="E1169" s="140"/>
      <c r="F1169" s="140"/>
      <c r="G1169" s="140"/>
      <c r="H1169" s="140"/>
      <c r="I1169" s="140"/>
      <c r="J1169" s="140"/>
      <c r="K1169" s="140"/>
      <c r="L1169" s="140"/>
      <c r="M1169" s="140"/>
      <c r="N1169" s="140"/>
      <c r="O1169" s="140"/>
      <c r="P1169" s="140"/>
      <c r="Q1169" s="140"/>
      <c r="R1169" s="140"/>
      <c r="S1169" s="140"/>
      <c r="T1169" s="140"/>
      <c r="U1169" s="140"/>
      <c r="V1169" s="140"/>
      <c r="W1169" s="140"/>
      <c r="X1169" s="140"/>
      <c r="Y1169" s="140"/>
      <c r="Z1169" s="140"/>
      <c r="AA1169" s="140"/>
      <c r="AB1169" s="140"/>
      <c r="AC1169" s="140"/>
      <c r="AD1169" s="140"/>
      <c r="AE1169" s="140"/>
      <c r="AF1169" s="140"/>
      <c r="AG1169" s="140"/>
    </row>
    <row r="1175" spans="2:33" ht="12" customHeight="1"/>
    <row r="1176" spans="2:33" ht="12" customHeight="1"/>
    <row r="1177" spans="2:33" ht="12" customHeight="1"/>
    <row r="1178" spans="2:33" ht="12" customHeight="1"/>
    <row r="1179" spans="2:33" ht="12" customHeight="1"/>
    <row r="1180" spans="2:33" ht="12" customHeight="1"/>
    <row r="1181" spans="2:33" ht="12" customHeight="1"/>
    <row r="1182" spans="2:33" ht="12" customHeight="1"/>
    <row r="1183" spans="2:33" ht="12" customHeight="1"/>
    <row r="1184" spans="2:33" ht="12" customHeight="1"/>
    <row r="1185" ht="12" customHeight="1"/>
    <row r="1186" ht="12" customHeight="1"/>
    <row r="1187" ht="12" customHeight="1"/>
    <row r="1188" ht="12" customHeight="1"/>
    <row r="1189" ht="12" customHeight="1"/>
    <row r="1190" ht="12" customHeight="1"/>
    <row r="1191" ht="12" customHeight="1"/>
    <row r="1192" ht="12" customHeight="1"/>
    <row r="1193" ht="12" customHeight="1"/>
    <row r="1194" ht="12" customHeight="1"/>
    <row r="1195" ht="12" customHeight="1"/>
    <row r="1196" ht="12" customHeight="1"/>
    <row r="1197" ht="12" customHeight="1"/>
    <row r="1198" ht="12" customHeight="1"/>
    <row r="1199" ht="12" customHeight="1"/>
    <row r="1203" ht="15" customHeight="1"/>
    <row r="1204" ht="15" customHeight="1"/>
    <row r="1210" ht="12" customHeight="1"/>
    <row r="1227" ht="12" customHeight="1"/>
    <row r="1229" ht="12" customHeight="1"/>
    <row r="1235" ht="12" customHeight="1"/>
    <row r="1252" ht="12" customHeight="1"/>
    <row r="1254" ht="12" customHeight="1"/>
    <row r="1256" ht="12" customHeight="1"/>
    <row r="1268" spans="2:33" ht="15" customHeight="1"/>
    <row r="1269" spans="2:33" ht="15" customHeight="1">
      <c r="B1269" s="140"/>
      <c r="C1269" s="140"/>
      <c r="D1269" s="140"/>
      <c r="E1269" s="140"/>
      <c r="F1269" s="140"/>
      <c r="G1269" s="140"/>
      <c r="H1269" s="140"/>
      <c r="I1269" s="140"/>
      <c r="J1269" s="140"/>
      <c r="K1269" s="140"/>
      <c r="L1269" s="140"/>
      <c r="M1269" s="140"/>
      <c r="N1269" s="140"/>
      <c r="O1269" s="140"/>
      <c r="P1269" s="140"/>
      <c r="Q1269" s="140"/>
      <c r="R1269" s="140"/>
      <c r="S1269" s="140"/>
      <c r="T1269" s="140"/>
      <c r="U1269" s="140"/>
      <c r="V1269" s="140"/>
      <c r="W1269" s="140"/>
      <c r="X1269" s="140"/>
      <c r="Y1269" s="140"/>
      <c r="Z1269" s="140"/>
      <c r="AA1269" s="140"/>
      <c r="AB1269" s="140"/>
      <c r="AC1269" s="140"/>
      <c r="AD1269" s="140"/>
      <c r="AE1269" s="140"/>
      <c r="AF1269" s="140"/>
      <c r="AG1269" s="140"/>
    </row>
    <row r="1275" spans="2:33" ht="12" customHeight="1"/>
    <row r="1276" spans="2:33" ht="12" customHeight="1"/>
    <row r="1277" spans="2:33" ht="12" customHeight="1"/>
    <row r="1278" spans="2:33" ht="12" customHeight="1"/>
    <row r="1279" spans="2:33" ht="12" customHeight="1"/>
    <row r="1280" spans="2:33" ht="12" customHeight="1"/>
    <row r="1281" ht="12" customHeight="1"/>
    <row r="1282" ht="12" customHeight="1"/>
    <row r="1283" ht="12" customHeight="1"/>
    <row r="1284" ht="12" customHeight="1"/>
    <row r="1285" ht="12" customHeight="1"/>
    <row r="1286" ht="12" customHeight="1"/>
    <row r="1287" ht="12" customHeight="1"/>
    <row r="1288" ht="12" customHeight="1"/>
    <row r="1289" ht="12" customHeight="1"/>
    <row r="1290" ht="12" customHeight="1"/>
    <row r="1291" ht="12" customHeight="1"/>
    <row r="1292" ht="12" customHeight="1"/>
    <row r="1293" ht="12" customHeight="1"/>
    <row r="1294" ht="12" customHeight="1"/>
    <row r="1295" ht="12" customHeight="1"/>
    <row r="1296" ht="12" customHeight="1"/>
    <row r="1297" ht="12" customHeight="1"/>
    <row r="1298" ht="12" customHeight="1"/>
    <row r="1299" ht="12" customHeight="1"/>
    <row r="1303" ht="15" customHeight="1"/>
    <row r="1304" ht="15" customHeight="1"/>
    <row r="1306" ht="12" customHeight="1"/>
    <row r="1311" ht="12" customHeight="1"/>
    <row r="1315" ht="12" customHeight="1"/>
    <row r="1331" ht="12" customHeight="1"/>
    <row r="1362" ht="12" customHeight="1"/>
    <row r="1378" ht="12" customHeight="1"/>
    <row r="1397" ht="12" customHeight="1"/>
    <row r="1452" ht="12" customHeight="1"/>
    <row r="1464" ht="12" customHeight="1"/>
    <row r="1483" spans="2:33" ht="15" customHeight="1"/>
    <row r="1484" spans="2:33" ht="15" customHeight="1">
      <c r="B1484" s="140"/>
      <c r="C1484" s="140"/>
      <c r="D1484" s="140"/>
      <c r="E1484" s="140"/>
      <c r="F1484" s="140"/>
      <c r="G1484" s="140"/>
      <c r="H1484" s="140"/>
      <c r="I1484" s="140"/>
      <c r="J1484" s="140"/>
      <c r="K1484" s="140"/>
      <c r="L1484" s="140"/>
      <c r="M1484" s="140"/>
      <c r="N1484" s="140"/>
      <c r="O1484" s="140"/>
      <c r="P1484" s="140"/>
      <c r="Q1484" s="140"/>
      <c r="R1484" s="140"/>
      <c r="S1484" s="140"/>
      <c r="T1484" s="140"/>
      <c r="U1484" s="140"/>
      <c r="V1484" s="140"/>
      <c r="W1484" s="140"/>
      <c r="X1484" s="140"/>
      <c r="Y1484" s="140"/>
      <c r="Z1484" s="140"/>
      <c r="AA1484" s="140"/>
      <c r="AB1484" s="140"/>
      <c r="AC1484" s="140"/>
      <c r="AD1484" s="140"/>
      <c r="AE1484" s="140"/>
      <c r="AF1484" s="140"/>
      <c r="AG1484" s="140"/>
    </row>
    <row r="1494" ht="12" customHeight="1"/>
    <row r="1495" ht="12" customHeight="1"/>
    <row r="1496" ht="12" customHeight="1"/>
    <row r="1497" ht="12" customHeight="1"/>
    <row r="1498" ht="12" customHeight="1"/>
    <row r="1499" ht="12" customHeight="1"/>
    <row r="1500" ht="12" customHeight="1"/>
    <row r="1501" ht="12" customHeight="1"/>
    <row r="1502" ht="12" customHeight="1"/>
    <row r="1503" ht="12" customHeight="1"/>
    <row r="1504" ht="12" customHeight="1"/>
    <row r="1505" ht="12" customHeight="1"/>
    <row r="1506" ht="12" customHeight="1"/>
    <row r="1507" ht="12" customHeight="1"/>
    <row r="1508" ht="12" customHeight="1"/>
    <row r="1509" ht="12" customHeight="1"/>
    <row r="1510" ht="12" customHeight="1"/>
    <row r="1511" ht="12" customHeight="1"/>
    <row r="1512" ht="12" customHeight="1"/>
    <row r="1513" ht="12" customHeight="1"/>
    <row r="1514" ht="12" customHeight="1"/>
    <row r="1515" ht="12" customHeight="1"/>
    <row r="1516" ht="12" customHeight="1"/>
    <row r="1517" ht="12" customHeight="1"/>
    <row r="1518" ht="12" customHeight="1"/>
    <row r="1519" ht="12" customHeight="1"/>
    <row r="1520" ht="12" customHeight="1"/>
    <row r="1521" ht="12" customHeight="1"/>
    <row r="1522" ht="12" customHeight="1"/>
    <row r="1523" ht="12" customHeight="1"/>
    <row r="1524" ht="12" customHeight="1"/>
    <row r="1528" ht="15" customHeight="1"/>
    <row r="1529" ht="15" customHeight="1"/>
    <row r="1584" ht="12" customHeight="1"/>
    <row r="1585" ht="12" customHeight="1"/>
    <row r="1640" ht="12" customHeight="1"/>
    <row r="1641" ht="12" customHeight="1"/>
    <row r="1696" ht="12" customHeight="1"/>
    <row r="1697" ht="12" customHeight="1"/>
    <row r="1712" ht="15" customHeight="1"/>
    <row r="1713" spans="2:33" ht="15" customHeight="1">
      <c r="B1713" s="140"/>
      <c r="C1713" s="140"/>
      <c r="D1713" s="140"/>
      <c r="E1713" s="140"/>
      <c r="F1713" s="140"/>
      <c r="G1713" s="140"/>
      <c r="H1713" s="140"/>
      <c r="I1713" s="140"/>
      <c r="J1713" s="140"/>
      <c r="K1713" s="140"/>
      <c r="L1713" s="140"/>
      <c r="M1713" s="140"/>
      <c r="N1713" s="140"/>
      <c r="O1713" s="140"/>
      <c r="P1713" s="140"/>
      <c r="Q1713" s="140"/>
      <c r="R1713" s="140"/>
      <c r="S1713" s="140"/>
      <c r="T1713" s="140"/>
      <c r="U1713" s="140"/>
      <c r="V1713" s="140"/>
      <c r="W1713" s="140"/>
      <c r="X1713" s="140"/>
      <c r="Y1713" s="140"/>
      <c r="Z1713" s="140"/>
      <c r="AA1713" s="140"/>
      <c r="AB1713" s="140"/>
      <c r="AC1713" s="140"/>
      <c r="AD1713" s="140"/>
      <c r="AE1713" s="140"/>
      <c r="AF1713" s="140"/>
      <c r="AG1713" s="140"/>
    </row>
    <row r="1714" spans="2:33" ht="12" customHeight="1"/>
    <row r="1715" spans="2:33" ht="12" customHeight="1"/>
    <row r="1716" spans="2:33" ht="12" customHeight="1"/>
    <row r="1717" spans="2:33" ht="12" customHeight="1"/>
    <row r="1718" spans="2:33" ht="12" customHeight="1"/>
    <row r="1719" spans="2:33" ht="12" customHeight="1"/>
    <row r="1720" spans="2:33" ht="12" customHeight="1"/>
    <row r="1721" spans="2:33" ht="12" customHeight="1"/>
    <row r="1722" spans="2:33" ht="12" customHeight="1"/>
    <row r="1723" spans="2:33" ht="12" customHeight="1"/>
    <row r="1724" spans="2:33" ht="12" customHeight="1"/>
    <row r="1728" spans="2:33" ht="15" customHeight="1"/>
    <row r="1729" ht="15" customHeight="1"/>
    <row r="1731" ht="12" customHeight="1"/>
    <row r="1767" ht="12" customHeight="1"/>
    <row r="1813" ht="12" customHeight="1"/>
    <row r="1849" ht="12" customHeight="1"/>
    <row r="1885" ht="12" customHeight="1"/>
    <row r="1887" ht="12" customHeight="1"/>
    <row r="1923" ht="12" customHeight="1"/>
    <row r="1959" ht="12" customHeight="1"/>
    <row r="1960" ht="12" customHeight="1"/>
    <row r="1961" ht="12" customHeight="1"/>
    <row r="1970" ht="12" customHeight="1"/>
    <row r="1979" ht="12" customHeight="1"/>
    <row r="1989" spans="2:33" ht="15" customHeight="1"/>
    <row r="1990" spans="2:33" ht="15" customHeight="1">
      <c r="B1990" s="140"/>
      <c r="C1990" s="140"/>
      <c r="D1990" s="140"/>
      <c r="E1990" s="140"/>
      <c r="F1990" s="140"/>
      <c r="G1990" s="140"/>
      <c r="H1990" s="140"/>
      <c r="I1990" s="140"/>
      <c r="J1990" s="140"/>
      <c r="K1990" s="140"/>
      <c r="L1990" s="140"/>
      <c r="M1990" s="140"/>
      <c r="N1990" s="140"/>
      <c r="O1990" s="140"/>
      <c r="P1990" s="140"/>
      <c r="Q1990" s="140"/>
      <c r="R1990" s="140"/>
      <c r="S1990" s="140"/>
      <c r="T1990" s="140"/>
      <c r="U1990" s="140"/>
      <c r="V1990" s="140"/>
      <c r="W1990" s="140"/>
      <c r="X1990" s="140"/>
      <c r="Y1990" s="140"/>
      <c r="Z1990" s="140"/>
      <c r="AA1990" s="140"/>
      <c r="AB1990" s="140"/>
      <c r="AC1990" s="140"/>
      <c r="AD1990" s="140"/>
      <c r="AE1990" s="140"/>
      <c r="AF1990" s="140"/>
      <c r="AG1990" s="140"/>
    </row>
    <row r="1998" spans="2:33" ht="12" customHeight="1"/>
    <row r="1999" spans="2:33" ht="12" customHeight="1"/>
    <row r="2000" spans="2:33" ht="12" customHeight="1"/>
    <row r="2001" ht="12" customHeight="1"/>
    <row r="2002" ht="12" customHeight="1"/>
    <row r="2003" ht="12" customHeight="1"/>
    <row r="2004" ht="12" customHeight="1"/>
    <row r="2005" ht="12" customHeight="1"/>
    <row r="2006" ht="12" customHeight="1"/>
    <row r="2007" ht="12" customHeight="1"/>
    <row r="2008" ht="12" customHeight="1"/>
    <row r="2009" ht="12" customHeight="1"/>
    <row r="2010" ht="12" customHeight="1"/>
    <row r="2011" ht="12" customHeight="1"/>
    <row r="2012" ht="12" customHeight="1"/>
    <row r="2013" ht="12" customHeight="1"/>
    <row r="2014" ht="12" customHeight="1"/>
    <row r="2015" ht="12" customHeight="1"/>
    <row r="2016" ht="12" customHeight="1"/>
    <row r="2017" ht="12" customHeight="1"/>
    <row r="2018" ht="12" customHeight="1"/>
    <row r="2019" ht="12" customHeight="1"/>
    <row r="2020" ht="12" customHeight="1"/>
    <row r="2021" ht="12" customHeight="1"/>
    <row r="2022" ht="12" customHeight="1"/>
    <row r="2023" ht="12" customHeight="1"/>
    <row r="2024" ht="12" customHeight="1"/>
    <row r="2025" ht="12" customHeight="1"/>
    <row r="2026" ht="12" customHeight="1"/>
    <row r="2027" ht="12" customHeight="1"/>
    <row r="2028" ht="12" customHeight="1"/>
    <row r="2029" ht="12" customHeight="1"/>
    <row r="2030" ht="12" customHeight="1"/>
    <row r="2031" ht="12" customHeight="1"/>
    <row r="2032" ht="12" customHeight="1"/>
    <row r="2033" ht="12" customHeight="1"/>
    <row r="2034" ht="12" customHeight="1"/>
    <row r="2035" ht="12" customHeight="1"/>
    <row r="2036" ht="12" customHeight="1"/>
    <row r="2037" ht="12" customHeight="1"/>
    <row r="2038" ht="12" customHeight="1"/>
    <row r="2039" ht="12" customHeight="1"/>
    <row r="2040" ht="12" customHeight="1"/>
    <row r="2041" ht="12" customHeight="1"/>
    <row r="2042" ht="12" customHeight="1"/>
    <row r="2043" ht="12" customHeight="1"/>
    <row r="2044" ht="12" customHeight="1"/>
    <row r="2045" ht="12" customHeight="1"/>
    <row r="2046" ht="12" customHeight="1"/>
    <row r="2047" ht="12" customHeight="1"/>
    <row r="2048" ht="12" customHeight="1"/>
    <row r="2049" ht="12" customHeight="1"/>
    <row r="2053" ht="15" customHeight="1"/>
    <row r="2054" ht="15" customHeight="1"/>
    <row r="2144" ht="12" customHeight="1"/>
    <row r="2234" ht="12" customHeight="1"/>
    <row r="2324" spans="2:33" ht="15" customHeight="1"/>
    <row r="2325" spans="2:33" ht="15" customHeight="1">
      <c r="B2325" s="140"/>
      <c r="C2325" s="140"/>
      <c r="D2325" s="140"/>
      <c r="E2325" s="140"/>
      <c r="F2325" s="140"/>
      <c r="G2325" s="140"/>
      <c r="H2325" s="140"/>
      <c r="I2325" s="140"/>
      <c r="J2325" s="140"/>
      <c r="K2325" s="140"/>
      <c r="L2325" s="140"/>
      <c r="M2325" s="140"/>
      <c r="N2325" s="140"/>
      <c r="O2325" s="140"/>
      <c r="P2325" s="140"/>
      <c r="Q2325" s="140"/>
      <c r="R2325" s="140"/>
      <c r="S2325" s="140"/>
      <c r="T2325" s="140"/>
      <c r="U2325" s="140"/>
      <c r="V2325" s="140"/>
      <c r="W2325" s="140"/>
      <c r="X2325" s="140"/>
      <c r="Y2325" s="140"/>
      <c r="Z2325" s="140"/>
      <c r="AA2325" s="140"/>
      <c r="AB2325" s="140"/>
      <c r="AC2325" s="140"/>
      <c r="AD2325" s="140"/>
      <c r="AE2325" s="140"/>
      <c r="AF2325" s="140"/>
      <c r="AG2325" s="140"/>
    </row>
    <row r="2327" spans="2:33" ht="12" customHeight="1"/>
    <row r="2328" spans="2:33" ht="12" customHeight="1"/>
    <row r="2329" spans="2:33" ht="12" customHeight="1"/>
    <row r="2330" spans="2:33" ht="12" customHeight="1"/>
    <row r="2331" spans="2:33" ht="12" customHeight="1"/>
    <row r="2332" spans="2:33" ht="12" customHeight="1"/>
    <row r="2333" spans="2:33" ht="12" customHeight="1"/>
    <row r="2334" spans="2:33" ht="12" customHeight="1"/>
    <row r="2335" spans="2:33" ht="12" customHeight="1"/>
    <row r="2336" spans="2:33" ht="12" customHeight="1"/>
    <row r="2337" ht="12" customHeight="1"/>
    <row r="2338" ht="12" customHeight="1"/>
    <row r="2339" ht="12" customHeight="1"/>
    <row r="2340" ht="12" customHeight="1"/>
    <row r="2341" ht="12" customHeight="1"/>
    <row r="2342" ht="12" customHeight="1"/>
    <row r="2343" ht="12" customHeight="1"/>
    <row r="2344" ht="12" customHeight="1"/>
    <row r="2345" ht="12" customHeight="1"/>
    <row r="2346" ht="12" customHeight="1"/>
    <row r="2347" ht="12" customHeight="1"/>
    <row r="2348" ht="12" customHeight="1"/>
    <row r="2349" ht="12" customHeight="1"/>
    <row r="2353" ht="15" customHeight="1"/>
    <row r="2354" ht="15" customHeight="1"/>
    <row r="2372" ht="12" customHeight="1"/>
    <row r="2390" ht="12" customHeight="1"/>
    <row r="2408" ht="12" customHeight="1"/>
    <row r="2426" ht="12" customHeight="1"/>
    <row r="2444" ht="12" customHeight="1"/>
    <row r="2462" ht="12" customHeight="1"/>
    <row r="2463" ht="12" customHeight="1"/>
    <row r="2481" ht="12" customHeight="1"/>
    <row r="2499" ht="12" customHeight="1"/>
    <row r="2517" ht="12" customHeight="1"/>
    <row r="2518" ht="12" customHeight="1"/>
    <row r="2536" ht="12" customHeight="1"/>
    <row r="2554" ht="12" customHeight="1"/>
    <row r="2572" ht="12" customHeight="1"/>
    <row r="2590" ht="12" customHeight="1"/>
    <row r="2608" ht="12" customHeight="1"/>
    <row r="2626" ht="12" customHeight="1"/>
    <row r="2644" spans="2:33" ht="15" customHeight="1"/>
    <row r="2645" spans="2:33" ht="15" customHeight="1">
      <c r="B2645" s="140"/>
      <c r="C2645" s="140"/>
      <c r="D2645" s="140"/>
      <c r="E2645" s="140"/>
      <c r="F2645" s="140"/>
      <c r="G2645" s="140"/>
      <c r="H2645" s="140"/>
      <c r="I2645" s="140"/>
      <c r="J2645" s="140"/>
      <c r="K2645" s="140"/>
      <c r="L2645" s="140"/>
      <c r="M2645" s="140"/>
      <c r="N2645" s="140"/>
      <c r="O2645" s="140"/>
      <c r="P2645" s="140"/>
      <c r="Q2645" s="140"/>
      <c r="R2645" s="140"/>
      <c r="S2645" s="140"/>
      <c r="T2645" s="140"/>
      <c r="U2645" s="140"/>
      <c r="V2645" s="140"/>
      <c r="W2645" s="140"/>
      <c r="X2645" s="140"/>
      <c r="Y2645" s="140"/>
      <c r="Z2645" s="140"/>
      <c r="AA2645" s="140"/>
      <c r="AB2645" s="140"/>
      <c r="AC2645" s="140"/>
      <c r="AD2645" s="140"/>
      <c r="AE2645" s="140"/>
      <c r="AF2645" s="140"/>
      <c r="AG2645" s="140"/>
    </row>
    <row r="2647" spans="2:33" ht="12" customHeight="1"/>
    <row r="2648" spans="2:33" ht="12" customHeight="1"/>
    <row r="2649" spans="2:33" ht="12" customHeight="1"/>
    <row r="2650" spans="2:33" ht="12" customHeight="1"/>
    <row r="2651" spans="2:33" ht="12" customHeight="1"/>
    <row r="2652" spans="2:33" ht="12" customHeight="1"/>
    <row r="2653" spans="2:33" ht="12" customHeight="1"/>
    <row r="2654" spans="2:33" ht="12" customHeight="1"/>
    <row r="2655" spans="2:33" ht="12" customHeight="1"/>
    <row r="2656" spans="2:33" ht="12" customHeight="1"/>
    <row r="2657" ht="12" customHeight="1"/>
    <row r="2658" ht="12" customHeight="1"/>
    <row r="2659" ht="12" customHeight="1"/>
    <row r="2660" ht="12" customHeight="1"/>
    <row r="2661" ht="12" customHeight="1"/>
    <row r="2662" ht="12" customHeight="1"/>
    <row r="2663" ht="12" customHeight="1"/>
    <row r="2664" ht="12" customHeight="1"/>
    <row r="2665" ht="12" customHeight="1"/>
    <row r="2666" ht="12" customHeight="1"/>
    <row r="2667" ht="12" customHeight="1"/>
    <row r="2668" ht="12" customHeight="1"/>
    <row r="2669" ht="12" customHeight="1"/>
    <row r="2670" ht="12" customHeight="1"/>
    <row r="2671" ht="12" customHeight="1"/>
    <row r="2672" ht="12" customHeight="1"/>
    <row r="2673" ht="12" customHeight="1"/>
    <row r="2674" ht="12" customHeight="1"/>
    <row r="2678" ht="15" customHeight="1"/>
    <row r="2679" ht="15" customHeight="1"/>
    <row r="2697" ht="12" customHeight="1"/>
    <row r="2715" ht="12" customHeight="1"/>
    <row r="2733" ht="12" customHeight="1"/>
    <row r="2751" ht="12" customHeight="1"/>
    <row r="2786" ht="12" customHeight="1"/>
    <row r="2804" ht="12" customHeight="1"/>
    <row r="2839" ht="12" customHeight="1"/>
    <row r="2857" ht="12" customHeight="1"/>
    <row r="2875" ht="12" customHeight="1"/>
    <row r="2893" ht="12" customHeight="1"/>
    <row r="2911" ht="12" customHeight="1"/>
    <row r="2929" ht="12" customHeight="1"/>
    <row r="2947" ht="12" customHeight="1"/>
    <row r="2965" spans="2:33" ht="12" customHeight="1"/>
    <row r="2970" spans="2:33" ht="15" customHeight="1"/>
    <row r="2971" spans="2:33" ht="15" customHeight="1">
      <c r="B2971" s="140"/>
      <c r="C2971" s="140"/>
      <c r="D2971" s="140"/>
      <c r="E2971" s="140"/>
      <c r="F2971" s="140"/>
      <c r="G2971" s="140"/>
      <c r="H2971" s="140"/>
      <c r="I2971" s="140"/>
      <c r="J2971" s="140"/>
      <c r="K2971" s="140"/>
      <c r="L2971" s="140"/>
      <c r="M2971" s="140"/>
      <c r="N2971" s="140"/>
      <c r="O2971" s="140"/>
      <c r="P2971" s="140"/>
      <c r="Q2971" s="140"/>
      <c r="R2971" s="140"/>
      <c r="S2971" s="140"/>
      <c r="T2971" s="140"/>
      <c r="U2971" s="140"/>
      <c r="V2971" s="140"/>
      <c r="W2971" s="140"/>
      <c r="X2971" s="140"/>
      <c r="Y2971" s="140"/>
      <c r="Z2971" s="140"/>
      <c r="AA2971" s="140"/>
      <c r="AB2971" s="140"/>
      <c r="AC2971" s="140"/>
      <c r="AD2971" s="140"/>
      <c r="AE2971" s="140"/>
      <c r="AF2971" s="140"/>
      <c r="AG2971" s="140"/>
    </row>
    <row r="2973" spans="2:33" ht="12" customHeight="1"/>
    <row r="2974" spans="2:33" ht="12" customHeight="1"/>
    <row r="2975" spans="2:33" ht="12" customHeight="1"/>
    <row r="2976" spans="2:33" ht="12" customHeight="1"/>
    <row r="2977" ht="12" customHeight="1"/>
    <row r="2978" ht="12" customHeight="1"/>
    <row r="2979" ht="12" customHeight="1"/>
    <row r="2980" ht="12" customHeight="1"/>
    <row r="2981" ht="12" customHeight="1"/>
    <row r="2982" ht="12" customHeight="1"/>
    <row r="2983" ht="12" customHeight="1"/>
    <row r="2984" ht="12" customHeight="1"/>
    <row r="2985" ht="12" customHeight="1"/>
    <row r="2986" ht="12" customHeight="1"/>
    <row r="2987" ht="12" customHeight="1"/>
    <row r="2988" ht="12" customHeight="1"/>
    <row r="2989" ht="12" customHeight="1"/>
    <row r="2990" ht="12" customHeight="1"/>
    <row r="2991" ht="12" customHeight="1"/>
    <row r="2992" ht="12" customHeight="1"/>
    <row r="2993" ht="12" customHeight="1"/>
    <row r="2994" ht="12" customHeight="1"/>
    <row r="2995" ht="12" customHeight="1"/>
    <row r="2996" ht="12" customHeight="1"/>
    <row r="2997" ht="12" customHeight="1"/>
    <row r="2998" ht="12" customHeight="1"/>
    <row r="2999" ht="12" customHeight="1"/>
    <row r="3003" ht="15" customHeight="1"/>
    <row r="3004" ht="15" customHeight="1"/>
    <row r="3022" ht="12" customHeight="1"/>
    <row r="3040" ht="12" customHeight="1"/>
    <row r="3058" ht="12" customHeight="1"/>
    <row r="3076" ht="12" customHeight="1"/>
    <row r="3111" ht="12" customHeight="1"/>
    <row r="3129" ht="12" customHeight="1"/>
    <row r="3147" ht="12" customHeight="1"/>
    <row r="3165" ht="12" customHeight="1"/>
    <row r="3166" ht="12" customHeight="1"/>
    <row r="3184" ht="12" customHeight="1"/>
    <row r="3202" ht="12" customHeight="1"/>
    <row r="3220" ht="12" customHeight="1"/>
    <row r="3238" ht="12" customHeight="1"/>
    <row r="3256" ht="12" customHeight="1"/>
    <row r="3274" ht="12" customHeight="1"/>
    <row r="3292" spans="2:33" ht="15" customHeight="1"/>
    <row r="3293" spans="2:33" ht="15" customHeight="1">
      <c r="B3293" s="140"/>
      <c r="C3293" s="140"/>
      <c r="D3293" s="140"/>
      <c r="E3293" s="140"/>
      <c r="F3293" s="140"/>
      <c r="G3293" s="140"/>
      <c r="H3293" s="140"/>
      <c r="I3293" s="140"/>
      <c r="J3293" s="140"/>
      <c r="K3293" s="140"/>
      <c r="L3293" s="140"/>
      <c r="M3293" s="140"/>
      <c r="N3293" s="140"/>
      <c r="O3293" s="140"/>
      <c r="P3293" s="140"/>
      <c r="Q3293" s="140"/>
      <c r="R3293" s="140"/>
      <c r="S3293" s="140"/>
      <c r="T3293" s="140"/>
      <c r="U3293" s="140"/>
      <c r="V3293" s="140"/>
      <c r="W3293" s="140"/>
      <c r="X3293" s="140"/>
      <c r="Y3293" s="140"/>
      <c r="Z3293" s="140"/>
      <c r="AA3293" s="140"/>
      <c r="AB3293" s="140"/>
      <c r="AC3293" s="140"/>
      <c r="AD3293" s="140"/>
      <c r="AE3293" s="140"/>
      <c r="AF3293" s="140"/>
      <c r="AG3293" s="140"/>
    </row>
    <row r="3294" spans="2:33" ht="12" customHeight="1"/>
    <row r="3295" spans="2:33" ht="12" customHeight="1"/>
    <row r="3296" spans="2:33" ht="12" customHeight="1"/>
    <row r="3297" ht="12" customHeight="1"/>
    <row r="3298" ht="12" customHeight="1"/>
    <row r="3299" ht="12" customHeight="1"/>
    <row r="3300" ht="12" customHeight="1"/>
    <row r="3301" ht="12" customHeight="1"/>
    <row r="3302" ht="12" customHeight="1"/>
    <row r="3303" ht="12" customHeight="1"/>
    <row r="3304" ht="12" customHeight="1"/>
    <row r="3305" ht="12" customHeight="1"/>
    <row r="3306" ht="12" customHeight="1"/>
    <row r="3307" ht="12" customHeight="1"/>
    <row r="3308" ht="12" customHeight="1"/>
    <row r="3309" ht="12" customHeight="1"/>
    <row r="3310" ht="12" customHeight="1"/>
    <row r="3311" ht="12" customHeight="1"/>
    <row r="3312" ht="12" customHeight="1"/>
    <row r="3313" ht="12" customHeight="1"/>
    <row r="3314" ht="12" customHeight="1"/>
    <row r="3315" ht="12" customHeight="1"/>
    <row r="3316" ht="12" customHeight="1"/>
    <row r="3317" ht="12" customHeight="1"/>
    <row r="3318" ht="12" customHeight="1"/>
    <row r="3319" ht="12" customHeight="1"/>
    <row r="3320" ht="12" customHeight="1"/>
    <row r="3321" ht="12" customHeight="1"/>
    <row r="3322" ht="12" customHeight="1"/>
    <row r="3323" ht="12" customHeight="1"/>
    <row r="3324" ht="12" customHeight="1"/>
    <row r="3328" ht="15" customHeight="1"/>
    <row r="3329" ht="15" customHeight="1"/>
    <row r="3335" ht="12" customHeight="1"/>
    <row r="3352" ht="12" customHeight="1"/>
    <row r="3355" ht="12" customHeight="1"/>
    <row r="3361" ht="12" customHeight="1"/>
    <row r="3378" ht="12" customHeight="1"/>
    <row r="3381" ht="12" customHeight="1"/>
    <row r="3385" ht="12" customHeight="1"/>
    <row r="3396" spans="2:33" ht="12" customHeight="1"/>
    <row r="3399" spans="2:33" ht="12" customHeight="1"/>
    <row r="3401" spans="2:33" ht="15" customHeight="1"/>
    <row r="3402" spans="2:33" ht="15" customHeight="1">
      <c r="B3402" s="140"/>
      <c r="C3402" s="140"/>
      <c r="D3402" s="140"/>
      <c r="E3402" s="140"/>
      <c r="F3402" s="140"/>
      <c r="G3402" s="140"/>
      <c r="H3402" s="140"/>
      <c r="I3402" s="140"/>
      <c r="J3402" s="140"/>
      <c r="K3402" s="140"/>
      <c r="L3402" s="140"/>
      <c r="M3402" s="140"/>
      <c r="N3402" s="140"/>
      <c r="O3402" s="140"/>
      <c r="P3402" s="140"/>
      <c r="Q3402" s="140"/>
      <c r="R3402" s="140"/>
      <c r="S3402" s="140"/>
      <c r="T3402" s="140"/>
      <c r="U3402" s="140"/>
      <c r="V3402" s="140"/>
      <c r="W3402" s="140"/>
      <c r="X3402" s="140"/>
      <c r="Y3402" s="140"/>
      <c r="Z3402" s="140"/>
      <c r="AA3402" s="140"/>
      <c r="AB3402" s="140"/>
      <c r="AC3402" s="140"/>
      <c r="AD3402" s="140"/>
      <c r="AE3402" s="140"/>
      <c r="AF3402" s="140"/>
      <c r="AG3402" s="140"/>
    </row>
    <row r="3410" ht="12" customHeight="1"/>
    <row r="3411" ht="12" customHeight="1"/>
    <row r="3412" ht="12" customHeight="1"/>
    <row r="3413" ht="12" customHeight="1"/>
    <row r="3414" ht="12" customHeight="1"/>
    <row r="3415" ht="12" customHeight="1"/>
    <row r="3416" ht="12" customHeight="1"/>
    <row r="3417" ht="12" customHeight="1"/>
    <row r="3418" ht="12" customHeight="1"/>
    <row r="3419" ht="12" customHeight="1"/>
    <row r="3420" ht="12" customHeight="1"/>
    <row r="3421" ht="12" customHeight="1"/>
    <row r="3422" ht="12" customHeight="1"/>
    <row r="3423" ht="12" customHeight="1"/>
    <row r="3424" ht="12" customHeight="1"/>
    <row r="3425" ht="12" customHeight="1"/>
    <row r="3426" ht="12" customHeight="1"/>
    <row r="3427" ht="12" customHeight="1"/>
    <row r="3428" ht="12" customHeight="1"/>
    <row r="3429" ht="12" customHeight="1"/>
    <row r="3430" ht="12" customHeight="1"/>
    <row r="3431" ht="12" customHeight="1"/>
    <row r="3432" ht="12" customHeight="1"/>
    <row r="3433" ht="12" customHeight="1"/>
    <row r="3434" ht="12" customHeight="1"/>
    <row r="3435" ht="12" customHeight="1"/>
    <row r="3436" ht="12" customHeight="1"/>
    <row r="3437" ht="12" customHeight="1"/>
    <row r="3438" ht="12" customHeight="1"/>
    <row r="3439" ht="12" customHeight="1"/>
    <row r="3440" ht="12" customHeight="1"/>
    <row r="3441" ht="12" customHeight="1"/>
    <row r="3442" ht="12" customHeight="1"/>
    <row r="3443" ht="12" customHeight="1"/>
    <row r="3444" ht="12" customHeight="1"/>
    <row r="3445" ht="12" customHeight="1"/>
    <row r="3446" ht="12" customHeight="1"/>
    <row r="3447" ht="12" customHeight="1"/>
    <row r="3448" ht="12" customHeight="1"/>
    <row r="3449" ht="12" customHeight="1"/>
    <row r="3453" ht="15" customHeight="1"/>
    <row r="3454" ht="15" customHeight="1"/>
    <row r="3460" ht="12" customHeight="1"/>
    <row r="3477" ht="12" customHeight="1"/>
    <row r="3480" ht="12" customHeight="1"/>
    <row r="3486" ht="12" customHeight="1"/>
    <row r="3503" ht="12" customHeight="1"/>
    <row r="3506" ht="12" customHeight="1"/>
    <row r="3510" ht="12" customHeight="1"/>
    <row r="3521" spans="2:33" ht="12" customHeight="1"/>
    <row r="3524" spans="2:33" ht="12" customHeight="1"/>
    <row r="3526" spans="2:33" ht="15" customHeight="1"/>
    <row r="3527" spans="2:33" ht="15" customHeight="1">
      <c r="B3527" s="140"/>
      <c r="C3527" s="140"/>
      <c r="D3527" s="140"/>
      <c r="E3527" s="140"/>
      <c r="F3527" s="140"/>
      <c r="G3527" s="140"/>
      <c r="H3527" s="140"/>
      <c r="I3527" s="140"/>
      <c r="J3527" s="140"/>
      <c r="K3527" s="140"/>
      <c r="L3527" s="140"/>
      <c r="M3527" s="140"/>
      <c r="N3527" s="140"/>
      <c r="O3527" s="140"/>
      <c r="P3527" s="140"/>
      <c r="Q3527" s="140"/>
      <c r="R3527" s="140"/>
      <c r="S3527" s="140"/>
      <c r="T3527" s="140"/>
      <c r="U3527" s="140"/>
      <c r="V3527" s="140"/>
      <c r="W3527" s="140"/>
      <c r="X3527" s="140"/>
      <c r="Y3527" s="140"/>
      <c r="Z3527" s="140"/>
      <c r="AA3527" s="140"/>
      <c r="AB3527" s="140"/>
      <c r="AC3527" s="140"/>
      <c r="AD3527" s="140"/>
      <c r="AE3527" s="140"/>
      <c r="AF3527" s="140"/>
      <c r="AG3527" s="140"/>
    </row>
    <row r="3535" spans="2:33" ht="12" customHeight="1"/>
    <row r="3536" spans="2:33" ht="12" customHeight="1"/>
    <row r="3537" ht="12" customHeight="1"/>
    <row r="3538" ht="12" customHeight="1"/>
    <row r="3539" ht="12" customHeight="1"/>
    <row r="3540" ht="12" customHeight="1"/>
    <row r="3541" ht="12" customHeight="1"/>
    <row r="3542" ht="12" customHeight="1"/>
    <row r="3543" ht="12" customHeight="1"/>
    <row r="3544" ht="12" customHeight="1"/>
    <row r="3545" ht="12" customHeight="1"/>
    <row r="3546" ht="12" customHeight="1"/>
    <row r="3547" ht="12" customHeight="1"/>
    <row r="3548" ht="12" customHeight="1"/>
    <row r="3549" ht="12" customHeight="1"/>
    <row r="3550" ht="12" customHeight="1"/>
    <row r="3551" ht="12" customHeight="1"/>
    <row r="3552" ht="12" customHeight="1"/>
    <row r="3553" ht="12" customHeight="1"/>
    <row r="3554" ht="12" customHeight="1"/>
    <row r="3555" ht="12" customHeight="1"/>
    <row r="3556" ht="12" customHeight="1"/>
    <row r="3557" ht="12" customHeight="1"/>
    <row r="3558" ht="12" customHeight="1"/>
    <row r="3559" ht="12" customHeight="1"/>
    <row r="3560" ht="12" customHeight="1"/>
    <row r="3561" ht="12" customHeight="1"/>
    <row r="3562" ht="12" customHeight="1"/>
    <row r="3563" ht="12" customHeight="1"/>
    <row r="3564" ht="12" customHeight="1"/>
    <row r="3565" ht="12" customHeight="1"/>
    <row r="3566" ht="12" customHeight="1"/>
    <row r="3567" ht="12" customHeight="1"/>
    <row r="3568" ht="12" customHeight="1"/>
    <row r="3569" ht="12" customHeight="1"/>
    <row r="3570" ht="12" customHeight="1"/>
    <row r="3571" ht="12" customHeight="1"/>
    <row r="3572" ht="12" customHeight="1"/>
    <row r="3573" ht="12" customHeight="1"/>
    <row r="3574" ht="12" customHeight="1"/>
    <row r="3578" ht="15" customHeight="1"/>
    <row r="3579" ht="15" customHeight="1"/>
    <row r="3585" ht="12" customHeight="1"/>
    <row r="3602" ht="12" customHeight="1"/>
    <row r="3605" ht="12" customHeight="1"/>
    <row r="3611" ht="12" customHeight="1"/>
    <row r="3628" ht="12" customHeight="1"/>
    <row r="3631" ht="12" customHeight="1"/>
    <row r="3635" ht="12" customHeight="1"/>
    <row r="3646" ht="12" customHeight="1"/>
    <row r="3649" spans="2:33" ht="12" customHeight="1"/>
    <row r="3651" spans="2:33" ht="15" customHeight="1"/>
    <row r="3652" spans="2:33" ht="15" customHeight="1">
      <c r="B3652" s="140"/>
      <c r="C3652" s="140"/>
      <c r="D3652" s="140"/>
      <c r="E3652" s="140"/>
      <c r="F3652" s="140"/>
      <c r="G3652" s="140"/>
      <c r="H3652" s="140"/>
      <c r="I3652" s="140"/>
      <c r="J3652" s="140"/>
      <c r="K3652" s="140"/>
      <c r="L3652" s="140"/>
      <c r="M3652" s="140"/>
      <c r="N3652" s="140"/>
      <c r="O3652" s="140"/>
      <c r="P3652" s="140"/>
      <c r="Q3652" s="140"/>
      <c r="R3652" s="140"/>
      <c r="S3652" s="140"/>
      <c r="T3652" s="140"/>
      <c r="U3652" s="140"/>
      <c r="V3652" s="140"/>
      <c r="W3652" s="140"/>
      <c r="X3652" s="140"/>
      <c r="Y3652" s="140"/>
      <c r="Z3652" s="140"/>
      <c r="AA3652" s="140"/>
      <c r="AB3652" s="140"/>
      <c r="AC3652" s="140"/>
      <c r="AD3652" s="140"/>
      <c r="AE3652" s="140"/>
      <c r="AF3652" s="140"/>
      <c r="AG3652" s="140"/>
    </row>
    <row r="3660" spans="2:33" ht="12" customHeight="1"/>
    <row r="3661" spans="2:33" ht="12" customHeight="1"/>
    <row r="3662" spans="2:33" ht="12" customHeight="1"/>
    <row r="3663" spans="2:33" ht="12" customHeight="1"/>
    <row r="3664" spans="2:33" ht="12" customHeight="1"/>
    <row r="3665" ht="12" customHeight="1"/>
    <row r="3666" ht="12" customHeight="1"/>
    <row r="3667" ht="12" customHeight="1"/>
    <row r="3668" ht="12" customHeight="1"/>
    <row r="3669" ht="12" customHeight="1"/>
    <row r="3670" ht="12" customHeight="1"/>
    <row r="3671" ht="12" customHeight="1"/>
    <row r="3672" ht="12" customHeight="1"/>
    <row r="3673" ht="12" customHeight="1"/>
    <row r="3674" ht="12" customHeight="1"/>
    <row r="3675" ht="12" customHeight="1"/>
    <row r="3676" ht="12" customHeight="1"/>
    <row r="3677" ht="12" customHeight="1"/>
    <row r="3678" ht="12" customHeight="1"/>
    <row r="3679" ht="12" customHeight="1"/>
    <row r="3680" ht="12" customHeight="1"/>
    <row r="3681" ht="12" customHeight="1"/>
    <row r="3682" ht="12" customHeight="1"/>
    <row r="3683" ht="12" customHeight="1"/>
    <row r="3684" ht="12" customHeight="1"/>
    <row r="3685" ht="12" customHeight="1"/>
    <row r="3686" ht="12" customHeight="1"/>
    <row r="3687" ht="12" customHeight="1"/>
    <row r="3688" ht="12" customHeight="1"/>
    <row r="3689" ht="12" customHeight="1"/>
    <row r="3690" ht="12" customHeight="1"/>
    <row r="3691" ht="12" customHeight="1"/>
    <row r="3692" ht="12" customHeight="1"/>
    <row r="3693" ht="12" customHeight="1"/>
    <row r="3694" ht="12" customHeight="1"/>
    <row r="3695" ht="12" customHeight="1"/>
    <row r="3696" ht="12" customHeight="1"/>
    <row r="3697" ht="12" customHeight="1"/>
    <row r="3698" ht="12" customHeight="1"/>
    <row r="3699" ht="12" customHeight="1"/>
    <row r="3703" ht="15" customHeight="1"/>
    <row r="3704" ht="15" customHeight="1"/>
    <row r="3710" ht="12" customHeight="1"/>
    <row r="3727" ht="12" customHeight="1"/>
    <row r="3730" ht="12" customHeight="1"/>
    <row r="3736" ht="12" customHeight="1"/>
    <row r="3753" ht="12" customHeight="1"/>
    <row r="3756" ht="12" customHeight="1"/>
    <row r="3760" ht="12" customHeight="1"/>
    <row r="3771" ht="12" customHeight="1"/>
    <row r="3774" ht="12" customHeight="1"/>
    <row r="3776" ht="15" customHeight="1"/>
    <row r="3777" spans="2:33" ht="15" customHeight="1">
      <c r="B3777" s="140"/>
      <c r="C3777" s="140"/>
      <c r="D3777" s="140"/>
      <c r="E3777" s="140"/>
      <c r="F3777" s="140"/>
      <c r="G3777" s="140"/>
      <c r="H3777" s="140"/>
      <c r="I3777" s="140"/>
      <c r="J3777" s="140"/>
      <c r="K3777" s="140"/>
      <c r="L3777" s="140"/>
      <c r="M3777" s="140"/>
      <c r="N3777" s="140"/>
      <c r="O3777" s="140"/>
      <c r="P3777" s="140"/>
      <c r="Q3777" s="140"/>
      <c r="R3777" s="140"/>
      <c r="S3777" s="140"/>
      <c r="T3777" s="140"/>
      <c r="U3777" s="140"/>
      <c r="V3777" s="140"/>
      <c r="W3777" s="140"/>
      <c r="X3777" s="140"/>
      <c r="Y3777" s="140"/>
      <c r="Z3777" s="140"/>
      <c r="AA3777" s="140"/>
      <c r="AB3777" s="140"/>
      <c r="AC3777" s="140"/>
      <c r="AD3777" s="140"/>
      <c r="AE3777" s="140"/>
      <c r="AF3777" s="140"/>
      <c r="AG3777" s="140"/>
    </row>
    <row r="3785" spans="2:33" ht="12" customHeight="1"/>
    <row r="3786" spans="2:33" ht="12" customHeight="1"/>
    <row r="3787" spans="2:33" ht="12" customHeight="1"/>
    <row r="3788" spans="2:33" ht="12" customHeight="1"/>
    <row r="3789" spans="2:33" ht="12" customHeight="1"/>
    <row r="3790" spans="2:33" ht="12" customHeight="1"/>
    <row r="3791" spans="2:33" ht="12" customHeight="1"/>
    <row r="3792" spans="2:33" ht="12" customHeight="1"/>
    <row r="3793" ht="12" customHeight="1"/>
    <row r="3794" ht="12" customHeight="1"/>
    <row r="3795" ht="12" customHeight="1"/>
    <row r="3796" ht="12" customHeight="1"/>
    <row r="3797" ht="12" customHeight="1"/>
    <row r="3798" ht="12" customHeight="1"/>
    <row r="3799" ht="12" customHeight="1"/>
    <row r="3800" ht="12" customHeight="1"/>
    <row r="3801" ht="12" customHeight="1"/>
    <row r="3802" ht="12" customHeight="1"/>
    <row r="3803" ht="12" customHeight="1"/>
    <row r="3804" ht="12" customHeight="1"/>
    <row r="3805" ht="12" customHeight="1"/>
    <row r="3806" ht="12" customHeight="1"/>
    <row r="3807" ht="12" customHeight="1"/>
    <row r="3808" ht="12" customHeight="1"/>
    <row r="3809" ht="12" customHeight="1"/>
    <row r="3810" ht="12" customHeight="1"/>
    <row r="3811" ht="12" customHeight="1"/>
    <row r="3812" ht="12" customHeight="1"/>
    <row r="3813" ht="12" customHeight="1"/>
    <row r="3814" ht="12" customHeight="1"/>
    <row r="3815" ht="12" customHeight="1"/>
    <row r="3816" ht="12" customHeight="1"/>
    <row r="3817" ht="12" customHeight="1"/>
    <row r="3818" ht="12" customHeight="1"/>
    <row r="3819" ht="12" customHeight="1"/>
    <row r="3820" ht="12" customHeight="1"/>
    <row r="3821" ht="12" customHeight="1"/>
    <row r="3822" ht="12" customHeight="1"/>
    <row r="3823" ht="12" customHeight="1"/>
    <row r="3824" ht="12" customHeight="1"/>
    <row r="3828" ht="15" customHeight="1"/>
    <row r="3829" ht="15" customHeight="1"/>
    <row r="3835" ht="12" customHeight="1"/>
    <row r="3852" ht="12" customHeight="1"/>
    <row r="3855" ht="12" customHeight="1"/>
    <row r="3861" ht="12" customHeight="1"/>
    <row r="3878" ht="12" customHeight="1"/>
    <row r="3881" ht="12" customHeight="1"/>
    <row r="3885" ht="12" customHeight="1"/>
    <row r="3896" spans="2:33" ht="12" customHeight="1"/>
    <row r="3899" spans="2:33" ht="12" customHeight="1"/>
    <row r="3901" spans="2:33" ht="15" customHeight="1"/>
    <row r="3902" spans="2:33" ht="15" customHeight="1">
      <c r="B3902" s="140"/>
      <c r="C3902" s="140"/>
      <c r="D3902" s="140"/>
      <c r="E3902" s="140"/>
      <c r="F3902" s="140"/>
      <c r="G3902" s="140"/>
      <c r="H3902" s="140"/>
      <c r="I3902" s="140"/>
      <c r="J3902" s="140"/>
      <c r="K3902" s="140"/>
      <c r="L3902" s="140"/>
      <c r="M3902" s="140"/>
      <c r="N3902" s="140"/>
      <c r="O3902" s="140"/>
      <c r="P3902" s="140"/>
      <c r="Q3902" s="140"/>
      <c r="R3902" s="140"/>
      <c r="S3902" s="140"/>
      <c r="T3902" s="140"/>
      <c r="U3902" s="140"/>
      <c r="V3902" s="140"/>
      <c r="W3902" s="140"/>
      <c r="X3902" s="140"/>
      <c r="Y3902" s="140"/>
      <c r="Z3902" s="140"/>
      <c r="AA3902" s="140"/>
      <c r="AB3902" s="140"/>
      <c r="AC3902" s="140"/>
      <c r="AD3902" s="140"/>
      <c r="AE3902" s="140"/>
      <c r="AF3902" s="140"/>
      <c r="AG3902" s="140"/>
    </row>
    <row r="3910" ht="12" customHeight="1"/>
    <row r="3911" ht="12" customHeight="1"/>
    <row r="3912" ht="12" customHeight="1"/>
    <row r="3913" ht="12" customHeight="1"/>
    <row r="3914" ht="12" customHeight="1"/>
    <row r="3915" ht="12" customHeight="1"/>
    <row r="3916" ht="12" customHeight="1"/>
    <row r="3917" ht="12" customHeight="1"/>
    <row r="3918" ht="12" customHeight="1"/>
    <row r="3919" ht="12" customHeight="1"/>
    <row r="3920" ht="12" customHeight="1"/>
    <row r="3921" ht="12" customHeight="1"/>
    <row r="3922" ht="12" customHeight="1"/>
    <row r="3923" ht="12" customHeight="1"/>
    <row r="3924" ht="12" customHeight="1"/>
    <row r="3925" ht="12" customHeight="1"/>
    <row r="3926" ht="12" customHeight="1"/>
    <row r="3927" ht="12" customHeight="1"/>
    <row r="3928" ht="12" customHeight="1"/>
    <row r="3929" ht="12" customHeight="1"/>
    <row r="3930" ht="12" customHeight="1"/>
    <row r="3931" ht="12" customHeight="1"/>
    <row r="3932" ht="12" customHeight="1"/>
    <row r="3933" ht="12" customHeight="1"/>
    <row r="3934" ht="12" customHeight="1"/>
    <row r="3935" ht="12" customHeight="1"/>
    <row r="3936" ht="12" customHeight="1"/>
    <row r="3937" ht="12" customHeight="1"/>
    <row r="3938" ht="12" customHeight="1"/>
    <row r="3939" ht="12" customHeight="1"/>
    <row r="3940" ht="12" customHeight="1"/>
    <row r="3941" ht="12" customHeight="1"/>
    <row r="3942" ht="12" customHeight="1"/>
    <row r="3943" ht="12" customHeight="1"/>
    <row r="3944" ht="12" customHeight="1"/>
    <row r="3945" ht="12" customHeight="1"/>
    <row r="3946" ht="12" customHeight="1"/>
    <row r="3947" ht="12" customHeight="1"/>
    <row r="3948" ht="12" customHeight="1"/>
    <row r="3949" ht="12" customHeight="1"/>
    <row r="3953" ht="15" customHeight="1"/>
    <row r="3954" ht="15" customHeight="1"/>
    <row r="3960" ht="12" customHeight="1"/>
    <row r="3977" ht="12" customHeight="1"/>
    <row r="3980" ht="12" customHeight="1"/>
    <row r="3986" ht="12" customHeight="1"/>
    <row r="4003" ht="12" customHeight="1"/>
    <row r="4006" ht="12" customHeight="1"/>
    <row r="4010" ht="12" customHeight="1"/>
    <row r="4021" spans="2:33" ht="12" customHeight="1"/>
    <row r="4024" spans="2:33" ht="12" customHeight="1"/>
    <row r="4026" spans="2:33" ht="15" customHeight="1"/>
    <row r="4027" spans="2:33" ht="15" customHeight="1">
      <c r="B4027" s="140"/>
      <c r="C4027" s="140"/>
      <c r="D4027" s="140"/>
      <c r="E4027" s="140"/>
      <c r="F4027" s="140"/>
      <c r="G4027" s="140"/>
      <c r="H4027" s="140"/>
      <c r="I4027" s="140"/>
      <c r="J4027" s="140"/>
      <c r="K4027" s="140"/>
      <c r="L4027" s="140"/>
      <c r="M4027" s="140"/>
      <c r="N4027" s="140"/>
      <c r="O4027" s="140"/>
      <c r="P4027" s="140"/>
      <c r="Q4027" s="140"/>
      <c r="R4027" s="140"/>
      <c r="S4027" s="140"/>
      <c r="T4027" s="140"/>
      <c r="U4027" s="140"/>
      <c r="V4027" s="140"/>
      <c r="W4027" s="140"/>
      <c r="X4027" s="140"/>
      <c r="Y4027" s="140"/>
      <c r="Z4027" s="140"/>
      <c r="AA4027" s="140"/>
      <c r="AB4027" s="140"/>
      <c r="AC4027" s="140"/>
      <c r="AD4027" s="140"/>
      <c r="AE4027" s="140"/>
      <c r="AF4027" s="140"/>
      <c r="AG4027" s="140"/>
    </row>
    <row r="4035" ht="12" customHeight="1"/>
    <row r="4036" ht="12" customHeight="1"/>
    <row r="4037" ht="12" customHeight="1"/>
    <row r="4038" ht="12" customHeight="1"/>
    <row r="4039" ht="12" customHeight="1"/>
    <row r="4040" ht="12" customHeight="1"/>
    <row r="4041" ht="12" customHeight="1"/>
    <row r="4042" ht="12" customHeight="1"/>
    <row r="4043" ht="12" customHeight="1"/>
    <row r="4044" ht="12" customHeight="1"/>
    <row r="4045" ht="12" customHeight="1"/>
    <row r="4046" ht="12" customHeight="1"/>
    <row r="4047" ht="12" customHeight="1"/>
    <row r="4048" ht="12" customHeight="1"/>
    <row r="4049" ht="12" customHeight="1"/>
    <row r="4050" ht="12" customHeight="1"/>
    <row r="4051" ht="12" customHeight="1"/>
    <row r="4052" ht="12" customHeight="1"/>
    <row r="4053" ht="12" customHeight="1"/>
    <row r="4054" ht="12" customHeight="1"/>
    <row r="4055" ht="12" customHeight="1"/>
    <row r="4056" ht="12" customHeight="1"/>
    <row r="4057" ht="12" customHeight="1"/>
    <row r="4058" ht="12" customHeight="1"/>
    <row r="4059" ht="12" customHeight="1"/>
    <row r="4060" ht="12" customHeight="1"/>
    <row r="4061" ht="12" customHeight="1"/>
    <row r="4062" ht="12" customHeight="1"/>
    <row r="4063" ht="12" customHeight="1"/>
    <row r="4064" ht="12" customHeight="1"/>
    <row r="4065" ht="12" customHeight="1"/>
    <row r="4066" ht="12" customHeight="1"/>
    <row r="4067" ht="12" customHeight="1"/>
    <row r="4068" ht="12" customHeight="1"/>
    <row r="4069" ht="12" customHeight="1"/>
    <row r="4070" ht="12" customHeight="1"/>
    <row r="4071" ht="12" customHeight="1"/>
    <row r="4072" ht="12" customHeight="1"/>
    <row r="4073" ht="12" customHeight="1"/>
    <row r="4074" ht="12" customHeight="1"/>
    <row r="4078" ht="15" customHeight="1"/>
    <row r="4079" ht="15" customHeight="1"/>
    <row r="4085" ht="12" customHeight="1"/>
    <row r="4102" ht="12" customHeight="1"/>
    <row r="4105" ht="12" customHeight="1"/>
    <row r="4111" ht="12" customHeight="1"/>
    <row r="4128" ht="12" customHeight="1"/>
    <row r="4131" ht="12" customHeight="1"/>
    <row r="4135" ht="12" customHeight="1"/>
    <row r="4146" spans="2:33" ht="12" customHeight="1"/>
    <row r="4149" spans="2:33" ht="12" customHeight="1"/>
    <row r="4151" spans="2:33" ht="15" customHeight="1"/>
    <row r="4152" spans="2:33" ht="15" customHeight="1">
      <c r="B4152" s="140"/>
      <c r="C4152" s="140"/>
      <c r="D4152" s="140"/>
      <c r="E4152" s="140"/>
      <c r="F4152" s="140"/>
      <c r="G4152" s="140"/>
      <c r="H4152" s="140"/>
      <c r="I4152" s="140"/>
      <c r="J4152" s="140"/>
      <c r="K4152" s="140"/>
      <c r="L4152" s="140"/>
      <c r="M4152" s="140"/>
      <c r="N4152" s="140"/>
      <c r="O4152" s="140"/>
      <c r="P4152" s="140"/>
      <c r="Q4152" s="140"/>
      <c r="R4152" s="140"/>
      <c r="S4152" s="140"/>
      <c r="T4152" s="140"/>
      <c r="U4152" s="140"/>
      <c r="V4152" s="140"/>
      <c r="W4152" s="140"/>
      <c r="X4152" s="140"/>
      <c r="Y4152" s="140"/>
      <c r="Z4152" s="140"/>
      <c r="AA4152" s="140"/>
      <c r="AB4152" s="140"/>
      <c r="AC4152" s="140"/>
      <c r="AD4152" s="140"/>
      <c r="AE4152" s="140"/>
      <c r="AF4152" s="140"/>
      <c r="AG4152" s="140"/>
    </row>
    <row r="4160" spans="2:33" ht="12" customHeight="1"/>
    <row r="4161" ht="12" customHeight="1"/>
    <row r="4162" ht="12" customHeight="1"/>
    <row r="4163" ht="12" customHeight="1"/>
    <row r="4164" ht="12" customHeight="1"/>
    <row r="4165" ht="12" customHeight="1"/>
    <row r="4166" ht="12" customHeight="1"/>
    <row r="4167" ht="12" customHeight="1"/>
    <row r="4168" ht="12" customHeight="1"/>
    <row r="4169" ht="12" customHeight="1"/>
    <row r="4170" ht="12" customHeight="1"/>
    <row r="4171" ht="12" customHeight="1"/>
    <row r="4172" ht="12" customHeight="1"/>
    <row r="4173" ht="12" customHeight="1"/>
    <row r="4174" ht="12" customHeight="1"/>
    <row r="4175" ht="12" customHeight="1"/>
    <row r="4176" ht="12" customHeight="1"/>
    <row r="4177" ht="12" customHeight="1"/>
    <row r="4178" ht="12" customHeight="1"/>
    <row r="4179" ht="12" customHeight="1"/>
    <row r="4180" ht="12" customHeight="1"/>
    <row r="4181" ht="12" customHeight="1"/>
    <row r="4182" ht="12" customHeight="1"/>
    <row r="4183" ht="12" customHeight="1"/>
    <row r="4184" ht="12" customHeight="1"/>
    <row r="4185" ht="12" customHeight="1"/>
    <row r="4186" ht="12" customHeight="1"/>
    <row r="4187" ht="12" customHeight="1"/>
    <row r="4188" ht="12" customHeight="1"/>
    <row r="4189" ht="12" customHeight="1"/>
    <row r="4190" ht="12" customHeight="1"/>
    <row r="4191" ht="12" customHeight="1"/>
    <row r="4192" ht="12" customHeight="1"/>
    <row r="4193" ht="12" customHeight="1"/>
    <row r="4194" ht="12" customHeight="1"/>
    <row r="4195" ht="12" customHeight="1"/>
    <row r="4196" ht="12" customHeight="1"/>
    <row r="4197" ht="12" customHeight="1"/>
    <row r="4198" ht="12" customHeight="1"/>
    <row r="4199" ht="12" customHeight="1"/>
    <row r="4203" ht="15" customHeight="1"/>
    <row r="4204" ht="15" customHeight="1"/>
    <row r="4210" ht="12" customHeight="1"/>
    <row r="4227" ht="12" customHeight="1"/>
    <row r="4230" ht="12" customHeight="1"/>
    <row r="4236" ht="12" customHeight="1"/>
    <row r="4253" ht="12" customHeight="1"/>
    <row r="4256" ht="12" customHeight="1"/>
    <row r="4260" ht="12" customHeight="1"/>
    <row r="4271" ht="12" customHeight="1"/>
    <row r="4274" spans="2:33" ht="12" customHeight="1"/>
    <row r="4276" spans="2:33" ht="15" customHeight="1"/>
    <row r="4277" spans="2:33" ht="15" customHeight="1">
      <c r="B4277" s="140"/>
      <c r="C4277" s="140"/>
      <c r="D4277" s="140"/>
      <c r="E4277" s="140"/>
      <c r="F4277" s="140"/>
      <c r="G4277" s="140"/>
      <c r="H4277" s="140"/>
      <c r="I4277" s="140"/>
      <c r="J4277" s="140"/>
      <c r="K4277" s="140"/>
      <c r="L4277" s="140"/>
      <c r="M4277" s="140"/>
      <c r="N4277" s="140"/>
      <c r="O4277" s="140"/>
      <c r="P4277" s="140"/>
      <c r="Q4277" s="140"/>
      <c r="R4277" s="140"/>
      <c r="S4277" s="140"/>
      <c r="T4277" s="140"/>
      <c r="U4277" s="140"/>
      <c r="V4277" s="140"/>
      <c r="W4277" s="140"/>
      <c r="X4277" s="140"/>
      <c r="Y4277" s="140"/>
      <c r="Z4277" s="140"/>
      <c r="AA4277" s="140"/>
      <c r="AB4277" s="140"/>
      <c r="AC4277" s="140"/>
      <c r="AD4277" s="140"/>
      <c r="AE4277" s="140"/>
      <c r="AF4277" s="140"/>
      <c r="AG4277" s="140"/>
    </row>
    <row r="4285" spans="2:33" ht="12" customHeight="1"/>
    <row r="4286" spans="2:33" ht="12" customHeight="1"/>
    <row r="4287" spans="2:33" ht="12" customHeight="1"/>
    <row r="4288" spans="2:33" ht="12" customHeight="1"/>
    <row r="4289" ht="12" customHeight="1"/>
    <row r="4290" ht="12" customHeight="1"/>
    <row r="4291" ht="12" customHeight="1"/>
    <row r="4292" ht="12" customHeight="1"/>
    <row r="4293" ht="12" customHeight="1"/>
    <row r="4294" ht="12" customHeight="1"/>
    <row r="4295" ht="12" customHeight="1"/>
    <row r="4296" ht="12" customHeight="1"/>
    <row r="4297" ht="12" customHeight="1"/>
    <row r="4298" ht="12" customHeight="1"/>
    <row r="4299" ht="12" customHeight="1"/>
    <row r="4300" ht="12" customHeight="1"/>
    <row r="4301" ht="12" customHeight="1"/>
    <row r="4302" ht="12" customHeight="1"/>
    <row r="4303" ht="12" customHeight="1"/>
    <row r="4304" ht="12" customHeight="1"/>
    <row r="4305" ht="12" customHeight="1"/>
    <row r="4306" ht="12" customHeight="1"/>
    <row r="4307" ht="12" customHeight="1"/>
    <row r="4308" ht="12" customHeight="1"/>
    <row r="4309" ht="12" customHeight="1"/>
    <row r="4310" ht="12" customHeight="1"/>
    <row r="4311" ht="12" customHeight="1"/>
    <row r="4312" ht="12" customHeight="1"/>
    <row r="4313" ht="12" customHeight="1"/>
    <row r="4314" ht="12" customHeight="1"/>
    <row r="4315" ht="12" customHeight="1"/>
    <row r="4316" ht="12" customHeight="1"/>
    <row r="4317" ht="12" customHeight="1"/>
    <row r="4318" ht="12" customHeight="1"/>
    <row r="4319" ht="12" customHeight="1"/>
    <row r="4320" ht="12" customHeight="1"/>
    <row r="4321" ht="12" customHeight="1"/>
    <row r="4322" ht="12" customHeight="1"/>
    <row r="4323" ht="12" customHeight="1"/>
    <row r="4324" ht="12" customHeight="1"/>
    <row r="4328" ht="15" customHeight="1"/>
    <row r="4329" ht="15" customHeight="1"/>
    <row r="4335" ht="12" customHeight="1"/>
    <row r="4352" ht="12" customHeight="1"/>
    <row r="4355" ht="12" customHeight="1"/>
    <row r="4361" ht="12" customHeight="1"/>
    <row r="4378" ht="12" customHeight="1"/>
    <row r="4381" ht="12" customHeight="1"/>
    <row r="4385" ht="12" customHeight="1"/>
    <row r="4396" ht="12" customHeight="1"/>
    <row r="4399" ht="12" customHeight="1"/>
    <row r="4401" spans="2:33" ht="15" customHeight="1"/>
    <row r="4402" spans="2:33" ht="15" customHeight="1">
      <c r="B4402" s="140"/>
      <c r="C4402" s="140"/>
      <c r="D4402" s="140"/>
      <c r="E4402" s="140"/>
      <c r="F4402" s="140"/>
      <c r="G4402" s="140"/>
      <c r="H4402" s="140"/>
      <c r="I4402" s="140"/>
      <c r="J4402" s="140"/>
      <c r="K4402" s="140"/>
      <c r="L4402" s="140"/>
      <c r="M4402" s="140"/>
      <c r="N4402" s="140"/>
      <c r="O4402" s="140"/>
      <c r="P4402" s="140"/>
      <c r="Q4402" s="140"/>
      <c r="R4402" s="140"/>
      <c r="S4402" s="140"/>
      <c r="T4402" s="140"/>
      <c r="U4402" s="140"/>
      <c r="V4402" s="140"/>
      <c r="W4402" s="140"/>
      <c r="X4402" s="140"/>
      <c r="Y4402" s="140"/>
      <c r="Z4402" s="140"/>
      <c r="AA4402" s="140"/>
      <c r="AB4402" s="140"/>
      <c r="AC4402" s="140"/>
      <c r="AD4402" s="140"/>
      <c r="AE4402" s="140"/>
      <c r="AF4402" s="140"/>
      <c r="AG4402" s="140"/>
    </row>
  </sheetData>
  <mergeCells count="28">
    <mergeCell ref="B4027:AG4027"/>
    <mergeCell ref="B4152:AG4152"/>
    <mergeCell ref="B4277:AG4277"/>
    <mergeCell ref="B4402:AG4402"/>
    <mergeCell ref="B3293:AG3293"/>
    <mergeCell ref="B3402:AG3402"/>
    <mergeCell ref="B3527:AG3527"/>
    <mergeCell ref="B3652:AG3652"/>
    <mergeCell ref="B3777:AG3777"/>
    <mergeCell ref="B3902:AG3902"/>
    <mergeCell ref="B2971:AG2971"/>
    <mergeCell ref="B710:AG710"/>
    <mergeCell ref="B886:AG886"/>
    <mergeCell ref="B969:AG969"/>
    <mergeCell ref="B1071:AG1071"/>
    <mergeCell ref="B1169:AG1169"/>
    <mergeCell ref="B1269:AG1269"/>
    <mergeCell ref="B1484:AG1484"/>
    <mergeCell ref="B1713:AG1713"/>
    <mergeCell ref="B1990:AG1990"/>
    <mergeCell ref="B2325:AG2325"/>
    <mergeCell ref="B2645:AG2645"/>
    <mergeCell ref="B638:AG638"/>
    <mergeCell ref="B118:AG118"/>
    <mergeCell ref="B258:AG258"/>
    <mergeCell ref="B340:AG340"/>
    <mergeCell ref="B452:AG452"/>
    <mergeCell ref="B557:AG55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136D8-3760-4CB8-99B0-4CEB2619D61C}">
  <dimension ref="A1:AH4402"/>
  <sheetViews>
    <sheetView topLeftCell="B1" workbookViewId="0">
      <selection sqref="A1:XFD1048576"/>
    </sheetView>
  </sheetViews>
  <sheetFormatPr defaultRowHeight="14.5"/>
  <cols>
    <col min="1" max="1" width="21.36328125" style="123" hidden="1" customWidth="1"/>
    <col min="2" max="2" width="46.7265625" style="123" customWidth="1"/>
    <col min="3" max="33" width="8.7265625" style="123"/>
    <col min="34" max="34" width="8.7265625" style="123" bestFit="1"/>
    <col min="35" max="16384" width="8.7265625" style="123"/>
  </cols>
  <sheetData>
    <row r="1" spans="1:34" ht="15" customHeight="1" thickBot="1">
      <c r="B1" s="26" t="s">
        <v>2048</v>
      </c>
      <c r="C1" s="27">
        <v>2020</v>
      </c>
      <c r="D1" s="27">
        <v>2021</v>
      </c>
      <c r="E1" s="27">
        <v>2022</v>
      </c>
      <c r="F1" s="27">
        <v>2023</v>
      </c>
      <c r="G1" s="27">
        <v>2024</v>
      </c>
      <c r="H1" s="27">
        <v>2025</v>
      </c>
      <c r="I1" s="27">
        <v>2026</v>
      </c>
      <c r="J1" s="27">
        <v>2027</v>
      </c>
      <c r="K1" s="27">
        <v>2028</v>
      </c>
      <c r="L1" s="27">
        <v>2029</v>
      </c>
      <c r="M1" s="27">
        <v>2030</v>
      </c>
      <c r="N1" s="27">
        <v>2031</v>
      </c>
      <c r="O1" s="27">
        <v>2032</v>
      </c>
      <c r="P1" s="27">
        <v>2033</v>
      </c>
      <c r="Q1" s="27">
        <v>2034</v>
      </c>
      <c r="R1" s="27">
        <v>2035</v>
      </c>
      <c r="S1" s="27">
        <v>2036</v>
      </c>
      <c r="T1" s="27">
        <v>2037</v>
      </c>
      <c r="U1" s="27">
        <v>2038</v>
      </c>
      <c r="V1" s="27">
        <v>2039</v>
      </c>
      <c r="W1" s="27">
        <v>2040</v>
      </c>
      <c r="X1" s="27">
        <v>2041</v>
      </c>
      <c r="Y1" s="27">
        <v>2042</v>
      </c>
      <c r="Z1" s="27">
        <v>2043</v>
      </c>
      <c r="AA1" s="27">
        <v>2044</v>
      </c>
      <c r="AB1" s="27">
        <v>2045</v>
      </c>
      <c r="AC1" s="27">
        <v>2046</v>
      </c>
      <c r="AD1" s="27">
        <v>2047</v>
      </c>
      <c r="AE1" s="27">
        <v>2048</v>
      </c>
      <c r="AF1" s="27">
        <v>2049</v>
      </c>
      <c r="AG1" s="27">
        <v>2050</v>
      </c>
    </row>
    <row r="2" spans="1:34" ht="15" customHeight="1" thickTop="1"/>
    <row r="3" spans="1:34" ht="15" customHeight="1">
      <c r="C3" s="130" t="s">
        <v>110</v>
      </c>
      <c r="D3" s="130" t="s">
        <v>1098</v>
      </c>
    </row>
    <row r="4" spans="1:34" ht="15" customHeight="1">
      <c r="C4" s="130" t="s">
        <v>109</v>
      </c>
      <c r="D4" s="130" t="s">
        <v>1099</v>
      </c>
      <c r="G4" s="130" t="s">
        <v>108</v>
      </c>
    </row>
    <row r="5" spans="1:34" ht="15" customHeight="1">
      <c r="C5" s="130" t="s">
        <v>107</v>
      </c>
      <c r="D5" s="130" t="s">
        <v>1100</v>
      </c>
    </row>
    <row r="6" spans="1:34" ht="15" customHeight="1">
      <c r="C6" s="130" t="s">
        <v>106</v>
      </c>
      <c r="E6" s="130" t="s">
        <v>1101</v>
      </c>
    </row>
    <row r="10" spans="1:34" ht="15" customHeight="1">
      <c r="A10" s="19" t="s">
        <v>915</v>
      </c>
      <c r="B10" s="29" t="s">
        <v>2056</v>
      </c>
      <c r="AH10" s="98" t="s">
        <v>1102</v>
      </c>
    </row>
    <row r="11" spans="1:34" ht="15" customHeight="1">
      <c r="B11" s="26" t="s">
        <v>1751</v>
      </c>
      <c r="AH11" s="98" t="s">
        <v>1103</v>
      </c>
    </row>
    <row r="12" spans="1:34" ht="15" customHeight="1">
      <c r="B12" s="26"/>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98" t="s">
        <v>1104</v>
      </c>
    </row>
    <row r="13" spans="1:34" ht="15" customHeight="1" thickBot="1">
      <c r="B13" s="27" t="s">
        <v>1752</v>
      </c>
      <c r="C13" s="27">
        <v>2020</v>
      </c>
      <c r="D13" s="27">
        <v>2021</v>
      </c>
      <c r="E13" s="27">
        <v>2022</v>
      </c>
      <c r="F13" s="27">
        <v>2023</v>
      </c>
      <c r="G13" s="27">
        <v>2024</v>
      </c>
      <c r="H13" s="27">
        <v>2025</v>
      </c>
      <c r="I13" s="27">
        <v>2026</v>
      </c>
      <c r="J13" s="27">
        <v>2027</v>
      </c>
      <c r="K13" s="27">
        <v>2028</v>
      </c>
      <c r="L13" s="27">
        <v>2029</v>
      </c>
      <c r="M13" s="27">
        <v>2030</v>
      </c>
      <c r="N13" s="27">
        <v>2031</v>
      </c>
      <c r="O13" s="27">
        <v>2032</v>
      </c>
      <c r="P13" s="27">
        <v>2033</v>
      </c>
      <c r="Q13" s="27">
        <v>2034</v>
      </c>
      <c r="R13" s="27">
        <v>2035</v>
      </c>
      <c r="S13" s="27">
        <v>2036</v>
      </c>
      <c r="T13" s="27">
        <v>2037</v>
      </c>
      <c r="U13" s="27">
        <v>2038</v>
      </c>
      <c r="V13" s="27">
        <v>2039</v>
      </c>
      <c r="W13" s="27">
        <v>2040</v>
      </c>
      <c r="X13" s="27">
        <v>2041</v>
      </c>
      <c r="Y13" s="27">
        <v>2042</v>
      </c>
      <c r="Z13" s="27">
        <v>2043</v>
      </c>
      <c r="AA13" s="27">
        <v>2044</v>
      </c>
      <c r="AB13" s="27">
        <v>2045</v>
      </c>
      <c r="AC13" s="27">
        <v>2046</v>
      </c>
      <c r="AD13" s="27">
        <v>2047</v>
      </c>
      <c r="AE13" s="27">
        <v>2048</v>
      </c>
      <c r="AF13" s="27">
        <v>2049</v>
      </c>
      <c r="AG13" s="27">
        <v>2050</v>
      </c>
      <c r="AH13" s="99" t="s">
        <v>1105</v>
      </c>
    </row>
    <row r="15" spans="1:34" ht="15" customHeight="1">
      <c r="A15" s="19" t="s">
        <v>916</v>
      </c>
      <c r="B15" s="30" t="s">
        <v>917</v>
      </c>
      <c r="C15" s="38">
        <v>13671.301758</v>
      </c>
      <c r="D15" s="38">
        <v>14314.519531</v>
      </c>
      <c r="E15" s="38">
        <v>14303.330078000001</v>
      </c>
      <c r="F15" s="38">
        <v>14308.396484000001</v>
      </c>
      <c r="G15" s="38">
        <v>14256.596680000001</v>
      </c>
      <c r="H15" s="38">
        <v>14176.139648</v>
      </c>
      <c r="I15" s="38">
        <v>14078.118164</v>
      </c>
      <c r="J15" s="38">
        <v>13976.814453000001</v>
      </c>
      <c r="K15" s="38">
        <v>13878.122069999999</v>
      </c>
      <c r="L15" s="38">
        <v>13768.430664</v>
      </c>
      <c r="M15" s="38">
        <v>13669.913086</v>
      </c>
      <c r="N15" s="38">
        <v>13575.454102</v>
      </c>
      <c r="O15" s="38">
        <v>13488.396484000001</v>
      </c>
      <c r="P15" s="38">
        <v>13423.620117</v>
      </c>
      <c r="Q15" s="38">
        <v>13372.300781</v>
      </c>
      <c r="R15" s="38">
        <v>13328.880859000001</v>
      </c>
      <c r="S15" s="38">
        <v>13286.728515999999</v>
      </c>
      <c r="T15" s="38">
        <v>13246.255859000001</v>
      </c>
      <c r="U15" s="38">
        <v>13211.389648</v>
      </c>
      <c r="V15" s="38">
        <v>13189.524414</v>
      </c>
      <c r="W15" s="38">
        <v>13176.627930000001</v>
      </c>
      <c r="X15" s="38">
        <v>13164.079102</v>
      </c>
      <c r="Y15" s="38">
        <v>13164.542969</v>
      </c>
      <c r="Z15" s="38">
        <v>13175.846680000001</v>
      </c>
      <c r="AA15" s="38">
        <v>13192.309569999999</v>
      </c>
      <c r="AB15" s="38">
        <v>13206.202148</v>
      </c>
      <c r="AC15" s="38">
        <v>13222.255859000001</v>
      </c>
      <c r="AD15" s="38">
        <v>13241.573242</v>
      </c>
      <c r="AE15" s="38">
        <v>13266.638671999999</v>
      </c>
      <c r="AF15" s="38">
        <v>13297.889648</v>
      </c>
      <c r="AG15" s="38">
        <v>13329.484375</v>
      </c>
      <c r="AH15" s="36">
        <v>-8.4400000000000002E-4</v>
      </c>
    </row>
    <row r="16" spans="1:34" ht="15" customHeight="1">
      <c r="A16" s="19" t="s">
        <v>918</v>
      </c>
      <c r="B16" s="37" t="s">
        <v>1759</v>
      </c>
      <c r="C16" s="31">
        <v>13566.272461</v>
      </c>
      <c r="D16" s="31">
        <v>14198.884765999999</v>
      </c>
      <c r="E16" s="31">
        <v>14180.78125</v>
      </c>
      <c r="F16" s="31">
        <v>14177.533203000001</v>
      </c>
      <c r="G16" s="31">
        <v>14119.289062</v>
      </c>
      <c r="H16" s="31">
        <v>14032.574219</v>
      </c>
      <c r="I16" s="31">
        <v>13927.505859000001</v>
      </c>
      <c r="J16" s="31">
        <v>13818.984375</v>
      </c>
      <c r="K16" s="31">
        <v>13712.735352</v>
      </c>
      <c r="L16" s="31">
        <v>13595.154296999999</v>
      </c>
      <c r="M16" s="31">
        <v>13487.967773</v>
      </c>
      <c r="N16" s="31">
        <v>13383.467773</v>
      </c>
      <c r="O16" s="31">
        <v>13286.050781</v>
      </c>
      <c r="P16" s="31">
        <v>13209.783203000001</v>
      </c>
      <c r="Q16" s="31">
        <v>13145.910156</v>
      </c>
      <c r="R16" s="31">
        <v>13089.485352</v>
      </c>
      <c r="S16" s="31">
        <v>13032.987305000001</v>
      </c>
      <c r="T16" s="31">
        <v>12977.395508</v>
      </c>
      <c r="U16" s="31">
        <v>12926.477539</v>
      </c>
      <c r="V16" s="31">
        <v>12887.622069999999</v>
      </c>
      <c r="W16" s="31">
        <v>12856.550781</v>
      </c>
      <c r="X16" s="31">
        <v>12826.111328000001</v>
      </c>
      <c r="Y16" s="31">
        <v>12808.135742</v>
      </c>
      <c r="Z16" s="31">
        <v>12800.421875</v>
      </c>
      <c r="AA16" s="31">
        <v>12797.493164</v>
      </c>
      <c r="AB16" s="31">
        <v>12792.610352</v>
      </c>
      <c r="AC16" s="31">
        <v>12789.722656</v>
      </c>
      <c r="AD16" s="31">
        <v>12789.806640999999</v>
      </c>
      <c r="AE16" s="31">
        <v>12795.240234000001</v>
      </c>
      <c r="AF16" s="31">
        <v>12806.696289</v>
      </c>
      <c r="AG16" s="31">
        <v>12818.411133</v>
      </c>
      <c r="AH16" s="32">
        <v>-1.8879999999999999E-3</v>
      </c>
    </row>
    <row r="17" spans="1:34" ht="15" customHeight="1">
      <c r="A17" s="19" t="s">
        <v>919</v>
      </c>
      <c r="B17" s="37" t="s">
        <v>1760</v>
      </c>
      <c r="C17" s="31">
        <v>29.083138000000002</v>
      </c>
      <c r="D17" s="31">
        <v>30.057677999999999</v>
      </c>
      <c r="E17" s="31">
        <v>28.809184999999999</v>
      </c>
      <c r="F17" s="31">
        <v>29.748546999999999</v>
      </c>
      <c r="G17" s="31">
        <v>29.559373999999998</v>
      </c>
      <c r="H17" s="31">
        <v>29.127882</v>
      </c>
      <c r="I17" s="31">
        <v>28.675025999999999</v>
      </c>
      <c r="J17" s="31">
        <v>28.163025000000001</v>
      </c>
      <c r="K17" s="31">
        <v>27.488669999999999</v>
      </c>
      <c r="L17" s="31">
        <v>26.950475999999998</v>
      </c>
      <c r="M17" s="31">
        <v>26.347155000000001</v>
      </c>
      <c r="N17" s="31">
        <v>25.982642999999999</v>
      </c>
      <c r="O17" s="31">
        <v>25.544505999999998</v>
      </c>
      <c r="P17" s="31">
        <v>25.279865000000001</v>
      </c>
      <c r="Q17" s="31">
        <v>25.064087000000001</v>
      </c>
      <c r="R17" s="31">
        <v>24.949407999999998</v>
      </c>
      <c r="S17" s="31">
        <v>24.870567000000001</v>
      </c>
      <c r="T17" s="31">
        <v>24.847747999999999</v>
      </c>
      <c r="U17" s="31">
        <v>24.842410999999998</v>
      </c>
      <c r="V17" s="31">
        <v>25.008146</v>
      </c>
      <c r="W17" s="31">
        <v>25.106459000000001</v>
      </c>
      <c r="X17" s="31">
        <v>25.288682999999999</v>
      </c>
      <c r="Y17" s="31">
        <v>25.544174000000002</v>
      </c>
      <c r="Z17" s="31">
        <v>25.840140999999999</v>
      </c>
      <c r="AA17" s="31">
        <v>26.189829</v>
      </c>
      <c r="AB17" s="31">
        <v>26.60416</v>
      </c>
      <c r="AC17" s="31">
        <v>26.886023000000002</v>
      </c>
      <c r="AD17" s="31">
        <v>27.282858000000001</v>
      </c>
      <c r="AE17" s="31">
        <v>27.686212999999999</v>
      </c>
      <c r="AF17" s="31">
        <v>28.173258000000001</v>
      </c>
      <c r="AG17" s="31">
        <v>28.677295999999998</v>
      </c>
      <c r="AH17" s="32">
        <v>-4.6799999999999999E-4</v>
      </c>
    </row>
    <row r="18" spans="1:34" ht="15" customHeight="1">
      <c r="A18" s="19" t="s">
        <v>920</v>
      </c>
      <c r="B18" s="37" t="s">
        <v>1761</v>
      </c>
      <c r="C18" s="31">
        <v>50.569716999999997</v>
      </c>
      <c r="D18" s="31">
        <v>55.602012999999999</v>
      </c>
      <c r="E18" s="31">
        <v>60.030276999999998</v>
      </c>
      <c r="F18" s="31">
        <v>63.900246000000003</v>
      </c>
      <c r="G18" s="31">
        <v>67.168380999999997</v>
      </c>
      <c r="H18" s="31">
        <v>70.091781999999995</v>
      </c>
      <c r="I18" s="31">
        <v>72.517593000000005</v>
      </c>
      <c r="J18" s="31">
        <v>74.696999000000005</v>
      </c>
      <c r="K18" s="31">
        <v>76.822670000000002</v>
      </c>
      <c r="L18" s="31">
        <v>78.821083000000002</v>
      </c>
      <c r="M18" s="31">
        <v>80.881134000000003</v>
      </c>
      <c r="N18" s="31">
        <v>83.337211999999994</v>
      </c>
      <c r="O18" s="31">
        <v>85.255782999999994</v>
      </c>
      <c r="P18" s="31">
        <v>87.174484000000007</v>
      </c>
      <c r="Q18" s="31">
        <v>89.068595999999999</v>
      </c>
      <c r="R18" s="31">
        <v>90.369995000000003</v>
      </c>
      <c r="S18" s="31">
        <v>92.129874999999998</v>
      </c>
      <c r="T18" s="31">
        <v>93.742171999999997</v>
      </c>
      <c r="U18" s="31">
        <v>95.338027999999994</v>
      </c>
      <c r="V18" s="31">
        <v>96.917968999999999</v>
      </c>
      <c r="W18" s="31">
        <v>98.865500999999995</v>
      </c>
      <c r="X18" s="31">
        <v>100.171593</v>
      </c>
      <c r="Y18" s="31">
        <v>101.437012</v>
      </c>
      <c r="Z18" s="31">
        <v>102.866623</v>
      </c>
      <c r="AA18" s="31">
        <v>103.908401</v>
      </c>
      <c r="AB18" s="31">
        <v>104.77623</v>
      </c>
      <c r="AC18" s="31">
        <v>105.62288700000001</v>
      </c>
      <c r="AD18" s="31">
        <v>106.351669</v>
      </c>
      <c r="AE18" s="31">
        <v>107.18375399999999</v>
      </c>
      <c r="AF18" s="31">
        <v>107.88050800000001</v>
      </c>
      <c r="AG18" s="31">
        <v>108.537766</v>
      </c>
      <c r="AH18" s="32">
        <v>2.5784999999999999E-2</v>
      </c>
    </row>
    <row r="19" spans="1:34" ht="15" customHeight="1">
      <c r="A19" s="19" t="s">
        <v>921</v>
      </c>
      <c r="B19" s="37" t="s">
        <v>1762</v>
      </c>
      <c r="C19" s="31">
        <v>3.0457709999999998</v>
      </c>
      <c r="D19" s="31">
        <v>3.397573</v>
      </c>
      <c r="E19" s="31">
        <v>3.7595719999999999</v>
      </c>
      <c r="F19" s="31">
        <v>3.8066070000000001</v>
      </c>
      <c r="G19" s="31">
        <v>3.661829</v>
      </c>
      <c r="H19" s="31">
        <v>3.548994</v>
      </c>
      <c r="I19" s="31">
        <v>3.4081929999999998</v>
      </c>
      <c r="J19" s="31">
        <v>3.2933880000000002</v>
      </c>
      <c r="K19" s="31">
        <v>3.2766690000000001</v>
      </c>
      <c r="L19" s="31">
        <v>3.174442</v>
      </c>
      <c r="M19" s="31">
        <v>3.0855990000000002</v>
      </c>
      <c r="N19" s="31">
        <v>3.0071340000000002</v>
      </c>
      <c r="O19" s="31">
        <v>2.960029</v>
      </c>
      <c r="P19" s="31">
        <v>2.8979529999999998</v>
      </c>
      <c r="Q19" s="31">
        <v>2.8640650000000001</v>
      </c>
      <c r="R19" s="31">
        <v>2.841939</v>
      </c>
      <c r="S19" s="31">
        <v>2.8258800000000002</v>
      </c>
      <c r="T19" s="31">
        <v>2.8151069999999998</v>
      </c>
      <c r="U19" s="31">
        <v>2.8071480000000002</v>
      </c>
      <c r="V19" s="31">
        <v>2.7988360000000001</v>
      </c>
      <c r="W19" s="31">
        <v>2.7924600000000002</v>
      </c>
      <c r="X19" s="31">
        <v>2.7882920000000002</v>
      </c>
      <c r="Y19" s="31">
        <v>2.7850000000000001</v>
      </c>
      <c r="Z19" s="31">
        <v>2.7901310000000001</v>
      </c>
      <c r="AA19" s="31">
        <v>2.7958099999999999</v>
      </c>
      <c r="AB19" s="31">
        <v>2.8052790000000001</v>
      </c>
      <c r="AC19" s="31">
        <v>2.8143340000000001</v>
      </c>
      <c r="AD19" s="31">
        <v>2.8230870000000001</v>
      </c>
      <c r="AE19" s="31">
        <v>2.8322340000000001</v>
      </c>
      <c r="AF19" s="31">
        <v>2.8386330000000002</v>
      </c>
      <c r="AG19" s="31">
        <v>2.8446820000000002</v>
      </c>
      <c r="AH19" s="32">
        <v>-2.274E-3</v>
      </c>
    </row>
    <row r="20" spans="1:34" ht="15" customHeight="1">
      <c r="A20" s="19" t="s">
        <v>922</v>
      </c>
      <c r="B20" s="37" t="s">
        <v>1763</v>
      </c>
      <c r="C20" s="31">
        <v>2.9621240000000002</v>
      </c>
      <c r="D20" s="31">
        <v>2.9982449999999998</v>
      </c>
      <c r="E20" s="31">
        <v>2.901338</v>
      </c>
      <c r="F20" s="31">
        <v>2.7917260000000002</v>
      </c>
      <c r="G20" s="31">
        <v>2.606322</v>
      </c>
      <c r="H20" s="31">
        <v>2.484264</v>
      </c>
      <c r="I20" s="31">
        <v>2.3434810000000001</v>
      </c>
      <c r="J20" s="31">
        <v>2.2381350000000002</v>
      </c>
      <c r="K20" s="31">
        <v>2.168453</v>
      </c>
      <c r="L20" s="31">
        <v>2.0982379999999998</v>
      </c>
      <c r="M20" s="31">
        <v>2.0613920000000001</v>
      </c>
      <c r="N20" s="31">
        <v>1.9919750000000001</v>
      </c>
      <c r="O20" s="31">
        <v>1.9505589999999999</v>
      </c>
      <c r="P20" s="31">
        <v>1.8929819999999999</v>
      </c>
      <c r="Q20" s="31">
        <v>1.884055</v>
      </c>
      <c r="R20" s="31">
        <v>1.8787670000000001</v>
      </c>
      <c r="S20" s="31">
        <v>1.8814599999999999</v>
      </c>
      <c r="T20" s="31">
        <v>1.891948</v>
      </c>
      <c r="U20" s="31">
        <v>1.9106890000000001</v>
      </c>
      <c r="V20" s="31">
        <v>1.9197820000000001</v>
      </c>
      <c r="W20" s="31">
        <v>1.9497340000000001</v>
      </c>
      <c r="X20" s="31">
        <v>1.9729779999999999</v>
      </c>
      <c r="Y20" s="31">
        <v>1.9960530000000001</v>
      </c>
      <c r="Z20" s="31">
        <v>2.0314199999999998</v>
      </c>
      <c r="AA20" s="31">
        <v>2.0684140000000002</v>
      </c>
      <c r="AB20" s="31">
        <v>2.1078410000000001</v>
      </c>
      <c r="AC20" s="31">
        <v>2.1594370000000001</v>
      </c>
      <c r="AD20" s="31">
        <v>2.1999789999999999</v>
      </c>
      <c r="AE20" s="31">
        <v>2.2506390000000001</v>
      </c>
      <c r="AF20" s="31">
        <v>2.2934429999999999</v>
      </c>
      <c r="AG20" s="31">
        <v>2.3403700000000001</v>
      </c>
      <c r="AH20" s="32">
        <v>-7.8230000000000001E-3</v>
      </c>
    </row>
    <row r="21" spans="1:34" ht="15" customHeight="1">
      <c r="A21" s="19" t="s">
        <v>923</v>
      </c>
      <c r="B21" s="37" t="s">
        <v>1764</v>
      </c>
      <c r="C21" s="31">
        <v>19.102308000000001</v>
      </c>
      <c r="D21" s="31">
        <v>23.298462000000001</v>
      </c>
      <c r="E21" s="31">
        <v>26.764911999999999</v>
      </c>
      <c r="F21" s="31">
        <v>30.328797999999999</v>
      </c>
      <c r="G21" s="31">
        <v>34.022224000000001</v>
      </c>
      <c r="H21" s="31">
        <v>38.019992999999999</v>
      </c>
      <c r="I21" s="31">
        <v>43.371437</v>
      </c>
      <c r="J21" s="31">
        <v>49.134590000000003</v>
      </c>
      <c r="K21" s="31">
        <v>55.320380999999998</v>
      </c>
      <c r="L21" s="31">
        <v>61.909950000000002</v>
      </c>
      <c r="M21" s="31">
        <v>69.236846999999997</v>
      </c>
      <c r="N21" s="31">
        <v>77.321983000000003</v>
      </c>
      <c r="O21" s="31">
        <v>86.276061999999996</v>
      </c>
      <c r="P21" s="31">
        <v>96.218063000000001</v>
      </c>
      <c r="Q21" s="31">
        <v>107.120537</v>
      </c>
      <c r="R21" s="31">
        <v>118.946167</v>
      </c>
      <c r="S21" s="31">
        <v>131.60205099999999</v>
      </c>
      <c r="T21" s="31">
        <v>145.10640000000001</v>
      </c>
      <c r="U21" s="31">
        <v>159.52946499999999</v>
      </c>
      <c r="V21" s="31">
        <v>174.743988</v>
      </c>
      <c r="W21" s="31">
        <v>190.81632999999999</v>
      </c>
      <c r="X21" s="31">
        <v>207.168182</v>
      </c>
      <c r="Y21" s="31">
        <v>224.033432</v>
      </c>
      <c r="Z21" s="31">
        <v>241.229446</v>
      </c>
      <c r="AA21" s="31">
        <v>259.15332000000001</v>
      </c>
      <c r="AB21" s="31">
        <v>276.56466699999999</v>
      </c>
      <c r="AC21" s="31">
        <v>294.28454599999998</v>
      </c>
      <c r="AD21" s="31">
        <v>312.30898999999999</v>
      </c>
      <c r="AE21" s="31">
        <v>330.61325099999999</v>
      </c>
      <c r="AF21" s="31">
        <v>349.14389</v>
      </c>
      <c r="AG21" s="31">
        <v>367.776184</v>
      </c>
      <c r="AH21" s="32">
        <v>0.103612</v>
      </c>
    </row>
    <row r="22" spans="1:34" ht="15" customHeight="1">
      <c r="A22" s="19" t="s">
        <v>924</v>
      </c>
      <c r="B22" s="37" t="s">
        <v>1765</v>
      </c>
      <c r="C22" s="31">
        <v>0.26679399999999998</v>
      </c>
      <c r="D22" s="31">
        <v>0.281246</v>
      </c>
      <c r="E22" s="31">
        <v>0.28368599999999999</v>
      </c>
      <c r="F22" s="31">
        <v>0.286329</v>
      </c>
      <c r="G22" s="31">
        <v>0.28888000000000003</v>
      </c>
      <c r="H22" s="31">
        <v>0.29264200000000001</v>
      </c>
      <c r="I22" s="31">
        <v>0.29733700000000002</v>
      </c>
      <c r="J22" s="31">
        <v>0.30365300000000001</v>
      </c>
      <c r="K22" s="31">
        <v>0.31175599999999998</v>
      </c>
      <c r="L22" s="31">
        <v>0.32134800000000002</v>
      </c>
      <c r="M22" s="31">
        <v>0.33294200000000002</v>
      </c>
      <c r="N22" s="31">
        <v>0.34581499999999998</v>
      </c>
      <c r="O22" s="31">
        <v>0.35868</v>
      </c>
      <c r="P22" s="31">
        <v>0.37331999999999999</v>
      </c>
      <c r="Q22" s="31">
        <v>0.389266</v>
      </c>
      <c r="R22" s="31">
        <v>0.40872000000000003</v>
      </c>
      <c r="S22" s="31">
        <v>0.431035</v>
      </c>
      <c r="T22" s="31">
        <v>0.45664300000000002</v>
      </c>
      <c r="U22" s="31">
        <v>0.483871</v>
      </c>
      <c r="V22" s="31">
        <v>0.51326300000000002</v>
      </c>
      <c r="W22" s="31">
        <v>0.54649300000000001</v>
      </c>
      <c r="X22" s="31">
        <v>0.57809999999999995</v>
      </c>
      <c r="Y22" s="31">
        <v>0.61170899999999995</v>
      </c>
      <c r="Z22" s="31">
        <v>0.66799500000000001</v>
      </c>
      <c r="AA22" s="31">
        <v>0.70094100000000004</v>
      </c>
      <c r="AB22" s="31">
        <v>0.73378900000000002</v>
      </c>
      <c r="AC22" s="31">
        <v>0.76663599999999998</v>
      </c>
      <c r="AD22" s="31">
        <v>0.79934700000000003</v>
      </c>
      <c r="AE22" s="31">
        <v>0.83191199999999998</v>
      </c>
      <c r="AF22" s="31">
        <v>0.86411700000000002</v>
      </c>
      <c r="AG22" s="31">
        <v>0.89564500000000002</v>
      </c>
      <c r="AH22" s="32">
        <v>4.1195000000000002E-2</v>
      </c>
    </row>
    <row r="24" spans="1:34" ht="15" customHeight="1">
      <c r="A24" s="19" t="s">
        <v>925</v>
      </c>
      <c r="B24" s="30" t="s">
        <v>1766</v>
      </c>
      <c r="C24" s="38">
        <v>800.25793499999997</v>
      </c>
      <c r="D24" s="38">
        <v>823.98535200000003</v>
      </c>
      <c r="E24" s="38">
        <v>836.03277600000001</v>
      </c>
      <c r="F24" s="38">
        <v>838.03619400000002</v>
      </c>
      <c r="G24" s="38">
        <v>840.95843500000001</v>
      </c>
      <c r="H24" s="38">
        <v>847.907104</v>
      </c>
      <c r="I24" s="38">
        <v>851.04974400000003</v>
      </c>
      <c r="J24" s="38">
        <v>852.47644000000003</v>
      </c>
      <c r="K24" s="38">
        <v>853.18182400000001</v>
      </c>
      <c r="L24" s="38">
        <v>852.97766100000001</v>
      </c>
      <c r="M24" s="38">
        <v>854.03454599999998</v>
      </c>
      <c r="N24" s="38">
        <v>856.79754600000001</v>
      </c>
      <c r="O24" s="38">
        <v>859.89373799999998</v>
      </c>
      <c r="P24" s="38">
        <v>864.01196300000004</v>
      </c>
      <c r="Q24" s="38">
        <v>870.09191899999996</v>
      </c>
      <c r="R24" s="38">
        <v>876.64587400000005</v>
      </c>
      <c r="S24" s="38">
        <v>882.45910600000002</v>
      </c>
      <c r="T24" s="38">
        <v>888.72412099999997</v>
      </c>
      <c r="U24" s="38">
        <v>896.11926300000005</v>
      </c>
      <c r="V24" s="38">
        <v>903.73761000000002</v>
      </c>
      <c r="W24" s="38">
        <v>911.35089100000005</v>
      </c>
      <c r="X24" s="38">
        <v>920.63494900000001</v>
      </c>
      <c r="Y24" s="38">
        <v>931.08300799999995</v>
      </c>
      <c r="Z24" s="38">
        <v>942.75341800000001</v>
      </c>
      <c r="AA24" s="38">
        <v>954.23333700000001</v>
      </c>
      <c r="AB24" s="38">
        <v>965.42828399999996</v>
      </c>
      <c r="AC24" s="38">
        <v>977.53308100000004</v>
      </c>
      <c r="AD24" s="38">
        <v>988.01501499999995</v>
      </c>
      <c r="AE24" s="38">
        <v>999.13177499999995</v>
      </c>
      <c r="AF24" s="38">
        <v>1011.112854</v>
      </c>
      <c r="AG24" s="38">
        <v>1023.11145</v>
      </c>
      <c r="AH24" s="36">
        <v>8.2229999999999994E-3</v>
      </c>
    </row>
    <row r="25" spans="1:34" ht="15" customHeight="1">
      <c r="A25" s="19" t="s">
        <v>926</v>
      </c>
      <c r="B25" s="37" t="s">
        <v>1759</v>
      </c>
      <c r="C25" s="31">
        <v>537.36529499999995</v>
      </c>
      <c r="D25" s="31">
        <v>548.76769999999999</v>
      </c>
      <c r="E25" s="31">
        <v>552.78509499999996</v>
      </c>
      <c r="F25" s="31">
        <v>549.62518299999999</v>
      </c>
      <c r="G25" s="31">
        <v>547.50354000000004</v>
      </c>
      <c r="H25" s="31">
        <v>549.19708300000002</v>
      </c>
      <c r="I25" s="31">
        <v>549.06530799999996</v>
      </c>
      <c r="J25" s="31">
        <v>548.38464399999998</v>
      </c>
      <c r="K25" s="31">
        <v>547.99389599999995</v>
      </c>
      <c r="L25" s="31">
        <v>547.43322799999999</v>
      </c>
      <c r="M25" s="31">
        <v>548.21508800000004</v>
      </c>
      <c r="N25" s="31">
        <v>550.42797900000005</v>
      </c>
      <c r="O25" s="31">
        <v>552.94555700000001</v>
      </c>
      <c r="P25" s="31">
        <v>556.47558600000002</v>
      </c>
      <c r="Q25" s="31">
        <v>561.42871100000002</v>
      </c>
      <c r="R25" s="31">
        <v>566.73046899999997</v>
      </c>
      <c r="S25" s="31">
        <v>571.67529300000001</v>
      </c>
      <c r="T25" s="31">
        <v>577.34600799999998</v>
      </c>
      <c r="U25" s="31">
        <v>583.82965100000001</v>
      </c>
      <c r="V25" s="31">
        <v>590.25494400000002</v>
      </c>
      <c r="W25" s="31">
        <v>596.63958700000001</v>
      </c>
      <c r="X25" s="31">
        <v>603.90045199999997</v>
      </c>
      <c r="Y25" s="31">
        <v>612.02154499999995</v>
      </c>
      <c r="Z25" s="31">
        <v>620.43469200000004</v>
      </c>
      <c r="AA25" s="31">
        <v>628.36749299999997</v>
      </c>
      <c r="AB25" s="31">
        <v>636.06933600000002</v>
      </c>
      <c r="AC25" s="31">
        <v>644.27618399999994</v>
      </c>
      <c r="AD25" s="31">
        <v>651.77355999999997</v>
      </c>
      <c r="AE25" s="31">
        <v>659.879456</v>
      </c>
      <c r="AF25" s="31">
        <v>668.78491199999996</v>
      </c>
      <c r="AG25" s="31">
        <v>678.097534</v>
      </c>
      <c r="AH25" s="32">
        <v>7.7840000000000001E-3</v>
      </c>
    </row>
    <row r="26" spans="1:34" ht="15" customHeight="1">
      <c r="A26" s="19" t="s">
        <v>927</v>
      </c>
      <c r="B26" s="37" t="s">
        <v>1760</v>
      </c>
      <c r="C26" s="31">
        <v>5.3740009999999998</v>
      </c>
      <c r="D26" s="31">
        <v>5.7661020000000001</v>
      </c>
      <c r="E26" s="31">
        <v>5.8160090000000002</v>
      </c>
      <c r="F26" s="31">
        <v>6.2270099999999999</v>
      </c>
      <c r="G26" s="31">
        <v>6.4173210000000003</v>
      </c>
      <c r="H26" s="31">
        <v>6.6312819999999997</v>
      </c>
      <c r="I26" s="31">
        <v>6.8056510000000001</v>
      </c>
      <c r="J26" s="31">
        <v>6.970396</v>
      </c>
      <c r="K26" s="31">
        <v>7.0994260000000002</v>
      </c>
      <c r="L26" s="31">
        <v>7.2757740000000002</v>
      </c>
      <c r="M26" s="31">
        <v>7.4525069999999998</v>
      </c>
      <c r="N26" s="31">
        <v>7.7292360000000002</v>
      </c>
      <c r="O26" s="31">
        <v>7.9904070000000003</v>
      </c>
      <c r="P26" s="31">
        <v>8.3163520000000002</v>
      </c>
      <c r="Q26" s="31">
        <v>8.6741259999999993</v>
      </c>
      <c r="R26" s="31">
        <v>9.0778470000000002</v>
      </c>
      <c r="S26" s="31">
        <v>9.4928629999999998</v>
      </c>
      <c r="T26" s="31">
        <v>9.9368739999999995</v>
      </c>
      <c r="U26" s="31">
        <v>10.41072</v>
      </c>
      <c r="V26" s="31">
        <v>10.959037</v>
      </c>
      <c r="W26" s="31">
        <v>11.483402</v>
      </c>
      <c r="X26" s="31">
        <v>12.083282000000001</v>
      </c>
      <c r="Y26" s="31">
        <v>12.750572</v>
      </c>
      <c r="Z26" s="31">
        <v>13.458055</v>
      </c>
      <c r="AA26" s="31">
        <v>14.205268</v>
      </c>
      <c r="AB26" s="31">
        <v>15.014208</v>
      </c>
      <c r="AC26" s="31">
        <v>15.775805999999999</v>
      </c>
      <c r="AD26" s="31">
        <v>16.624200999999999</v>
      </c>
      <c r="AE26" s="31">
        <v>17.518259</v>
      </c>
      <c r="AF26" s="31">
        <v>18.507935</v>
      </c>
      <c r="AG26" s="31">
        <v>19.548718999999998</v>
      </c>
      <c r="AH26" s="32">
        <v>4.3984000000000002E-2</v>
      </c>
    </row>
    <row r="27" spans="1:34" ht="15" customHeight="1">
      <c r="A27" s="19" t="s">
        <v>928</v>
      </c>
      <c r="B27" s="37" t="s">
        <v>1761</v>
      </c>
      <c r="C27" s="31">
        <v>256.44326799999999</v>
      </c>
      <c r="D27" s="31">
        <v>268.22863799999999</v>
      </c>
      <c r="E27" s="31">
        <v>276.07791099999997</v>
      </c>
      <c r="F27" s="31">
        <v>280.67852800000003</v>
      </c>
      <c r="G27" s="31">
        <v>285.38256799999999</v>
      </c>
      <c r="H27" s="31">
        <v>290.30444299999999</v>
      </c>
      <c r="I27" s="31">
        <v>293.320831</v>
      </c>
      <c r="J27" s="31">
        <v>295.19992100000002</v>
      </c>
      <c r="K27" s="31">
        <v>296.10736100000003</v>
      </c>
      <c r="L27" s="31">
        <v>296.22882099999998</v>
      </c>
      <c r="M27" s="31">
        <v>296.26577800000001</v>
      </c>
      <c r="N27" s="31">
        <v>296.47427399999998</v>
      </c>
      <c r="O27" s="31">
        <v>296.72491500000001</v>
      </c>
      <c r="P27" s="31">
        <v>296.91326900000001</v>
      </c>
      <c r="Q27" s="31">
        <v>297.60089099999999</v>
      </c>
      <c r="R27" s="31">
        <v>298.36437999999998</v>
      </c>
      <c r="S27" s="31">
        <v>298.734711</v>
      </c>
      <c r="T27" s="31">
        <v>298.80026199999998</v>
      </c>
      <c r="U27" s="31">
        <v>299.14636200000001</v>
      </c>
      <c r="V27" s="31">
        <v>299.69543499999997</v>
      </c>
      <c r="W27" s="31">
        <v>300.29925500000002</v>
      </c>
      <c r="X27" s="31">
        <v>301.61273199999999</v>
      </c>
      <c r="Y27" s="31">
        <v>303.15234400000003</v>
      </c>
      <c r="Z27" s="31">
        <v>305.57614100000001</v>
      </c>
      <c r="AA27" s="31">
        <v>308.24707000000001</v>
      </c>
      <c r="AB27" s="31">
        <v>310.79681399999998</v>
      </c>
      <c r="AC27" s="31">
        <v>313.79342700000001</v>
      </c>
      <c r="AD27" s="31">
        <v>315.78698700000001</v>
      </c>
      <c r="AE27" s="31">
        <v>317.74969499999997</v>
      </c>
      <c r="AF27" s="31">
        <v>319.667145</v>
      </c>
      <c r="AG27" s="31">
        <v>321.13159200000001</v>
      </c>
      <c r="AH27" s="32">
        <v>7.5259999999999997E-3</v>
      </c>
    </row>
    <row r="28" spans="1:34" ht="15" customHeight="1">
      <c r="A28" s="19" t="s">
        <v>929</v>
      </c>
      <c r="B28" s="37" t="s">
        <v>1763</v>
      </c>
      <c r="C28" s="31">
        <v>0.192056</v>
      </c>
      <c r="D28" s="31">
        <v>0.29204000000000002</v>
      </c>
      <c r="E28" s="31">
        <v>0.39564700000000003</v>
      </c>
      <c r="F28" s="31">
        <v>0.49292999999999998</v>
      </c>
      <c r="G28" s="31">
        <v>0.58813400000000005</v>
      </c>
      <c r="H28" s="31">
        <v>0.67804600000000004</v>
      </c>
      <c r="I28" s="31">
        <v>0.73989899999999997</v>
      </c>
      <c r="J28" s="31">
        <v>0.79854999999999998</v>
      </c>
      <c r="K28" s="31">
        <v>0.85418400000000005</v>
      </c>
      <c r="L28" s="31">
        <v>0.90786100000000003</v>
      </c>
      <c r="M28" s="31">
        <v>0.96123499999999995</v>
      </c>
      <c r="N28" s="31">
        <v>1.01529</v>
      </c>
      <c r="O28" s="31">
        <v>1.0681320000000001</v>
      </c>
      <c r="P28" s="31">
        <v>1.1220600000000001</v>
      </c>
      <c r="Q28" s="31">
        <v>1.1785270000000001</v>
      </c>
      <c r="R28" s="31">
        <v>1.2358279999999999</v>
      </c>
      <c r="S28" s="31">
        <v>1.2919240000000001</v>
      </c>
      <c r="T28" s="31">
        <v>1.3486229999999999</v>
      </c>
      <c r="U28" s="31">
        <v>1.408485</v>
      </c>
      <c r="V28" s="31">
        <v>1.4703269999999999</v>
      </c>
      <c r="W28" s="31">
        <v>1.534027</v>
      </c>
      <c r="X28" s="31">
        <v>1.6019350000000001</v>
      </c>
      <c r="Y28" s="31">
        <v>1.6745209999999999</v>
      </c>
      <c r="Z28" s="31">
        <v>1.749476</v>
      </c>
      <c r="AA28" s="31">
        <v>1.8252079999999999</v>
      </c>
      <c r="AB28" s="31">
        <v>1.903197</v>
      </c>
      <c r="AC28" s="31">
        <v>1.9834350000000001</v>
      </c>
      <c r="AD28" s="31">
        <v>2.065782</v>
      </c>
      <c r="AE28" s="31">
        <v>2.1526809999999998</v>
      </c>
      <c r="AF28" s="31">
        <v>2.2453120000000002</v>
      </c>
      <c r="AG28" s="31">
        <v>2.3417319999999999</v>
      </c>
      <c r="AH28" s="32">
        <v>8.6934999999999998E-2</v>
      </c>
    </row>
    <row r="29" spans="1:34" ht="15" customHeight="1">
      <c r="A29" s="19" t="s">
        <v>930</v>
      </c>
      <c r="B29" s="37" t="s">
        <v>1762</v>
      </c>
      <c r="C29" s="31">
        <v>0.832839</v>
      </c>
      <c r="D29" s="31">
        <v>0.82390399999999997</v>
      </c>
      <c r="E29" s="31">
        <v>0.79288499999999995</v>
      </c>
      <c r="F29" s="31">
        <v>0.79202300000000003</v>
      </c>
      <c r="G29" s="31">
        <v>0.79186199999999995</v>
      </c>
      <c r="H29" s="31">
        <v>0.76921499999999998</v>
      </c>
      <c r="I29" s="31">
        <v>0.740259</v>
      </c>
      <c r="J29" s="31">
        <v>0.71118499999999996</v>
      </c>
      <c r="K29" s="31">
        <v>0.68279900000000004</v>
      </c>
      <c r="L29" s="31">
        <v>0.65618799999999999</v>
      </c>
      <c r="M29" s="31">
        <v>0.63270999999999999</v>
      </c>
      <c r="N29" s="31">
        <v>0.61184700000000003</v>
      </c>
      <c r="O29" s="31">
        <v>0.59479899999999997</v>
      </c>
      <c r="P29" s="31">
        <v>0.58304199999999995</v>
      </c>
      <c r="Q29" s="31">
        <v>0.57486499999999996</v>
      </c>
      <c r="R29" s="31">
        <v>0.56902799999999998</v>
      </c>
      <c r="S29" s="31">
        <v>0.56305000000000005</v>
      </c>
      <c r="T29" s="31">
        <v>0.55797600000000003</v>
      </c>
      <c r="U29" s="31">
        <v>0.55487200000000003</v>
      </c>
      <c r="V29" s="31">
        <v>0.55360299999999996</v>
      </c>
      <c r="W29" s="31">
        <v>0.55432300000000001</v>
      </c>
      <c r="X29" s="31">
        <v>0.55801000000000001</v>
      </c>
      <c r="Y29" s="31">
        <v>0.56462800000000002</v>
      </c>
      <c r="Z29" s="31">
        <v>0.57356700000000005</v>
      </c>
      <c r="AA29" s="31">
        <v>0.58430400000000005</v>
      </c>
      <c r="AB29" s="31">
        <v>0.59700399999999998</v>
      </c>
      <c r="AC29" s="31">
        <v>0.61155499999999996</v>
      </c>
      <c r="AD29" s="31">
        <v>0.62568400000000002</v>
      </c>
      <c r="AE29" s="31">
        <v>0.64423900000000001</v>
      </c>
      <c r="AF29" s="31">
        <v>0.66824499999999998</v>
      </c>
      <c r="AG29" s="31">
        <v>0.69845400000000002</v>
      </c>
      <c r="AH29" s="32">
        <v>-5.8479999999999999E-3</v>
      </c>
    </row>
    <row r="30" spans="1:34" ht="15" customHeight="1">
      <c r="A30" s="19" t="s">
        <v>931</v>
      </c>
      <c r="B30" s="37" t="s">
        <v>1764</v>
      </c>
      <c r="C30" s="31">
        <v>5.0411999999999998E-2</v>
      </c>
      <c r="D30" s="31">
        <v>0.106959</v>
      </c>
      <c r="E30" s="31">
        <v>0.16520499999999999</v>
      </c>
      <c r="F30" s="31">
        <v>0.22054499999999999</v>
      </c>
      <c r="G30" s="31">
        <v>0.27501799999999998</v>
      </c>
      <c r="H30" s="31">
        <v>0.32705299999999998</v>
      </c>
      <c r="I30" s="31">
        <v>0.37781100000000001</v>
      </c>
      <c r="J30" s="31">
        <v>0.41175499999999998</v>
      </c>
      <c r="K30" s="31">
        <v>0.44418200000000002</v>
      </c>
      <c r="L30" s="31">
        <v>0.47583900000000001</v>
      </c>
      <c r="M30" s="31">
        <v>0.50727500000000003</v>
      </c>
      <c r="N30" s="31">
        <v>0.53895800000000005</v>
      </c>
      <c r="O30" s="31">
        <v>0.56994800000000001</v>
      </c>
      <c r="P30" s="31">
        <v>0.60164499999999999</v>
      </c>
      <c r="Q30" s="31">
        <v>0.63478599999999996</v>
      </c>
      <c r="R30" s="31">
        <v>0.66836200000000001</v>
      </c>
      <c r="S30" s="31">
        <v>0.70123400000000002</v>
      </c>
      <c r="T30" s="31">
        <v>0.73437399999999997</v>
      </c>
      <c r="U30" s="31">
        <v>0.769154</v>
      </c>
      <c r="V30" s="31">
        <v>0.80427199999999999</v>
      </c>
      <c r="W30" s="31">
        <v>0.84032200000000001</v>
      </c>
      <c r="X30" s="31">
        <v>0.87861</v>
      </c>
      <c r="Y30" s="31">
        <v>0.919431</v>
      </c>
      <c r="Z30" s="31">
        <v>0.96151600000000004</v>
      </c>
      <c r="AA30" s="31">
        <v>1.004006</v>
      </c>
      <c r="AB30" s="31">
        <v>1.0477300000000001</v>
      </c>
      <c r="AC30" s="31">
        <v>1.0926800000000001</v>
      </c>
      <c r="AD30" s="31">
        <v>1.138779</v>
      </c>
      <c r="AE30" s="31">
        <v>1.1874499999999999</v>
      </c>
      <c r="AF30" s="31">
        <v>1.2393430000000001</v>
      </c>
      <c r="AG30" s="31">
        <v>1.293439</v>
      </c>
      <c r="AH30" s="32">
        <v>0.114227</v>
      </c>
    </row>
    <row r="31" spans="1:34" ht="15" customHeight="1">
      <c r="A31" s="19" t="s">
        <v>932</v>
      </c>
      <c r="B31" s="37" t="s">
        <v>1765</v>
      </c>
      <c r="C31" s="31">
        <v>0</v>
      </c>
      <c r="D31" s="31">
        <v>0</v>
      </c>
      <c r="E31" s="31">
        <v>0</v>
      </c>
      <c r="F31" s="31">
        <v>0</v>
      </c>
      <c r="G31" s="31">
        <v>0</v>
      </c>
      <c r="H31" s="31">
        <v>0</v>
      </c>
      <c r="I31" s="31">
        <v>0</v>
      </c>
      <c r="J31" s="31">
        <v>0</v>
      </c>
      <c r="K31" s="31">
        <v>0</v>
      </c>
      <c r="L31" s="31">
        <v>0</v>
      </c>
      <c r="M31" s="31">
        <v>0</v>
      </c>
      <c r="N31" s="31">
        <v>0</v>
      </c>
      <c r="O31" s="31">
        <v>0</v>
      </c>
      <c r="P31" s="31">
        <v>0</v>
      </c>
      <c r="Q31" s="31">
        <v>0</v>
      </c>
      <c r="R31" s="31">
        <v>0</v>
      </c>
      <c r="S31" s="31">
        <v>0</v>
      </c>
      <c r="T31" s="31">
        <v>0</v>
      </c>
      <c r="U31" s="31">
        <v>0</v>
      </c>
      <c r="V31" s="31">
        <v>0</v>
      </c>
      <c r="W31" s="31">
        <v>0</v>
      </c>
      <c r="X31" s="31">
        <v>0</v>
      </c>
      <c r="Y31" s="31">
        <v>0</v>
      </c>
      <c r="Z31" s="31">
        <v>0</v>
      </c>
      <c r="AA31" s="31">
        <v>0</v>
      </c>
      <c r="AB31" s="31">
        <v>0</v>
      </c>
      <c r="AC31" s="31">
        <v>0</v>
      </c>
      <c r="AD31" s="31">
        <v>0</v>
      </c>
      <c r="AE31" s="31">
        <v>0</v>
      </c>
      <c r="AF31" s="31">
        <v>0</v>
      </c>
      <c r="AG31" s="31">
        <v>0</v>
      </c>
      <c r="AH31" s="32" t="s">
        <v>1754</v>
      </c>
    </row>
    <row r="33" spans="1:34" ht="15" customHeight="1">
      <c r="A33" s="19" t="s">
        <v>933</v>
      </c>
      <c r="B33" s="30" t="s">
        <v>1767</v>
      </c>
      <c r="C33" s="38">
        <v>5217.8559569999998</v>
      </c>
      <c r="D33" s="38">
        <v>5317.6054690000001</v>
      </c>
      <c r="E33" s="38">
        <v>5450.7954099999997</v>
      </c>
      <c r="F33" s="38">
        <v>5457.8085940000001</v>
      </c>
      <c r="G33" s="38">
        <v>5467.8398440000001</v>
      </c>
      <c r="H33" s="38">
        <v>5485.3818359999996</v>
      </c>
      <c r="I33" s="38">
        <v>5461.3046880000002</v>
      </c>
      <c r="J33" s="38">
        <v>5423.970703</v>
      </c>
      <c r="K33" s="38">
        <v>5386.6635740000002</v>
      </c>
      <c r="L33" s="38">
        <v>5347.783203</v>
      </c>
      <c r="M33" s="38">
        <v>5317.5126950000003</v>
      </c>
      <c r="N33" s="38">
        <v>5290.4091799999997</v>
      </c>
      <c r="O33" s="38">
        <v>5259.7158200000003</v>
      </c>
      <c r="P33" s="38">
        <v>5236.5668949999999</v>
      </c>
      <c r="Q33" s="38">
        <v>5226.1284180000002</v>
      </c>
      <c r="R33" s="38">
        <v>5225.1411129999997</v>
      </c>
      <c r="S33" s="38">
        <v>5221.9516599999997</v>
      </c>
      <c r="T33" s="38">
        <v>5225.7172849999997</v>
      </c>
      <c r="U33" s="38">
        <v>5242.4086909999996</v>
      </c>
      <c r="V33" s="38">
        <v>5260.0073240000002</v>
      </c>
      <c r="W33" s="38">
        <v>5275.6992190000001</v>
      </c>
      <c r="X33" s="38">
        <v>5307.4057620000003</v>
      </c>
      <c r="Y33" s="38">
        <v>5355.0693359999996</v>
      </c>
      <c r="Z33" s="38">
        <v>5408.3222660000001</v>
      </c>
      <c r="AA33" s="38">
        <v>5456.201172</v>
      </c>
      <c r="AB33" s="38">
        <v>5505.2827150000003</v>
      </c>
      <c r="AC33" s="38">
        <v>5555.1411129999997</v>
      </c>
      <c r="AD33" s="38">
        <v>5603.5043949999999</v>
      </c>
      <c r="AE33" s="38">
        <v>5657.3642579999996</v>
      </c>
      <c r="AF33" s="38">
        <v>5715.7905270000001</v>
      </c>
      <c r="AG33" s="38">
        <v>5776.8583980000003</v>
      </c>
      <c r="AH33" s="36">
        <v>3.398E-3</v>
      </c>
    </row>
    <row r="34" spans="1:34" ht="15" customHeight="1">
      <c r="A34" s="19" t="s">
        <v>934</v>
      </c>
      <c r="B34" s="37" t="s">
        <v>1768</v>
      </c>
      <c r="C34" s="31">
        <v>519.80297900000005</v>
      </c>
      <c r="D34" s="31">
        <v>528.72796600000004</v>
      </c>
      <c r="E34" s="31">
        <v>539.22259499999996</v>
      </c>
      <c r="F34" s="31">
        <v>536.61456299999998</v>
      </c>
      <c r="G34" s="31">
        <v>535.45886199999995</v>
      </c>
      <c r="H34" s="31">
        <v>535.66143799999998</v>
      </c>
      <c r="I34" s="31">
        <v>534.01721199999997</v>
      </c>
      <c r="J34" s="31">
        <v>533.60943599999996</v>
      </c>
      <c r="K34" s="31">
        <v>535.85546899999997</v>
      </c>
      <c r="L34" s="31">
        <v>540.06402600000001</v>
      </c>
      <c r="M34" s="31">
        <v>546.19757100000004</v>
      </c>
      <c r="N34" s="31">
        <v>552.76818800000001</v>
      </c>
      <c r="O34" s="31">
        <v>559.64825399999995</v>
      </c>
      <c r="P34" s="31">
        <v>567.39227300000005</v>
      </c>
      <c r="Q34" s="31">
        <v>576.45111099999997</v>
      </c>
      <c r="R34" s="31">
        <v>586.20715299999995</v>
      </c>
      <c r="S34" s="31">
        <v>595.60754399999996</v>
      </c>
      <c r="T34" s="31">
        <v>606.64984100000004</v>
      </c>
      <c r="U34" s="31">
        <v>618.95385699999997</v>
      </c>
      <c r="V34" s="31">
        <v>631.76232900000002</v>
      </c>
      <c r="W34" s="31">
        <v>644.13568099999998</v>
      </c>
      <c r="X34" s="31">
        <v>659.21112100000005</v>
      </c>
      <c r="Y34" s="31">
        <v>676.286743</v>
      </c>
      <c r="Z34" s="31">
        <v>694.142517</v>
      </c>
      <c r="AA34" s="31">
        <v>711.428223</v>
      </c>
      <c r="AB34" s="31">
        <v>729.30413799999997</v>
      </c>
      <c r="AC34" s="31">
        <v>748.21813999999995</v>
      </c>
      <c r="AD34" s="31">
        <v>767.75659199999996</v>
      </c>
      <c r="AE34" s="31">
        <v>788.57342500000004</v>
      </c>
      <c r="AF34" s="31">
        <v>810.30462599999998</v>
      </c>
      <c r="AG34" s="31">
        <v>832.73944100000006</v>
      </c>
      <c r="AH34" s="32">
        <v>1.5833E-2</v>
      </c>
    </row>
    <row r="35" spans="1:34" ht="15" customHeight="1">
      <c r="A35" s="19" t="s">
        <v>935</v>
      </c>
      <c r="B35" s="37" t="s">
        <v>1761</v>
      </c>
      <c r="C35" s="31">
        <v>4646.5356449999999</v>
      </c>
      <c r="D35" s="31">
        <v>4734.998047</v>
      </c>
      <c r="E35" s="31">
        <v>4855.5825199999999</v>
      </c>
      <c r="F35" s="31">
        <v>4864.7739259999998</v>
      </c>
      <c r="G35" s="31">
        <v>4876.078125</v>
      </c>
      <c r="H35" s="31">
        <v>4893.7441410000001</v>
      </c>
      <c r="I35" s="31">
        <v>4872.1284180000002</v>
      </c>
      <c r="J35" s="31">
        <v>4836.0864259999998</v>
      </c>
      <c r="K35" s="31">
        <v>4797.3085940000001</v>
      </c>
      <c r="L35" s="31">
        <v>4754.7866210000002</v>
      </c>
      <c r="M35" s="31">
        <v>4718.6748049999997</v>
      </c>
      <c r="N35" s="31">
        <v>4685.0068359999996</v>
      </c>
      <c r="O35" s="31">
        <v>4647.1787109999996</v>
      </c>
      <c r="P35" s="31">
        <v>4615.5566410000001</v>
      </c>
      <c r="Q35" s="31">
        <v>4594.8149409999996</v>
      </c>
      <c r="R35" s="31">
        <v>4582.3720700000003</v>
      </c>
      <c r="S35" s="31">
        <v>4567.7426759999998</v>
      </c>
      <c r="T35" s="31">
        <v>4557.919922</v>
      </c>
      <c r="U35" s="31">
        <v>4559.1689450000003</v>
      </c>
      <c r="V35" s="31">
        <v>4560.357422</v>
      </c>
      <c r="W35" s="31">
        <v>4559.6655270000001</v>
      </c>
      <c r="X35" s="31">
        <v>4571.6098629999997</v>
      </c>
      <c r="Y35" s="31">
        <v>4596.7587890000004</v>
      </c>
      <c r="Z35" s="31">
        <v>4626.0634769999997</v>
      </c>
      <c r="AA35" s="31">
        <v>4650.1357420000004</v>
      </c>
      <c r="AB35" s="31">
        <v>4674.2866210000002</v>
      </c>
      <c r="AC35" s="31">
        <v>4697.6713870000003</v>
      </c>
      <c r="AD35" s="31">
        <v>4718.3549800000001</v>
      </c>
      <c r="AE35" s="31">
        <v>4742.4560549999997</v>
      </c>
      <c r="AF35" s="31">
        <v>4769.2392579999996</v>
      </c>
      <c r="AG35" s="31">
        <v>4796.9653319999998</v>
      </c>
      <c r="AH35" s="32">
        <v>1.0629999999999999E-3</v>
      </c>
    </row>
    <row r="36" spans="1:34" ht="15" customHeight="1">
      <c r="A36" s="19" t="s">
        <v>936</v>
      </c>
      <c r="B36" s="37" t="s">
        <v>1762</v>
      </c>
      <c r="C36" s="31">
        <v>47.953014000000003</v>
      </c>
      <c r="D36" s="31">
        <v>49.796066000000003</v>
      </c>
      <c r="E36" s="31">
        <v>51.420200000000001</v>
      </c>
      <c r="F36" s="31">
        <v>51.281097000000003</v>
      </c>
      <c r="G36" s="31">
        <v>50.669235</v>
      </c>
      <c r="H36" s="31">
        <v>49.849918000000002</v>
      </c>
      <c r="I36" s="31">
        <v>48.577969000000003</v>
      </c>
      <c r="J36" s="31">
        <v>47.252625000000002</v>
      </c>
      <c r="K36" s="31">
        <v>46.039627000000003</v>
      </c>
      <c r="L36" s="31">
        <v>45.008063999999997</v>
      </c>
      <c r="M36" s="31">
        <v>44.242835999999997</v>
      </c>
      <c r="N36" s="31">
        <v>43.723736000000002</v>
      </c>
      <c r="O36" s="31">
        <v>43.480803999999999</v>
      </c>
      <c r="P36" s="31">
        <v>43.676291999999997</v>
      </c>
      <c r="Q36" s="31">
        <v>44.361843</v>
      </c>
      <c r="R36" s="31">
        <v>45.477837000000001</v>
      </c>
      <c r="S36" s="31">
        <v>46.936019999999999</v>
      </c>
      <c r="T36" s="31">
        <v>48.865752999999998</v>
      </c>
      <c r="U36" s="31">
        <v>51.342182000000001</v>
      </c>
      <c r="V36" s="31">
        <v>54.241298999999998</v>
      </c>
      <c r="W36" s="31">
        <v>57.555774999999997</v>
      </c>
      <c r="X36" s="31">
        <v>61.450592</v>
      </c>
      <c r="Y36" s="31">
        <v>66.011893999999998</v>
      </c>
      <c r="Z36" s="31">
        <v>71.184028999999995</v>
      </c>
      <c r="AA36" s="31">
        <v>76.766784999999999</v>
      </c>
      <c r="AB36" s="31">
        <v>82.819641000000004</v>
      </c>
      <c r="AC36" s="31">
        <v>89.359313999999998</v>
      </c>
      <c r="AD36" s="31">
        <v>96.402466000000004</v>
      </c>
      <c r="AE36" s="31">
        <v>104.171432</v>
      </c>
      <c r="AF36" s="31">
        <v>112.82753</v>
      </c>
      <c r="AG36" s="31">
        <v>122.398483</v>
      </c>
      <c r="AH36" s="32">
        <v>3.1727999999999999E-2</v>
      </c>
    </row>
    <row r="37" spans="1:34" ht="15" customHeight="1">
      <c r="A37" s="19" t="s">
        <v>937</v>
      </c>
      <c r="B37" s="37" t="s">
        <v>1763</v>
      </c>
      <c r="C37" s="31">
        <v>1.6285350000000001</v>
      </c>
      <c r="D37" s="31">
        <v>1.7755810000000001</v>
      </c>
      <c r="E37" s="31">
        <v>1.9411069999999999</v>
      </c>
      <c r="F37" s="31">
        <v>2.0563570000000002</v>
      </c>
      <c r="G37" s="31">
        <v>2.1632389999999999</v>
      </c>
      <c r="H37" s="31">
        <v>2.2662529999999999</v>
      </c>
      <c r="I37" s="31">
        <v>2.347648</v>
      </c>
      <c r="J37" s="31">
        <v>2.4197860000000002</v>
      </c>
      <c r="K37" s="31">
        <v>2.492543</v>
      </c>
      <c r="L37" s="31">
        <v>2.5632769999999998</v>
      </c>
      <c r="M37" s="31">
        <v>2.6395200000000001</v>
      </c>
      <c r="N37" s="31">
        <v>2.7182200000000001</v>
      </c>
      <c r="O37" s="31">
        <v>2.7971400000000002</v>
      </c>
      <c r="P37" s="31">
        <v>2.887197</v>
      </c>
      <c r="Q37" s="31">
        <v>2.9905279999999999</v>
      </c>
      <c r="R37" s="31">
        <v>3.096587</v>
      </c>
      <c r="S37" s="31">
        <v>3.2030029999999998</v>
      </c>
      <c r="T37" s="31">
        <v>3.3186979999999999</v>
      </c>
      <c r="U37" s="31">
        <v>3.4504679999999999</v>
      </c>
      <c r="V37" s="31">
        <v>3.5885899999999999</v>
      </c>
      <c r="W37" s="31">
        <v>3.7303989999999998</v>
      </c>
      <c r="X37" s="31">
        <v>3.8904450000000002</v>
      </c>
      <c r="Y37" s="31">
        <v>4.0669959999999996</v>
      </c>
      <c r="Z37" s="31">
        <v>4.2518130000000003</v>
      </c>
      <c r="AA37" s="31">
        <v>4.4373019999999999</v>
      </c>
      <c r="AB37" s="31">
        <v>4.6319340000000002</v>
      </c>
      <c r="AC37" s="31">
        <v>4.838165</v>
      </c>
      <c r="AD37" s="31">
        <v>5.0548570000000002</v>
      </c>
      <c r="AE37" s="31">
        <v>5.2874689999999998</v>
      </c>
      <c r="AF37" s="31">
        <v>5.5277960000000004</v>
      </c>
      <c r="AG37" s="31">
        <v>5.7837829999999997</v>
      </c>
      <c r="AH37" s="32">
        <v>4.3151000000000002E-2</v>
      </c>
    </row>
    <row r="38" spans="1:34" ht="15" customHeight="1">
      <c r="A38" s="19" t="s">
        <v>938</v>
      </c>
      <c r="B38" s="37" t="s">
        <v>1769</v>
      </c>
      <c r="C38" s="31">
        <v>1.6984699999999999</v>
      </c>
      <c r="D38" s="31">
        <v>1.86174</v>
      </c>
      <c r="E38" s="31">
        <v>1.933295</v>
      </c>
      <c r="F38" s="31">
        <v>2.1415099999999998</v>
      </c>
      <c r="G38" s="31">
        <v>2.2845409999999999</v>
      </c>
      <c r="H38" s="31">
        <v>2.4274460000000002</v>
      </c>
      <c r="I38" s="31">
        <v>2.5662669999999999</v>
      </c>
      <c r="J38" s="31">
        <v>2.7081689999999998</v>
      </c>
      <c r="K38" s="31">
        <v>2.8471280000000001</v>
      </c>
      <c r="L38" s="31">
        <v>3.0150950000000001</v>
      </c>
      <c r="M38" s="31">
        <v>3.1821269999999999</v>
      </c>
      <c r="N38" s="31">
        <v>3.3839839999999999</v>
      </c>
      <c r="O38" s="31">
        <v>3.5731280000000001</v>
      </c>
      <c r="P38" s="31">
        <v>3.7869060000000001</v>
      </c>
      <c r="Q38" s="31">
        <v>4.0070180000000004</v>
      </c>
      <c r="R38" s="31">
        <v>4.2444059999999997</v>
      </c>
      <c r="S38" s="31">
        <v>4.4812919999999998</v>
      </c>
      <c r="T38" s="31">
        <v>4.7357290000000001</v>
      </c>
      <c r="U38" s="31">
        <v>5.0005129999999998</v>
      </c>
      <c r="V38" s="31">
        <v>5.2968729999999997</v>
      </c>
      <c r="W38" s="31">
        <v>5.5751670000000004</v>
      </c>
      <c r="X38" s="31">
        <v>5.90801</v>
      </c>
      <c r="Y38" s="31">
        <v>6.2858720000000003</v>
      </c>
      <c r="Z38" s="31">
        <v>6.6840830000000002</v>
      </c>
      <c r="AA38" s="31">
        <v>7.0980800000000004</v>
      </c>
      <c r="AB38" s="31">
        <v>7.5543180000000003</v>
      </c>
      <c r="AC38" s="31">
        <v>8.0015280000000004</v>
      </c>
      <c r="AD38" s="31">
        <v>8.5031879999999997</v>
      </c>
      <c r="AE38" s="31">
        <v>9.0374689999999998</v>
      </c>
      <c r="AF38" s="31">
        <v>9.6199049999999993</v>
      </c>
      <c r="AG38" s="31">
        <v>10.242202000000001</v>
      </c>
      <c r="AH38" s="32">
        <v>6.1723E-2</v>
      </c>
    </row>
    <row r="39" spans="1:34">
      <c r="A39" s="19" t="s">
        <v>939</v>
      </c>
      <c r="B39" s="37" t="s">
        <v>1764</v>
      </c>
      <c r="C39" s="31">
        <v>0.10432</v>
      </c>
      <c r="D39" s="31">
        <v>0.18693299999999999</v>
      </c>
      <c r="E39" s="31">
        <v>0.283273</v>
      </c>
      <c r="F39" s="31">
        <v>0.376861</v>
      </c>
      <c r="G39" s="31">
        <v>0.470084</v>
      </c>
      <c r="H39" s="31">
        <v>0.56363099999999999</v>
      </c>
      <c r="I39" s="31">
        <v>0.65129700000000001</v>
      </c>
      <c r="J39" s="31">
        <v>0.73510399999999998</v>
      </c>
      <c r="K39" s="31">
        <v>0.81846399999999997</v>
      </c>
      <c r="L39" s="31">
        <v>0.90127400000000002</v>
      </c>
      <c r="M39" s="31">
        <v>0.98502900000000004</v>
      </c>
      <c r="N39" s="31">
        <v>1.068967</v>
      </c>
      <c r="O39" s="31">
        <v>1.1512389999999999</v>
      </c>
      <c r="P39" s="31">
        <v>1.2342249999999999</v>
      </c>
      <c r="Q39" s="31">
        <v>1.319598</v>
      </c>
      <c r="R39" s="31">
        <v>1.4072260000000001</v>
      </c>
      <c r="S39" s="31">
        <v>1.4947680000000001</v>
      </c>
      <c r="T39" s="31">
        <v>1.5858920000000001</v>
      </c>
      <c r="U39" s="31">
        <v>1.684391</v>
      </c>
      <c r="V39" s="31">
        <v>1.783962</v>
      </c>
      <c r="W39" s="31">
        <v>1.885427</v>
      </c>
      <c r="X39" s="31">
        <v>1.995714</v>
      </c>
      <c r="Y39" s="31">
        <v>2.114541</v>
      </c>
      <c r="Z39" s="31">
        <v>2.2364120000000001</v>
      </c>
      <c r="AA39" s="31">
        <v>2.357688</v>
      </c>
      <c r="AB39" s="31">
        <v>2.4832130000000001</v>
      </c>
      <c r="AC39" s="31">
        <v>2.6149330000000002</v>
      </c>
      <c r="AD39" s="31">
        <v>2.7521309999999999</v>
      </c>
      <c r="AE39" s="31">
        <v>2.8983409999999998</v>
      </c>
      <c r="AF39" s="31">
        <v>3.0535589999999999</v>
      </c>
      <c r="AG39" s="31">
        <v>3.2179359999999999</v>
      </c>
      <c r="AH39" s="32">
        <v>0.12109</v>
      </c>
    </row>
    <row r="40" spans="1:34">
      <c r="A40" s="19" t="s">
        <v>940</v>
      </c>
      <c r="B40" s="37" t="s">
        <v>1765</v>
      </c>
      <c r="C40" s="31">
        <v>0.13279199999999999</v>
      </c>
      <c r="D40" s="31">
        <v>0.25957799999999998</v>
      </c>
      <c r="E40" s="31">
        <v>0.41257500000000003</v>
      </c>
      <c r="F40" s="31">
        <v>0.56433599999999995</v>
      </c>
      <c r="G40" s="31">
        <v>0.71554700000000004</v>
      </c>
      <c r="H40" s="31">
        <v>0.86864799999999998</v>
      </c>
      <c r="I40" s="31">
        <v>1.01583</v>
      </c>
      <c r="J40" s="31">
        <v>1.1593059999999999</v>
      </c>
      <c r="K40" s="31">
        <v>1.3017799999999999</v>
      </c>
      <c r="L40" s="31">
        <v>1.444674</v>
      </c>
      <c r="M40" s="31">
        <v>1.590762</v>
      </c>
      <c r="N40" s="31">
        <v>1.739317</v>
      </c>
      <c r="O40" s="31">
        <v>1.8861939999999999</v>
      </c>
      <c r="P40" s="31">
        <v>2.0333209999999999</v>
      </c>
      <c r="Q40" s="31">
        <v>2.1833</v>
      </c>
      <c r="R40" s="31">
        <v>2.33555</v>
      </c>
      <c r="S40" s="31">
        <v>2.48638</v>
      </c>
      <c r="T40" s="31">
        <v>2.6414689999999998</v>
      </c>
      <c r="U40" s="31">
        <v>2.8077350000000001</v>
      </c>
      <c r="V40" s="31">
        <v>2.9772620000000001</v>
      </c>
      <c r="W40" s="31">
        <v>3.151119</v>
      </c>
      <c r="X40" s="31">
        <v>3.3401040000000002</v>
      </c>
      <c r="Y40" s="31">
        <v>3.54474</v>
      </c>
      <c r="Z40" s="31">
        <v>3.7597239999999998</v>
      </c>
      <c r="AA40" s="31">
        <v>3.977452</v>
      </c>
      <c r="AB40" s="31">
        <v>4.2026779999999997</v>
      </c>
      <c r="AC40" s="31">
        <v>4.4373459999999998</v>
      </c>
      <c r="AD40" s="31">
        <v>4.6805199999999996</v>
      </c>
      <c r="AE40" s="31">
        <v>4.9399459999999999</v>
      </c>
      <c r="AF40" s="31">
        <v>5.217498</v>
      </c>
      <c r="AG40" s="31">
        <v>5.5114130000000001</v>
      </c>
      <c r="AH40" s="32">
        <v>0.13223399999999999</v>
      </c>
    </row>
    <row r="43" spans="1:34">
      <c r="A43" s="19" t="s">
        <v>941</v>
      </c>
      <c r="B43" s="30" t="s">
        <v>1770</v>
      </c>
      <c r="C43" s="38">
        <v>436.17327899999998</v>
      </c>
      <c r="D43" s="38">
        <v>460.79092400000002</v>
      </c>
      <c r="E43" s="38">
        <v>467.90277099999997</v>
      </c>
      <c r="F43" s="38">
        <v>460.67626999999999</v>
      </c>
      <c r="G43" s="38">
        <v>457.53973400000001</v>
      </c>
      <c r="H43" s="38">
        <v>447.11645499999997</v>
      </c>
      <c r="I43" s="38">
        <v>449.12777699999998</v>
      </c>
      <c r="J43" s="38">
        <v>445.00155599999999</v>
      </c>
      <c r="K43" s="38">
        <v>446.90780599999999</v>
      </c>
      <c r="L43" s="38">
        <v>450.16693099999998</v>
      </c>
      <c r="M43" s="38">
        <v>451.33429000000001</v>
      </c>
      <c r="N43" s="38">
        <v>450.37222300000002</v>
      </c>
      <c r="O43" s="38">
        <v>449.99438500000002</v>
      </c>
      <c r="P43" s="38">
        <v>450.79150399999997</v>
      </c>
      <c r="Q43" s="38">
        <v>451.60418700000002</v>
      </c>
      <c r="R43" s="38">
        <v>450.36413599999997</v>
      </c>
      <c r="S43" s="38">
        <v>447.88989299999997</v>
      </c>
      <c r="T43" s="38">
        <v>445.01431300000002</v>
      </c>
      <c r="U43" s="38">
        <v>440.74142499999999</v>
      </c>
      <c r="V43" s="38">
        <v>439.00054899999998</v>
      </c>
      <c r="W43" s="38">
        <v>437.03375199999999</v>
      </c>
      <c r="X43" s="38">
        <v>437.27172899999999</v>
      </c>
      <c r="Y43" s="38">
        <v>438.94314600000001</v>
      </c>
      <c r="Z43" s="38">
        <v>439.69088699999998</v>
      </c>
      <c r="AA43" s="38">
        <v>440.18237299999998</v>
      </c>
      <c r="AB43" s="38">
        <v>438.18588299999999</v>
      </c>
      <c r="AC43" s="38">
        <v>437.83483899999999</v>
      </c>
      <c r="AD43" s="38">
        <v>438.12832600000002</v>
      </c>
      <c r="AE43" s="38">
        <v>439.39077800000001</v>
      </c>
      <c r="AF43" s="38">
        <v>440.34054600000002</v>
      </c>
      <c r="AG43" s="38">
        <v>442.14581299999998</v>
      </c>
      <c r="AH43" s="36">
        <v>4.5300000000000001E-4</v>
      </c>
    </row>
    <row r="44" spans="1:34">
      <c r="A44" s="19" t="s">
        <v>942</v>
      </c>
      <c r="B44" s="37" t="s">
        <v>1761</v>
      </c>
      <c r="C44" s="31">
        <v>435.70648199999999</v>
      </c>
      <c r="D44" s="31">
        <v>460.29779100000002</v>
      </c>
      <c r="E44" s="31">
        <v>466.40164199999998</v>
      </c>
      <c r="F44" s="31">
        <v>457.72403000000003</v>
      </c>
      <c r="G44" s="31">
        <v>452.66156000000001</v>
      </c>
      <c r="H44" s="31">
        <v>439.98245200000002</v>
      </c>
      <c r="I44" s="31">
        <v>438.05603000000002</v>
      </c>
      <c r="J44" s="31">
        <v>428.68279999999999</v>
      </c>
      <c r="K44" s="31">
        <v>423.71279900000002</v>
      </c>
      <c r="L44" s="31">
        <v>418.56726099999997</v>
      </c>
      <c r="M44" s="31">
        <v>410.09213299999999</v>
      </c>
      <c r="N44" s="31">
        <v>399.88165300000003</v>
      </c>
      <c r="O44" s="31">
        <v>390.417328</v>
      </c>
      <c r="P44" s="31">
        <v>382.15991200000002</v>
      </c>
      <c r="Q44" s="31">
        <v>374.07626299999998</v>
      </c>
      <c r="R44" s="31">
        <v>364.48870799999997</v>
      </c>
      <c r="S44" s="31">
        <v>354.168274</v>
      </c>
      <c r="T44" s="31">
        <v>343.819458</v>
      </c>
      <c r="U44" s="31">
        <v>332.70431500000001</v>
      </c>
      <c r="V44" s="31">
        <v>323.78573599999999</v>
      </c>
      <c r="W44" s="31">
        <v>314.93850700000002</v>
      </c>
      <c r="X44" s="31">
        <v>307.87914999999998</v>
      </c>
      <c r="Y44" s="31">
        <v>301.96404999999999</v>
      </c>
      <c r="Z44" s="31">
        <v>295.53744499999999</v>
      </c>
      <c r="AA44" s="31">
        <v>289.07849099999999</v>
      </c>
      <c r="AB44" s="31">
        <v>281.16394000000003</v>
      </c>
      <c r="AC44" s="31">
        <v>274.49197400000003</v>
      </c>
      <c r="AD44" s="31">
        <v>268.37295499999999</v>
      </c>
      <c r="AE44" s="31">
        <v>262.97015399999998</v>
      </c>
      <c r="AF44" s="31">
        <v>257.49115</v>
      </c>
      <c r="AG44" s="31">
        <v>252.61389199999999</v>
      </c>
      <c r="AH44" s="32">
        <v>-1.8006000000000001E-2</v>
      </c>
    </row>
    <row r="45" spans="1:34">
      <c r="A45" s="19" t="s">
        <v>943</v>
      </c>
      <c r="B45" s="37" t="s">
        <v>1771</v>
      </c>
      <c r="C45" s="31">
        <v>0</v>
      </c>
      <c r="D45" s="31">
        <v>0</v>
      </c>
      <c r="E45" s="31">
        <v>0</v>
      </c>
      <c r="F45" s="31">
        <v>0</v>
      </c>
      <c r="G45" s="31">
        <v>0</v>
      </c>
      <c r="H45" s="31">
        <v>0</v>
      </c>
      <c r="I45" s="31">
        <v>0</v>
      </c>
      <c r="J45" s="31">
        <v>0</v>
      </c>
      <c r="K45" s="31">
        <v>0</v>
      </c>
      <c r="L45" s="31">
        <v>0</v>
      </c>
      <c r="M45" s="31">
        <v>0</v>
      </c>
      <c r="N45" s="31">
        <v>0</v>
      </c>
      <c r="O45" s="31">
        <v>0</v>
      </c>
      <c r="P45" s="31">
        <v>0</v>
      </c>
      <c r="Q45" s="31">
        <v>0</v>
      </c>
      <c r="R45" s="31">
        <v>0</v>
      </c>
      <c r="S45" s="31">
        <v>0</v>
      </c>
      <c r="T45" s="31">
        <v>0</v>
      </c>
      <c r="U45" s="31">
        <v>0</v>
      </c>
      <c r="V45" s="31">
        <v>0</v>
      </c>
      <c r="W45" s="31">
        <v>0</v>
      </c>
      <c r="X45" s="31">
        <v>0</v>
      </c>
      <c r="Y45" s="31">
        <v>0</v>
      </c>
      <c r="Z45" s="31">
        <v>0</v>
      </c>
      <c r="AA45" s="31">
        <v>0</v>
      </c>
      <c r="AB45" s="31">
        <v>0</v>
      </c>
      <c r="AC45" s="31">
        <v>0</v>
      </c>
      <c r="AD45" s="31">
        <v>0</v>
      </c>
      <c r="AE45" s="31">
        <v>0</v>
      </c>
      <c r="AF45" s="31">
        <v>0</v>
      </c>
      <c r="AG45" s="31">
        <v>0</v>
      </c>
      <c r="AH45" s="32" t="s">
        <v>1754</v>
      </c>
    </row>
    <row r="46" spans="1:34">
      <c r="A46" s="19" t="s">
        <v>944</v>
      </c>
      <c r="B46" s="37" t="s">
        <v>1772</v>
      </c>
      <c r="C46" s="31">
        <v>0</v>
      </c>
      <c r="D46" s="31">
        <v>0</v>
      </c>
      <c r="E46" s="31">
        <v>0</v>
      </c>
      <c r="F46" s="31">
        <v>0</v>
      </c>
      <c r="G46" s="31">
        <v>0</v>
      </c>
      <c r="H46" s="31">
        <v>0</v>
      </c>
      <c r="I46" s="31">
        <v>0</v>
      </c>
      <c r="J46" s="31">
        <v>0</v>
      </c>
      <c r="K46" s="31">
        <v>0</v>
      </c>
      <c r="L46" s="31">
        <v>0</v>
      </c>
      <c r="M46" s="31">
        <v>0</v>
      </c>
      <c r="N46" s="31">
        <v>0</v>
      </c>
      <c r="O46" s="31">
        <v>0</v>
      </c>
      <c r="P46" s="31">
        <v>0</v>
      </c>
      <c r="Q46" s="31">
        <v>0</v>
      </c>
      <c r="R46" s="31">
        <v>0</v>
      </c>
      <c r="S46" s="31">
        <v>0</v>
      </c>
      <c r="T46" s="31">
        <v>0</v>
      </c>
      <c r="U46" s="31">
        <v>0</v>
      </c>
      <c r="V46" s="31">
        <v>0</v>
      </c>
      <c r="W46" s="31">
        <v>0</v>
      </c>
      <c r="X46" s="31">
        <v>0</v>
      </c>
      <c r="Y46" s="31">
        <v>0</v>
      </c>
      <c r="Z46" s="31">
        <v>0</v>
      </c>
      <c r="AA46" s="31">
        <v>0</v>
      </c>
      <c r="AB46" s="31">
        <v>0</v>
      </c>
      <c r="AC46" s="31">
        <v>0</v>
      </c>
      <c r="AD46" s="31">
        <v>0</v>
      </c>
      <c r="AE46" s="31">
        <v>0</v>
      </c>
      <c r="AF46" s="31">
        <v>0</v>
      </c>
      <c r="AG46" s="31">
        <v>0</v>
      </c>
      <c r="AH46" s="32" t="s">
        <v>1754</v>
      </c>
    </row>
    <row r="47" spans="1:34">
      <c r="A47" s="19" t="s">
        <v>945</v>
      </c>
      <c r="B47" s="37" t="s">
        <v>1773</v>
      </c>
      <c r="C47" s="31">
        <v>0.46678199999999997</v>
      </c>
      <c r="D47" s="31">
        <v>0.49312800000000001</v>
      </c>
      <c r="E47" s="31">
        <v>1.501144</v>
      </c>
      <c r="F47" s="31">
        <v>2.952229</v>
      </c>
      <c r="G47" s="31">
        <v>4.878171</v>
      </c>
      <c r="H47" s="31">
        <v>7.1340009999999996</v>
      </c>
      <c r="I47" s="31">
        <v>11.071759</v>
      </c>
      <c r="J47" s="31">
        <v>16.318766</v>
      </c>
      <c r="K47" s="31">
        <v>23.194997999999998</v>
      </c>
      <c r="L47" s="31">
        <v>31.599654999999998</v>
      </c>
      <c r="M47" s="31">
        <v>41.242145999999998</v>
      </c>
      <c r="N47" s="31">
        <v>50.490566000000001</v>
      </c>
      <c r="O47" s="31">
        <v>59.577061</v>
      </c>
      <c r="P47" s="31">
        <v>68.631576999999993</v>
      </c>
      <c r="Q47" s="31">
        <v>77.527923999999999</v>
      </c>
      <c r="R47" s="31">
        <v>85.875427000000002</v>
      </c>
      <c r="S47" s="31">
        <v>93.721626000000001</v>
      </c>
      <c r="T47" s="31">
        <v>101.194855</v>
      </c>
      <c r="U47" s="31">
        <v>108.037102</v>
      </c>
      <c r="V47" s="31">
        <v>115.214798</v>
      </c>
      <c r="W47" s="31">
        <v>122.095253</v>
      </c>
      <c r="X47" s="31">
        <v>129.39257799999999</v>
      </c>
      <c r="Y47" s="31">
        <v>136.979095</v>
      </c>
      <c r="Z47" s="31">
        <v>144.15344200000001</v>
      </c>
      <c r="AA47" s="31">
        <v>151.10386700000001</v>
      </c>
      <c r="AB47" s="31">
        <v>157.021942</v>
      </c>
      <c r="AC47" s="31">
        <v>163.34285</v>
      </c>
      <c r="AD47" s="31">
        <v>169.755371</v>
      </c>
      <c r="AE47" s="31">
        <v>176.420624</v>
      </c>
      <c r="AF47" s="31">
        <v>182.84939600000001</v>
      </c>
      <c r="AG47" s="31">
        <v>189.53192100000001</v>
      </c>
      <c r="AH47" s="32">
        <v>0.221665</v>
      </c>
    </row>
    <row r="49" spans="1:34">
      <c r="A49" s="19" t="s">
        <v>946</v>
      </c>
      <c r="B49" s="30" t="s">
        <v>563</v>
      </c>
      <c r="C49" s="38">
        <v>77.343406999999999</v>
      </c>
      <c r="D49" s="38">
        <v>79.009383999999997</v>
      </c>
      <c r="E49" s="38">
        <v>78.090050000000005</v>
      </c>
      <c r="F49" s="38">
        <v>76.536057</v>
      </c>
      <c r="G49" s="38">
        <v>74.773605000000003</v>
      </c>
      <c r="H49" s="38">
        <v>73.056015000000002</v>
      </c>
      <c r="I49" s="38">
        <v>70.841697999999994</v>
      </c>
      <c r="J49" s="38">
        <v>68.566940000000002</v>
      </c>
      <c r="K49" s="38">
        <v>66.393119999999996</v>
      </c>
      <c r="L49" s="38">
        <v>64.237510999999998</v>
      </c>
      <c r="M49" s="38">
        <v>62.135838</v>
      </c>
      <c r="N49" s="38">
        <v>61.026671999999998</v>
      </c>
      <c r="O49" s="38">
        <v>59.878501999999997</v>
      </c>
      <c r="P49" s="38">
        <v>58.829841999999999</v>
      </c>
      <c r="Q49" s="38">
        <v>57.829529000000001</v>
      </c>
      <c r="R49" s="38">
        <v>56.736373999999998</v>
      </c>
      <c r="S49" s="38">
        <v>55.594864000000001</v>
      </c>
      <c r="T49" s="38">
        <v>54.487372999999998</v>
      </c>
      <c r="U49" s="38">
        <v>53.377251000000001</v>
      </c>
      <c r="V49" s="38">
        <v>52.299743999999997</v>
      </c>
      <c r="W49" s="38">
        <v>51.144131000000002</v>
      </c>
      <c r="X49" s="38">
        <v>50.613525000000003</v>
      </c>
      <c r="Y49" s="38">
        <v>50.202629000000002</v>
      </c>
      <c r="Z49" s="38">
        <v>49.824202999999997</v>
      </c>
      <c r="AA49" s="38">
        <v>49.375335999999997</v>
      </c>
      <c r="AB49" s="38">
        <v>48.897224000000001</v>
      </c>
      <c r="AC49" s="38">
        <v>48.439045</v>
      </c>
      <c r="AD49" s="38">
        <v>47.956977999999999</v>
      </c>
      <c r="AE49" s="38">
        <v>47.480988000000004</v>
      </c>
      <c r="AF49" s="38">
        <v>47.082081000000002</v>
      </c>
      <c r="AG49" s="38">
        <v>46.699795000000002</v>
      </c>
      <c r="AH49" s="36">
        <v>-1.6677000000000001E-2</v>
      </c>
    </row>
    <row r="50" spans="1:34" ht="15" customHeight="1">
      <c r="A50" s="19" t="s">
        <v>947</v>
      </c>
      <c r="B50" s="37" t="s">
        <v>1761</v>
      </c>
      <c r="C50" s="31">
        <v>75.191635000000005</v>
      </c>
      <c r="D50" s="31">
        <v>76.830337999999998</v>
      </c>
      <c r="E50" s="31">
        <v>75.963584999999995</v>
      </c>
      <c r="F50" s="31">
        <v>74.477089000000007</v>
      </c>
      <c r="G50" s="31">
        <v>72.785315999999995</v>
      </c>
      <c r="H50" s="31">
        <v>71.135955999999993</v>
      </c>
      <c r="I50" s="31">
        <v>68.999527</v>
      </c>
      <c r="J50" s="31">
        <v>66.803604000000007</v>
      </c>
      <c r="K50" s="31">
        <v>64.704528999999994</v>
      </c>
      <c r="L50" s="31">
        <v>62.621749999999999</v>
      </c>
      <c r="M50" s="31">
        <v>60.591614</v>
      </c>
      <c r="N50" s="31">
        <v>59.529060000000001</v>
      </c>
      <c r="O50" s="31">
        <v>58.427264999999998</v>
      </c>
      <c r="P50" s="31">
        <v>57.422339999999998</v>
      </c>
      <c r="Q50" s="31">
        <v>56.463402000000002</v>
      </c>
      <c r="R50" s="31">
        <v>55.412841999999998</v>
      </c>
      <c r="S50" s="31">
        <v>54.311965999999998</v>
      </c>
      <c r="T50" s="31">
        <v>53.245148</v>
      </c>
      <c r="U50" s="31">
        <v>52.177387000000003</v>
      </c>
      <c r="V50" s="31">
        <v>51.142059000000003</v>
      </c>
      <c r="W50" s="31">
        <v>50.001434000000003</v>
      </c>
      <c r="X50" s="31">
        <v>49.423682999999997</v>
      </c>
      <c r="Y50" s="31">
        <v>48.959933999999997</v>
      </c>
      <c r="Z50" s="31">
        <v>48.524563000000001</v>
      </c>
      <c r="AA50" s="31">
        <v>48.017178000000001</v>
      </c>
      <c r="AB50" s="31">
        <v>47.477885999999998</v>
      </c>
      <c r="AC50" s="31">
        <v>46.954338</v>
      </c>
      <c r="AD50" s="31">
        <v>46.403809000000003</v>
      </c>
      <c r="AE50" s="31">
        <v>45.85519</v>
      </c>
      <c r="AF50" s="31">
        <v>45.376648000000003</v>
      </c>
      <c r="AG50" s="31">
        <v>44.909294000000003</v>
      </c>
      <c r="AH50" s="32">
        <v>-1.7033E-2</v>
      </c>
    </row>
    <row r="51" spans="1:34" ht="15" customHeight="1">
      <c r="A51" s="19" t="s">
        <v>948</v>
      </c>
      <c r="B51" s="37" t="s">
        <v>1774</v>
      </c>
      <c r="C51" s="31">
        <v>1.7463169999999999</v>
      </c>
      <c r="D51" s="31">
        <v>1.7150719999999999</v>
      </c>
      <c r="E51" s="31">
        <v>1.6200699999999999</v>
      </c>
      <c r="F51" s="31">
        <v>1.5166759999999999</v>
      </c>
      <c r="G51" s="31">
        <v>1.415584</v>
      </c>
      <c r="H51" s="31">
        <v>1.319234</v>
      </c>
      <c r="I51" s="31">
        <v>1.223967</v>
      </c>
      <c r="J51" s="31">
        <v>1.1286320000000001</v>
      </c>
      <c r="K51" s="31">
        <v>1.0392790000000001</v>
      </c>
      <c r="L51" s="31">
        <v>0.95413099999999995</v>
      </c>
      <c r="M51" s="31">
        <v>0.86992400000000003</v>
      </c>
      <c r="N51" s="31">
        <v>0.79992600000000003</v>
      </c>
      <c r="O51" s="31">
        <v>0.73279399999999995</v>
      </c>
      <c r="P51" s="31">
        <v>0.66728200000000004</v>
      </c>
      <c r="Q51" s="31">
        <v>0.605711</v>
      </c>
      <c r="R51" s="31">
        <v>0.54631099999999999</v>
      </c>
      <c r="S51" s="31">
        <v>0.49504100000000001</v>
      </c>
      <c r="T51" s="31">
        <v>0.44164399999999998</v>
      </c>
      <c r="U51" s="31">
        <v>0.38354300000000002</v>
      </c>
      <c r="V51" s="31">
        <v>0.32389600000000002</v>
      </c>
      <c r="W51" s="31">
        <v>0.27121800000000001</v>
      </c>
      <c r="X51" s="31">
        <v>0.26833899999999999</v>
      </c>
      <c r="Y51" s="31">
        <v>0.266069</v>
      </c>
      <c r="Z51" s="31">
        <v>0.26399099999999998</v>
      </c>
      <c r="AA51" s="31">
        <v>0.26154899999999998</v>
      </c>
      <c r="AB51" s="31">
        <v>0.25896599999999997</v>
      </c>
      <c r="AC51" s="31">
        <v>0.25647900000000001</v>
      </c>
      <c r="AD51" s="31">
        <v>0.25387900000000002</v>
      </c>
      <c r="AE51" s="31">
        <v>0.251303</v>
      </c>
      <c r="AF51" s="31">
        <v>0.249136</v>
      </c>
      <c r="AG51" s="31">
        <v>0.24709900000000001</v>
      </c>
      <c r="AH51" s="32">
        <v>-6.3103999999999993E-2</v>
      </c>
    </row>
    <row r="52" spans="1:34" ht="15" customHeight="1">
      <c r="A52" s="19" t="s">
        <v>949</v>
      </c>
      <c r="B52" s="37" t="s">
        <v>1772</v>
      </c>
      <c r="C52" s="31">
        <v>0</v>
      </c>
      <c r="D52" s="31">
        <v>0</v>
      </c>
      <c r="E52" s="31">
        <v>0</v>
      </c>
      <c r="F52" s="31">
        <v>0</v>
      </c>
      <c r="G52" s="31">
        <v>0</v>
      </c>
      <c r="H52" s="31">
        <v>0</v>
      </c>
      <c r="I52" s="31">
        <v>0</v>
      </c>
      <c r="J52" s="31">
        <v>0</v>
      </c>
      <c r="K52" s="31">
        <v>0</v>
      </c>
      <c r="L52" s="31">
        <v>0</v>
      </c>
      <c r="M52" s="31">
        <v>0</v>
      </c>
      <c r="N52" s="31">
        <v>0</v>
      </c>
      <c r="O52" s="31">
        <v>0</v>
      </c>
      <c r="P52" s="31">
        <v>0</v>
      </c>
      <c r="Q52" s="31">
        <v>0</v>
      </c>
      <c r="R52" s="31">
        <v>0</v>
      </c>
      <c r="S52" s="31">
        <v>0</v>
      </c>
      <c r="T52" s="31">
        <v>0</v>
      </c>
      <c r="U52" s="31">
        <v>0</v>
      </c>
      <c r="V52" s="31">
        <v>0</v>
      </c>
      <c r="W52" s="31">
        <v>0</v>
      </c>
      <c r="X52" s="31">
        <v>0</v>
      </c>
      <c r="Y52" s="31">
        <v>0</v>
      </c>
      <c r="Z52" s="31">
        <v>0</v>
      </c>
      <c r="AA52" s="31">
        <v>0</v>
      </c>
      <c r="AB52" s="31">
        <v>0</v>
      </c>
      <c r="AC52" s="31">
        <v>0</v>
      </c>
      <c r="AD52" s="31">
        <v>0</v>
      </c>
      <c r="AE52" s="31">
        <v>0</v>
      </c>
      <c r="AF52" s="31">
        <v>0</v>
      </c>
      <c r="AG52" s="31">
        <v>0</v>
      </c>
      <c r="AH52" s="32" t="s">
        <v>1754</v>
      </c>
    </row>
    <row r="53" spans="1:34" ht="15" customHeight="1">
      <c r="A53" s="19" t="s">
        <v>950</v>
      </c>
      <c r="B53" s="37" t="s">
        <v>1773</v>
      </c>
      <c r="C53" s="31">
        <v>0.40545300000000001</v>
      </c>
      <c r="D53" s="31">
        <v>0.46397300000000002</v>
      </c>
      <c r="E53" s="31">
        <v>0.50639500000000004</v>
      </c>
      <c r="F53" s="31">
        <v>0.542292</v>
      </c>
      <c r="G53" s="31">
        <v>0.57270900000000002</v>
      </c>
      <c r="H53" s="31">
        <v>0.60082199999999997</v>
      </c>
      <c r="I53" s="31">
        <v>0.61820299999999995</v>
      </c>
      <c r="J53" s="31">
        <v>0.63470300000000002</v>
      </c>
      <c r="K53" s="31">
        <v>0.64931399999999995</v>
      </c>
      <c r="L53" s="31">
        <v>0.66163099999999997</v>
      </c>
      <c r="M53" s="31">
        <v>0.67430299999999999</v>
      </c>
      <c r="N53" s="31">
        <v>0.69768399999999997</v>
      </c>
      <c r="O53" s="31">
        <v>0.71844699999999995</v>
      </c>
      <c r="P53" s="31">
        <v>0.74022100000000002</v>
      </c>
      <c r="Q53" s="31">
        <v>0.76041300000000001</v>
      </c>
      <c r="R53" s="31">
        <v>0.77722199999999997</v>
      </c>
      <c r="S53" s="31">
        <v>0.78785700000000003</v>
      </c>
      <c r="T53" s="31">
        <v>0.80058399999999996</v>
      </c>
      <c r="U53" s="31">
        <v>0.81632099999999996</v>
      </c>
      <c r="V53" s="31">
        <v>0.83378399999999997</v>
      </c>
      <c r="W53" s="31">
        <v>0.87147799999999997</v>
      </c>
      <c r="X53" s="31">
        <v>0.92150500000000002</v>
      </c>
      <c r="Y53" s="31">
        <v>0.97662599999999999</v>
      </c>
      <c r="Z53" s="31">
        <v>1.035649</v>
      </c>
      <c r="AA53" s="31">
        <v>1.0966119999999999</v>
      </c>
      <c r="AB53" s="31">
        <v>1.160372</v>
      </c>
      <c r="AC53" s="31">
        <v>1.2282280000000001</v>
      </c>
      <c r="AD53" s="31">
        <v>1.2992889999999999</v>
      </c>
      <c r="AE53" s="31">
        <v>1.374498</v>
      </c>
      <c r="AF53" s="31">
        <v>1.4562980000000001</v>
      </c>
      <c r="AG53" s="31">
        <v>1.543404</v>
      </c>
      <c r="AH53" s="32">
        <v>4.5566000000000002E-2</v>
      </c>
    </row>
    <row r="54" spans="1:34" ht="15" customHeight="1"/>
    <row r="55" spans="1:34" ht="15" customHeight="1">
      <c r="A55" s="19" t="s">
        <v>951</v>
      </c>
      <c r="B55" s="30" t="s">
        <v>556</v>
      </c>
      <c r="C55" s="38">
        <v>855.88696300000004</v>
      </c>
      <c r="D55" s="38">
        <v>881.70080600000006</v>
      </c>
      <c r="E55" s="38">
        <v>972.64324999999997</v>
      </c>
      <c r="F55" s="38">
        <v>970.87982199999999</v>
      </c>
      <c r="G55" s="38">
        <v>965.19226100000003</v>
      </c>
      <c r="H55" s="38">
        <v>931.35583499999996</v>
      </c>
      <c r="I55" s="38">
        <v>931.99438499999997</v>
      </c>
      <c r="J55" s="38">
        <v>919.92712400000005</v>
      </c>
      <c r="K55" s="38">
        <v>918.07238800000005</v>
      </c>
      <c r="L55" s="38">
        <v>916.30334500000004</v>
      </c>
      <c r="M55" s="38">
        <v>934.29516599999999</v>
      </c>
      <c r="N55" s="38">
        <v>919.06488000000002</v>
      </c>
      <c r="O55" s="38">
        <v>918.56048599999997</v>
      </c>
      <c r="P55" s="38">
        <v>917.66113299999995</v>
      </c>
      <c r="Q55" s="38">
        <v>916.96728499999995</v>
      </c>
      <c r="R55" s="38">
        <v>916.10320999999999</v>
      </c>
      <c r="S55" s="38">
        <v>915.49523899999997</v>
      </c>
      <c r="T55" s="38">
        <v>917.196777</v>
      </c>
      <c r="U55" s="38">
        <v>914.793274</v>
      </c>
      <c r="V55" s="38">
        <v>915.17675799999995</v>
      </c>
      <c r="W55" s="38">
        <v>906.15753199999995</v>
      </c>
      <c r="X55" s="38">
        <v>913.17944299999999</v>
      </c>
      <c r="Y55" s="38">
        <v>902.60644500000001</v>
      </c>
      <c r="Z55" s="38">
        <v>902.66882299999997</v>
      </c>
      <c r="AA55" s="38">
        <v>896.37060499999995</v>
      </c>
      <c r="AB55" s="38">
        <v>901.10137899999995</v>
      </c>
      <c r="AC55" s="38">
        <v>895.84240699999998</v>
      </c>
      <c r="AD55" s="38">
        <v>892.96673599999997</v>
      </c>
      <c r="AE55" s="38">
        <v>892.44451900000001</v>
      </c>
      <c r="AF55" s="38">
        <v>892.49841300000003</v>
      </c>
      <c r="AG55" s="38">
        <v>891.563354</v>
      </c>
      <c r="AH55" s="36">
        <v>1.3619999999999999E-3</v>
      </c>
    </row>
    <row r="56" spans="1:34" ht="15" customHeight="1">
      <c r="A56" s="19" t="s">
        <v>952</v>
      </c>
      <c r="B56" s="37" t="s">
        <v>1761</v>
      </c>
      <c r="C56" s="31">
        <v>425.03616299999999</v>
      </c>
      <c r="D56" s="31">
        <v>369.43725599999999</v>
      </c>
      <c r="E56" s="31">
        <v>254.37545800000001</v>
      </c>
      <c r="F56" s="31">
        <v>253.75943000000001</v>
      </c>
      <c r="G56" s="31">
        <v>258.991669</v>
      </c>
      <c r="H56" s="31">
        <v>301.180725</v>
      </c>
      <c r="I56" s="31">
        <v>298.91192599999999</v>
      </c>
      <c r="J56" s="31">
        <v>314.05200200000002</v>
      </c>
      <c r="K56" s="31">
        <v>314.47595200000001</v>
      </c>
      <c r="L56" s="31">
        <v>316.77172899999999</v>
      </c>
      <c r="M56" s="31">
        <v>297.69558699999999</v>
      </c>
      <c r="N56" s="31">
        <v>315.51928700000002</v>
      </c>
      <c r="O56" s="31">
        <v>315.09667999999999</v>
      </c>
      <c r="P56" s="31">
        <v>316.390625</v>
      </c>
      <c r="Q56" s="31">
        <v>317.075714</v>
      </c>
      <c r="R56" s="31">
        <v>317.70257600000002</v>
      </c>
      <c r="S56" s="31">
        <v>318.64804099999998</v>
      </c>
      <c r="T56" s="31">
        <v>316.17089800000002</v>
      </c>
      <c r="U56" s="31">
        <v>316.74298099999999</v>
      </c>
      <c r="V56" s="31">
        <v>316.71460000000002</v>
      </c>
      <c r="W56" s="31">
        <v>319.240387</v>
      </c>
      <c r="X56" s="31">
        <v>308.55438199999998</v>
      </c>
      <c r="Y56" s="31">
        <v>318.139343</v>
      </c>
      <c r="Z56" s="31">
        <v>315.70648199999999</v>
      </c>
      <c r="AA56" s="31">
        <v>321.895081</v>
      </c>
      <c r="AB56" s="31">
        <v>316.55447400000003</v>
      </c>
      <c r="AC56" s="31">
        <v>319.10607900000002</v>
      </c>
      <c r="AD56" s="31">
        <v>320.95196499999997</v>
      </c>
      <c r="AE56" s="31">
        <v>322.80993699999999</v>
      </c>
      <c r="AF56" s="31">
        <v>323.48590100000001</v>
      </c>
      <c r="AG56" s="31">
        <v>325.54269399999998</v>
      </c>
      <c r="AH56" s="32">
        <v>-8.8500000000000002E-3</v>
      </c>
    </row>
    <row r="57" spans="1:34" ht="15" customHeight="1">
      <c r="A57" s="19" t="s">
        <v>953</v>
      </c>
      <c r="B57" s="37" t="s">
        <v>1774</v>
      </c>
      <c r="C57" s="31">
        <v>413.53491200000002</v>
      </c>
      <c r="D57" s="31">
        <v>475.12240600000001</v>
      </c>
      <c r="E57" s="31">
        <v>700.88031000000001</v>
      </c>
      <c r="F57" s="31">
        <v>694.17456100000004</v>
      </c>
      <c r="G57" s="31">
        <v>677.93042000000003</v>
      </c>
      <c r="H57" s="31">
        <v>590.71655299999998</v>
      </c>
      <c r="I57" s="31">
        <v>590.575378</v>
      </c>
      <c r="J57" s="31">
        <v>558.66497800000002</v>
      </c>
      <c r="K57" s="31">
        <v>552.52374299999997</v>
      </c>
      <c r="L57" s="31">
        <v>546.58129899999994</v>
      </c>
      <c r="M57" s="31">
        <v>590.391479</v>
      </c>
      <c r="N57" s="31">
        <v>550.49078399999996</v>
      </c>
      <c r="O57" s="31">
        <v>547.76745600000004</v>
      </c>
      <c r="P57" s="31">
        <v>544.09869400000002</v>
      </c>
      <c r="Q57" s="31">
        <v>540.77477999999996</v>
      </c>
      <c r="R57" s="31">
        <v>537.06390399999998</v>
      </c>
      <c r="S57" s="31">
        <v>534.17974900000002</v>
      </c>
      <c r="T57" s="31">
        <v>537.20105000000001</v>
      </c>
      <c r="U57" s="31">
        <v>529.85144000000003</v>
      </c>
      <c r="V57" s="31">
        <v>529.46978799999999</v>
      </c>
      <c r="W57" s="31">
        <v>505.45944200000002</v>
      </c>
      <c r="X57" s="31">
        <v>521.83898899999997</v>
      </c>
      <c r="Y57" s="31">
        <v>493.79272500000002</v>
      </c>
      <c r="Z57" s="31">
        <v>492.544128</v>
      </c>
      <c r="AA57" s="31">
        <v>475.308899</v>
      </c>
      <c r="AB57" s="31">
        <v>485.84277300000002</v>
      </c>
      <c r="AC57" s="31">
        <v>471.23742700000003</v>
      </c>
      <c r="AD57" s="31">
        <v>462.64566000000002</v>
      </c>
      <c r="AE57" s="31">
        <v>459.951843</v>
      </c>
      <c r="AF57" s="31">
        <v>458.70242300000001</v>
      </c>
      <c r="AG57" s="31">
        <v>455.05166600000001</v>
      </c>
      <c r="AH57" s="32">
        <v>3.1939999999999998E-3</v>
      </c>
    </row>
    <row r="58" spans="1:34" ht="15" customHeight="1">
      <c r="A58" s="19" t="s">
        <v>954</v>
      </c>
      <c r="B58" s="37" t="s">
        <v>1772</v>
      </c>
      <c r="C58" s="31">
        <v>0</v>
      </c>
      <c r="D58" s="31">
        <v>0</v>
      </c>
      <c r="E58" s="31">
        <v>0</v>
      </c>
      <c r="F58" s="31">
        <v>0</v>
      </c>
      <c r="G58" s="31">
        <v>0</v>
      </c>
      <c r="H58" s="31">
        <v>0</v>
      </c>
      <c r="I58" s="31">
        <v>0</v>
      </c>
      <c r="J58" s="31">
        <v>0</v>
      </c>
      <c r="K58" s="31">
        <v>0</v>
      </c>
      <c r="L58" s="31">
        <v>0</v>
      </c>
      <c r="M58" s="31">
        <v>0</v>
      </c>
      <c r="N58" s="31">
        <v>0</v>
      </c>
      <c r="O58" s="31">
        <v>0</v>
      </c>
      <c r="P58" s="31">
        <v>0</v>
      </c>
      <c r="Q58" s="31">
        <v>0</v>
      </c>
      <c r="R58" s="31">
        <v>0</v>
      </c>
      <c r="S58" s="31">
        <v>0</v>
      </c>
      <c r="T58" s="31">
        <v>0</v>
      </c>
      <c r="U58" s="31">
        <v>0</v>
      </c>
      <c r="V58" s="31">
        <v>0</v>
      </c>
      <c r="W58" s="31">
        <v>0</v>
      </c>
      <c r="X58" s="31">
        <v>0</v>
      </c>
      <c r="Y58" s="31">
        <v>0</v>
      </c>
      <c r="Z58" s="31">
        <v>0</v>
      </c>
      <c r="AA58" s="31">
        <v>0</v>
      </c>
      <c r="AB58" s="31">
        <v>0</v>
      </c>
      <c r="AC58" s="31">
        <v>0</v>
      </c>
      <c r="AD58" s="31">
        <v>0</v>
      </c>
      <c r="AE58" s="31">
        <v>0</v>
      </c>
      <c r="AF58" s="31">
        <v>0</v>
      </c>
      <c r="AG58" s="31">
        <v>0</v>
      </c>
      <c r="AH58" s="32" t="s">
        <v>1754</v>
      </c>
    </row>
    <row r="59" spans="1:34" ht="15" customHeight="1">
      <c r="A59" s="19" t="s">
        <v>955</v>
      </c>
      <c r="B59" s="37" t="s">
        <v>1773</v>
      </c>
      <c r="C59" s="31">
        <v>17.315902999999999</v>
      </c>
      <c r="D59" s="31">
        <v>37.141094000000002</v>
      </c>
      <c r="E59" s="31">
        <v>17.387518</v>
      </c>
      <c r="F59" s="31">
        <v>22.945851999999999</v>
      </c>
      <c r="G59" s="31">
        <v>28.270143999999998</v>
      </c>
      <c r="H59" s="31">
        <v>39.458579999999998</v>
      </c>
      <c r="I59" s="31">
        <v>42.507064999999997</v>
      </c>
      <c r="J59" s="31">
        <v>47.210135999999999</v>
      </c>
      <c r="K59" s="31">
        <v>51.072678000000003</v>
      </c>
      <c r="L59" s="31">
        <v>52.950294</v>
      </c>
      <c r="M59" s="31">
        <v>46.208137999999998</v>
      </c>
      <c r="N59" s="31">
        <v>53.054831999999998</v>
      </c>
      <c r="O59" s="31">
        <v>55.696357999999996</v>
      </c>
      <c r="P59" s="31">
        <v>57.171782999999998</v>
      </c>
      <c r="Q59" s="31">
        <v>59.116829000000003</v>
      </c>
      <c r="R59" s="31">
        <v>61.336731</v>
      </c>
      <c r="S59" s="31">
        <v>62.667499999999997</v>
      </c>
      <c r="T59" s="31">
        <v>63.824818</v>
      </c>
      <c r="U59" s="31">
        <v>68.198845000000006</v>
      </c>
      <c r="V59" s="31">
        <v>68.992378000000002</v>
      </c>
      <c r="W59" s="31">
        <v>81.457679999999996</v>
      </c>
      <c r="X59" s="31">
        <v>82.786072000000004</v>
      </c>
      <c r="Y59" s="31">
        <v>90.674385000000001</v>
      </c>
      <c r="Z59" s="31">
        <v>94.418182000000002</v>
      </c>
      <c r="AA59" s="31">
        <v>99.166649000000007</v>
      </c>
      <c r="AB59" s="31">
        <v>98.704177999999999</v>
      </c>
      <c r="AC59" s="31">
        <v>105.498909</v>
      </c>
      <c r="AD59" s="31">
        <v>109.36906399999999</v>
      </c>
      <c r="AE59" s="31">
        <v>109.682732</v>
      </c>
      <c r="AF59" s="31">
        <v>110.310089</v>
      </c>
      <c r="AG59" s="31">
        <v>110.969025</v>
      </c>
      <c r="AH59" s="32">
        <v>6.3878000000000004E-2</v>
      </c>
    </row>
    <row r="61" spans="1:34" ht="15" customHeight="1">
      <c r="A61" s="19" t="s">
        <v>956</v>
      </c>
      <c r="B61" s="30" t="s">
        <v>957</v>
      </c>
      <c r="C61" s="38">
        <v>1860.4852289999999</v>
      </c>
      <c r="D61" s="38">
        <v>2530.8620609999998</v>
      </c>
      <c r="E61" s="38">
        <v>2825.623047</v>
      </c>
      <c r="F61" s="38">
        <v>2960.0009770000001</v>
      </c>
      <c r="G61" s="38">
        <v>3030.0146479999999</v>
      </c>
      <c r="H61" s="38">
        <v>3089.0478520000001</v>
      </c>
      <c r="I61" s="38">
        <v>3108.4465329999998</v>
      </c>
      <c r="J61" s="38">
        <v>3124.8557129999999</v>
      </c>
      <c r="K61" s="38">
        <v>3152.4580080000001</v>
      </c>
      <c r="L61" s="38">
        <v>3174.976318</v>
      </c>
      <c r="M61" s="38">
        <v>3206.1928710000002</v>
      </c>
      <c r="N61" s="38">
        <v>3244.4252929999998</v>
      </c>
      <c r="O61" s="38">
        <v>3291.036865</v>
      </c>
      <c r="P61" s="38">
        <v>3339.7553710000002</v>
      </c>
      <c r="Q61" s="38">
        <v>3388.8032229999999</v>
      </c>
      <c r="R61" s="38">
        <v>3437.039307</v>
      </c>
      <c r="S61" s="38">
        <v>3474.4816890000002</v>
      </c>
      <c r="T61" s="38">
        <v>3507.3378910000001</v>
      </c>
      <c r="U61" s="38">
        <v>3544.564453</v>
      </c>
      <c r="V61" s="38">
        <v>3583.3164059999999</v>
      </c>
      <c r="W61" s="38">
        <v>3629.1682129999999</v>
      </c>
      <c r="X61" s="38">
        <v>3674.0947270000001</v>
      </c>
      <c r="Y61" s="38">
        <v>3724.9174800000001</v>
      </c>
      <c r="Z61" s="38">
        <v>3777.5607909999999</v>
      </c>
      <c r="AA61" s="38">
        <v>3833.1801759999998</v>
      </c>
      <c r="AB61" s="38">
        <v>3885.0659179999998</v>
      </c>
      <c r="AC61" s="38">
        <v>3934.4655760000001</v>
      </c>
      <c r="AD61" s="38">
        <v>3978.9858399999998</v>
      </c>
      <c r="AE61" s="38">
        <v>4020.0786130000001</v>
      </c>
      <c r="AF61" s="38">
        <v>4057.7297359999998</v>
      </c>
      <c r="AG61" s="38">
        <v>4095.6621089999999</v>
      </c>
      <c r="AH61" s="36">
        <v>2.6651999999999999E-2</v>
      </c>
    </row>
    <row r="62" spans="1:34" ht="15" customHeight="1">
      <c r="A62" s="19" t="s">
        <v>958</v>
      </c>
      <c r="B62" s="37" t="s">
        <v>1775</v>
      </c>
      <c r="C62" s="31">
        <v>1838.034302</v>
      </c>
      <c r="D62" s="31">
        <v>2508.4272460000002</v>
      </c>
      <c r="E62" s="31">
        <v>2803.2014159999999</v>
      </c>
      <c r="F62" s="31">
        <v>2937.5903320000002</v>
      </c>
      <c r="G62" s="31">
        <v>3007.6130370000001</v>
      </c>
      <c r="H62" s="31">
        <v>3066.6538089999999</v>
      </c>
      <c r="I62" s="31">
        <v>3086.0588379999999</v>
      </c>
      <c r="J62" s="31">
        <v>3102.4731449999999</v>
      </c>
      <c r="K62" s="31">
        <v>3130.0795899999998</v>
      </c>
      <c r="L62" s="31">
        <v>3152.601318</v>
      </c>
      <c r="M62" s="31">
        <v>3183.8208009999998</v>
      </c>
      <c r="N62" s="31">
        <v>3222.055664</v>
      </c>
      <c r="O62" s="31">
        <v>3268.6691890000002</v>
      </c>
      <c r="P62" s="31">
        <v>3317.389404</v>
      </c>
      <c r="Q62" s="31">
        <v>3366.438721</v>
      </c>
      <c r="R62" s="31">
        <v>3414.6757809999999</v>
      </c>
      <c r="S62" s="31">
        <v>3452.1191410000001</v>
      </c>
      <c r="T62" s="31">
        <v>3484.9760740000002</v>
      </c>
      <c r="U62" s="31">
        <v>3522.2033689999998</v>
      </c>
      <c r="V62" s="31">
        <v>3560.9558109999998</v>
      </c>
      <c r="W62" s="31">
        <v>3606.8081050000001</v>
      </c>
      <c r="X62" s="31">
        <v>3651.735107</v>
      </c>
      <c r="Y62" s="31">
        <v>3702.5581050000001</v>
      </c>
      <c r="Z62" s="31">
        <v>3755.2016600000002</v>
      </c>
      <c r="AA62" s="31">
        <v>3810.821289</v>
      </c>
      <c r="AB62" s="31">
        <v>3862.7070309999999</v>
      </c>
      <c r="AC62" s="31">
        <v>3912.1069339999999</v>
      </c>
      <c r="AD62" s="31">
        <v>3956.6271969999998</v>
      </c>
      <c r="AE62" s="31">
        <v>3997.7202149999998</v>
      </c>
      <c r="AF62" s="31">
        <v>4035.3713379999999</v>
      </c>
      <c r="AG62" s="31">
        <v>4073.303711</v>
      </c>
      <c r="AH62" s="32">
        <v>2.6880000000000001E-2</v>
      </c>
    </row>
    <row r="63" spans="1:34" ht="15" customHeight="1">
      <c r="A63" s="19" t="s">
        <v>959</v>
      </c>
      <c r="B63" s="37" t="s">
        <v>1776</v>
      </c>
      <c r="C63" s="31">
        <v>22.450932999999999</v>
      </c>
      <c r="D63" s="31">
        <v>22.434891</v>
      </c>
      <c r="E63" s="31">
        <v>22.421617999999999</v>
      </c>
      <c r="F63" s="31">
        <v>22.410634999999999</v>
      </c>
      <c r="G63" s="31">
        <v>22.401547999999998</v>
      </c>
      <c r="H63" s="31">
        <v>22.394031999999999</v>
      </c>
      <c r="I63" s="31">
        <v>22.387812</v>
      </c>
      <c r="J63" s="31">
        <v>22.382666</v>
      </c>
      <c r="K63" s="31">
        <v>22.378406999999999</v>
      </c>
      <c r="L63" s="31">
        <v>22.374884000000002</v>
      </c>
      <c r="M63" s="31">
        <v>22.371969</v>
      </c>
      <c r="N63" s="31">
        <v>22.369558000000001</v>
      </c>
      <c r="O63" s="31">
        <v>22.367563000000001</v>
      </c>
      <c r="P63" s="31">
        <v>22.365911000000001</v>
      </c>
      <c r="Q63" s="31">
        <v>22.364546000000001</v>
      </c>
      <c r="R63" s="31">
        <v>22.363416999999998</v>
      </c>
      <c r="S63" s="31">
        <v>22.362480000000001</v>
      </c>
      <c r="T63" s="31">
        <v>22.361708</v>
      </c>
      <c r="U63" s="31">
        <v>22.361066999999998</v>
      </c>
      <c r="V63" s="31">
        <v>22.360537999999998</v>
      </c>
      <c r="W63" s="31">
        <v>22.360099999999999</v>
      </c>
      <c r="X63" s="31">
        <v>22.359736999999999</v>
      </c>
      <c r="Y63" s="31">
        <v>22.359438000000001</v>
      </c>
      <c r="Z63" s="31">
        <v>22.359190000000002</v>
      </c>
      <c r="AA63" s="31">
        <v>22.358984</v>
      </c>
      <c r="AB63" s="31">
        <v>22.358813999999999</v>
      </c>
      <c r="AC63" s="31">
        <v>22.358673</v>
      </c>
      <c r="AD63" s="31">
        <v>22.358557000000001</v>
      </c>
      <c r="AE63" s="31">
        <v>22.358460999999998</v>
      </c>
      <c r="AF63" s="31">
        <v>22.358381000000001</v>
      </c>
      <c r="AG63" s="31">
        <v>22.358315000000001</v>
      </c>
      <c r="AH63" s="32">
        <v>-1.3799999999999999E-4</v>
      </c>
    </row>
    <row r="65" spans="1:34" ht="15" customHeight="1">
      <c r="A65" s="19" t="s">
        <v>960</v>
      </c>
      <c r="B65" s="30" t="s">
        <v>961</v>
      </c>
      <c r="C65" s="38">
        <v>535.96636999999998</v>
      </c>
      <c r="D65" s="38">
        <v>545.011169</v>
      </c>
      <c r="E65" s="38">
        <v>545.74798599999997</v>
      </c>
      <c r="F65" s="38">
        <v>532.56201199999998</v>
      </c>
      <c r="G65" s="38">
        <v>523.87518299999999</v>
      </c>
      <c r="H65" s="38">
        <v>523.34436000000005</v>
      </c>
      <c r="I65" s="38">
        <v>522.08483899999999</v>
      </c>
      <c r="J65" s="38">
        <v>521.91674799999998</v>
      </c>
      <c r="K65" s="38">
        <v>524.79113800000005</v>
      </c>
      <c r="L65" s="38">
        <v>523.639771</v>
      </c>
      <c r="M65" s="38">
        <v>521.66931199999999</v>
      </c>
      <c r="N65" s="38">
        <v>521.58776899999998</v>
      </c>
      <c r="O65" s="38">
        <v>522.42828399999996</v>
      </c>
      <c r="P65" s="38">
        <v>523.29803500000003</v>
      </c>
      <c r="Q65" s="38">
        <v>524.18005400000004</v>
      </c>
      <c r="R65" s="38">
        <v>525.06073000000004</v>
      </c>
      <c r="S65" s="38">
        <v>525.98516800000004</v>
      </c>
      <c r="T65" s="38">
        <v>526.94146699999999</v>
      </c>
      <c r="U65" s="38">
        <v>527.90741000000003</v>
      </c>
      <c r="V65" s="38">
        <v>528.88342299999999</v>
      </c>
      <c r="W65" s="38">
        <v>529.86523399999999</v>
      </c>
      <c r="X65" s="38">
        <v>530.85760500000004</v>
      </c>
      <c r="Y65" s="38">
        <v>531.85070800000005</v>
      </c>
      <c r="Z65" s="38">
        <v>532.85095200000001</v>
      </c>
      <c r="AA65" s="38">
        <v>533.85211200000003</v>
      </c>
      <c r="AB65" s="38">
        <v>534.85876499999995</v>
      </c>
      <c r="AC65" s="38">
        <v>535.86346400000002</v>
      </c>
      <c r="AD65" s="38">
        <v>536.86871299999996</v>
      </c>
      <c r="AE65" s="38">
        <v>537.87383999999997</v>
      </c>
      <c r="AF65" s="38">
        <v>538.87805200000003</v>
      </c>
      <c r="AG65" s="38">
        <v>539.88037099999997</v>
      </c>
      <c r="AH65" s="36">
        <v>2.43E-4</v>
      </c>
    </row>
    <row r="66" spans="1:34" ht="15" customHeight="1">
      <c r="A66" s="19" t="s">
        <v>962</v>
      </c>
      <c r="B66" s="37" t="s">
        <v>1777</v>
      </c>
      <c r="C66" s="31">
        <v>401.72967499999999</v>
      </c>
      <c r="D66" s="31">
        <v>408.50482199999999</v>
      </c>
      <c r="E66" s="31">
        <v>409.04339599999997</v>
      </c>
      <c r="F66" s="31">
        <v>399.15982100000002</v>
      </c>
      <c r="G66" s="31">
        <v>392.64898699999998</v>
      </c>
      <c r="H66" s="31">
        <v>392.25531000000001</v>
      </c>
      <c r="I66" s="31">
        <v>391.31094400000001</v>
      </c>
      <c r="J66" s="31">
        <v>391.18682899999999</v>
      </c>
      <c r="K66" s="31">
        <v>393.34161399999999</v>
      </c>
      <c r="L66" s="31">
        <v>392.47876000000002</v>
      </c>
      <c r="M66" s="31">
        <v>390.99865699999998</v>
      </c>
      <c r="N66" s="31">
        <v>390.93988000000002</v>
      </c>
      <c r="O66" s="31">
        <v>391.57003800000001</v>
      </c>
      <c r="P66" s="31">
        <v>392.22207600000002</v>
      </c>
      <c r="Q66" s="31">
        <v>392.88311800000002</v>
      </c>
      <c r="R66" s="31">
        <v>393.54321299999998</v>
      </c>
      <c r="S66" s="31">
        <v>394.23605300000003</v>
      </c>
      <c r="T66" s="31">
        <v>394.952271</v>
      </c>
      <c r="U66" s="31">
        <v>395.67669699999999</v>
      </c>
      <c r="V66" s="31">
        <v>396.40820300000001</v>
      </c>
      <c r="W66" s="31">
        <v>397.14566000000002</v>
      </c>
      <c r="X66" s="31">
        <v>397.88799999999998</v>
      </c>
      <c r="Y66" s="31">
        <v>398.63436899999999</v>
      </c>
      <c r="Z66" s="31">
        <v>399.38388099999997</v>
      </c>
      <c r="AA66" s="31">
        <v>400.13562000000002</v>
      </c>
      <c r="AB66" s="31">
        <v>400.88897700000001</v>
      </c>
      <c r="AC66" s="31">
        <v>401.64318800000001</v>
      </c>
      <c r="AD66" s="31">
        <v>402.397491</v>
      </c>
      <c r="AE66" s="31">
        <v>403.15124500000002</v>
      </c>
      <c r="AF66" s="31">
        <v>403.90423600000003</v>
      </c>
      <c r="AG66" s="31">
        <v>404.65606700000001</v>
      </c>
      <c r="AH66" s="32">
        <v>2.42E-4</v>
      </c>
    </row>
    <row r="67" spans="1:34" ht="15" customHeight="1">
      <c r="A67" s="19" t="s">
        <v>963</v>
      </c>
      <c r="B67" s="37" t="s">
        <v>1771</v>
      </c>
      <c r="C67" s="31">
        <v>19.229748000000001</v>
      </c>
      <c r="D67" s="31">
        <v>19.559823999999999</v>
      </c>
      <c r="E67" s="31">
        <v>19.603838</v>
      </c>
      <c r="F67" s="31">
        <v>19.130904999999998</v>
      </c>
      <c r="G67" s="31">
        <v>18.818822999999998</v>
      </c>
      <c r="H67" s="31">
        <v>18.794409000000002</v>
      </c>
      <c r="I67" s="31">
        <v>18.749573000000002</v>
      </c>
      <c r="J67" s="31">
        <v>18.741123000000002</v>
      </c>
      <c r="K67" s="31">
        <v>18.843910000000001</v>
      </c>
      <c r="L67" s="31">
        <v>18.802408</v>
      </c>
      <c r="M67" s="31">
        <v>18.735818999999999</v>
      </c>
      <c r="N67" s="31">
        <v>18.729821999999999</v>
      </c>
      <c r="O67" s="31">
        <v>18.759786999999999</v>
      </c>
      <c r="P67" s="31">
        <v>18.790856999999999</v>
      </c>
      <c r="Q67" s="31">
        <v>18.822572999999998</v>
      </c>
      <c r="R67" s="31">
        <v>18.854223000000001</v>
      </c>
      <c r="S67" s="31">
        <v>18.887428</v>
      </c>
      <c r="T67" s="31">
        <v>18.922471999999999</v>
      </c>
      <c r="U67" s="31">
        <v>18.956589000000001</v>
      </c>
      <c r="V67" s="31">
        <v>18.991724000000001</v>
      </c>
      <c r="W67" s="31">
        <v>19.024937000000001</v>
      </c>
      <c r="X67" s="31">
        <v>19.062462</v>
      </c>
      <c r="Y67" s="31">
        <v>19.095568</v>
      </c>
      <c r="Z67" s="31">
        <v>19.131703999999999</v>
      </c>
      <c r="AA67" s="31">
        <v>19.165882</v>
      </c>
      <c r="AB67" s="31">
        <v>19.203510000000001</v>
      </c>
      <c r="AC67" s="31">
        <v>19.238115000000001</v>
      </c>
      <c r="AD67" s="31">
        <v>19.273111</v>
      </c>
      <c r="AE67" s="31">
        <v>19.308672000000001</v>
      </c>
      <c r="AF67" s="31">
        <v>19.344358</v>
      </c>
      <c r="AG67" s="31">
        <v>19.379640999999999</v>
      </c>
      <c r="AH67" s="32">
        <v>2.5900000000000001E-4</v>
      </c>
    </row>
    <row r="68" spans="1:34" ht="15" customHeight="1">
      <c r="A68" s="19" t="s">
        <v>964</v>
      </c>
      <c r="B68" s="37" t="s">
        <v>1778</v>
      </c>
      <c r="C68" s="31">
        <v>115.006958</v>
      </c>
      <c r="D68" s="31">
        <v>116.946556</v>
      </c>
      <c r="E68" s="31">
        <v>117.100723</v>
      </c>
      <c r="F68" s="31">
        <v>114.271271</v>
      </c>
      <c r="G68" s="31">
        <v>112.40735599999999</v>
      </c>
      <c r="H68" s="31">
        <v>112.29464</v>
      </c>
      <c r="I68" s="31">
        <v>112.024292</v>
      </c>
      <c r="J68" s="31">
        <v>111.98877</v>
      </c>
      <c r="K68" s="31">
        <v>112.605637</v>
      </c>
      <c r="L68" s="31">
        <v>112.358604</v>
      </c>
      <c r="M68" s="31">
        <v>111.93487500000001</v>
      </c>
      <c r="N68" s="31">
        <v>111.91806</v>
      </c>
      <c r="O68" s="31">
        <v>112.09845</v>
      </c>
      <c r="P68" s="31">
        <v>112.28511</v>
      </c>
      <c r="Q68" s="31">
        <v>112.474358</v>
      </c>
      <c r="R68" s="31">
        <v>112.663315</v>
      </c>
      <c r="S68" s="31">
        <v>112.861671</v>
      </c>
      <c r="T68" s="31">
        <v>113.06669599999999</v>
      </c>
      <c r="U68" s="31">
        <v>113.274101</v>
      </c>
      <c r="V68" s="31">
        <v>113.483513</v>
      </c>
      <c r="W68" s="31">
        <v>113.69461800000001</v>
      </c>
      <c r="X68" s="31">
        <v>113.90715</v>
      </c>
      <c r="Y68" s="31">
        <v>114.120789</v>
      </c>
      <c r="Z68" s="31">
        <v>114.335358</v>
      </c>
      <c r="AA68" s="31">
        <v>114.550583</v>
      </c>
      <c r="AB68" s="31">
        <v>114.766266</v>
      </c>
      <c r="AC68" s="31">
        <v>114.982162</v>
      </c>
      <c r="AD68" s="31">
        <v>115.198105</v>
      </c>
      <c r="AE68" s="31">
        <v>115.41390199999999</v>
      </c>
      <c r="AF68" s="31">
        <v>115.629471</v>
      </c>
      <c r="AG68" s="31">
        <v>115.844696</v>
      </c>
      <c r="AH68" s="32">
        <v>2.42E-4</v>
      </c>
    </row>
    <row r="70" spans="1:34">
      <c r="A70" s="19" t="s">
        <v>965</v>
      </c>
      <c r="B70" s="30" t="s">
        <v>966</v>
      </c>
      <c r="C70" s="38">
        <v>123.856003</v>
      </c>
      <c r="D70" s="38">
        <v>155.154358</v>
      </c>
      <c r="E70" s="38">
        <v>177.72671500000001</v>
      </c>
      <c r="F70" s="38">
        <v>194.86828600000001</v>
      </c>
      <c r="G70" s="38">
        <v>207.31390400000001</v>
      </c>
      <c r="H70" s="38">
        <v>216.45732100000001</v>
      </c>
      <c r="I70" s="38">
        <v>222.95347599999999</v>
      </c>
      <c r="J70" s="38">
        <v>227.67343099999999</v>
      </c>
      <c r="K70" s="38">
        <v>230.44757100000001</v>
      </c>
      <c r="L70" s="38">
        <v>232.201752</v>
      </c>
      <c r="M70" s="38">
        <v>233.96052599999999</v>
      </c>
      <c r="N70" s="38">
        <v>234.55418399999999</v>
      </c>
      <c r="O70" s="38">
        <v>235.38012699999999</v>
      </c>
      <c r="P70" s="38">
        <v>235.63919100000001</v>
      </c>
      <c r="Q70" s="38">
        <v>235.674622</v>
      </c>
      <c r="R70" s="38">
        <v>235.55072000000001</v>
      </c>
      <c r="S70" s="38">
        <v>235.36729399999999</v>
      </c>
      <c r="T70" s="38">
        <v>235.01504499999999</v>
      </c>
      <c r="U70" s="38">
        <v>234.55238299999999</v>
      </c>
      <c r="V70" s="38">
        <v>233.79310599999999</v>
      </c>
      <c r="W70" s="38">
        <v>233.285324</v>
      </c>
      <c r="X70" s="38">
        <v>232.389038</v>
      </c>
      <c r="Y70" s="38">
        <v>231.38880900000001</v>
      </c>
      <c r="Z70" s="38">
        <v>230.32920799999999</v>
      </c>
      <c r="AA70" s="38">
        <v>229.15661600000001</v>
      </c>
      <c r="AB70" s="38">
        <v>227.80479399999999</v>
      </c>
      <c r="AC70" s="38">
        <v>226.656631</v>
      </c>
      <c r="AD70" s="38">
        <v>225.222824</v>
      </c>
      <c r="AE70" s="38">
        <v>223.706131</v>
      </c>
      <c r="AF70" s="38">
        <v>221.846283</v>
      </c>
      <c r="AG70" s="38">
        <v>220.191284</v>
      </c>
      <c r="AH70" s="36">
        <v>1.9363999999999999E-2</v>
      </c>
    </row>
    <row r="71" spans="1:34" ht="15" customHeight="1">
      <c r="A71" s="19" t="s">
        <v>967</v>
      </c>
      <c r="B71" s="37" t="s">
        <v>1779</v>
      </c>
      <c r="C71" s="31">
        <v>66.486678999999995</v>
      </c>
      <c r="D71" s="31">
        <v>77.718436999999994</v>
      </c>
      <c r="E71" s="31">
        <v>85.199935999999994</v>
      </c>
      <c r="F71" s="31">
        <v>91.069991999999999</v>
      </c>
      <c r="G71" s="31">
        <v>95.046386999999996</v>
      </c>
      <c r="H71" s="31">
        <v>97.716431</v>
      </c>
      <c r="I71" s="31">
        <v>99.333472999999998</v>
      </c>
      <c r="J71" s="31">
        <v>100.371437</v>
      </c>
      <c r="K71" s="31">
        <v>100.31616200000001</v>
      </c>
      <c r="L71" s="31">
        <v>99.914444000000003</v>
      </c>
      <c r="M71" s="31">
        <v>100.05526</v>
      </c>
      <c r="N71" s="31">
        <v>99.457511999999994</v>
      </c>
      <c r="O71" s="31">
        <v>99.388762999999997</v>
      </c>
      <c r="P71" s="31">
        <v>99.054046999999997</v>
      </c>
      <c r="Q71" s="31">
        <v>98.745163000000005</v>
      </c>
      <c r="R71" s="31">
        <v>98.433646999999993</v>
      </c>
      <c r="S71" s="31">
        <v>98.199875000000006</v>
      </c>
      <c r="T71" s="31">
        <v>97.899985999999998</v>
      </c>
      <c r="U71" s="31">
        <v>97.569114999999996</v>
      </c>
      <c r="V71" s="31">
        <v>97.001960999999994</v>
      </c>
      <c r="W71" s="31">
        <v>96.744743</v>
      </c>
      <c r="X71" s="31">
        <v>96.138480999999999</v>
      </c>
      <c r="Y71" s="31">
        <v>95.467811999999995</v>
      </c>
      <c r="Z71" s="31">
        <v>94.778458000000001</v>
      </c>
      <c r="AA71" s="31">
        <v>94.020195000000001</v>
      </c>
      <c r="AB71" s="31">
        <v>93.132987999999997</v>
      </c>
      <c r="AC71" s="31">
        <v>92.529015000000001</v>
      </c>
      <c r="AD71" s="31">
        <v>91.735541999999995</v>
      </c>
      <c r="AE71" s="31">
        <v>91.026329000000004</v>
      </c>
      <c r="AF71" s="31">
        <v>90.296463000000003</v>
      </c>
      <c r="AG71" s="31">
        <v>89.721024</v>
      </c>
      <c r="AH71" s="32">
        <v>1.004E-2</v>
      </c>
    </row>
    <row r="72" spans="1:34" ht="15" customHeight="1">
      <c r="A72" s="19" t="s">
        <v>968</v>
      </c>
      <c r="B72" s="37" t="s">
        <v>2057</v>
      </c>
      <c r="C72" s="31">
        <v>8.2944370000000003</v>
      </c>
      <c r="D72" s="31">
        <v>9.7253760000000007</v>
      </c>
      <c r="E72" s="31">
        <v>10.687709999999999</v>
      </c>
      <c r="F72" s="31">
        <v>11.446012</v>
      </c>
      <c r="G72" s="31">
        <v>11.964333</v>
      </c>
      <c r="H72" s="31">
        <v>12.320256000000001</v>
      </c>
      <c r="I72" s="31">
        <v>12.542351</v>
      </c>
      <c r="J72" s="31">
        <v>12.690239</v>
      </c>
      <c r="K72" s="31">
        <v>12.700675</v>
      </c>
      <c r="L72" s="31">
        <v>12.665661</v>
      </c>
      <c r="M72" s="31">
        <v>12.703147</v>
      </c>
      <c r="N72" s="31">
        <v>12.643801</v>
      </c>
      <c r="O72" s="31">
        <v>12.653769</v>
      </c>
      <c r="P72" s="31">
        <v>12.627928000000001</v>
      </c>
      <c r="Q72" s="31">
        <v>12.605623</v>
      </c>
      <c r="R72" s="31">
        <v>12.582772</v>
      </c>
      <c r="S72" s="31">
        <v>12.569812000000001</v>
      </c>
      <c r="T72" s="31">
        <v>12.547598000000001</v>
      </c>
      <c r="U72" s="31">
        <v>12.521960999999999</v>
      </c>
      <c r="V72" s="31">
        <v>12.464967</v>
      </c>
      <c r="W72" s="31">
        <v>12.449455</v>
      </c>
      <c r="X72" s="31">
        <v>12.388074</v>
      </c>
      <c r="Y72" s="31">
        <v>12.318243000000001</v>
      </c>
      <c r="Z72" s="31">
        <v>12.245979</v>
      </c>
      <c r="AA72" s="31">
        <v>12.16428</v>
      </c>
      <c r="AB72" s="31">
        <v>12.064971999999999</v>
      </c>
      <c r="AC72" s="31">
        <v>12.003693</v>
      </c>
      <c r="AD72" s="31">
        <v>11.916428</v>
      </c>
      <c r="AE72" s="31">
        <v>11.840335</v>
      </c>
      <c r="AF72" s="31">
        <v>11.760712</v>
      </c>
      <c r="AG72" s="31">
        <v>11.701135000000001</v>
      </c>
      <c r="AH72" s="32">
        <v>1.1535999999999999E-2</v>
      </c>
    </row>
    <row r="73" spans="1:34" ht="15" customHeight="1">
      <c r="A73" s="19" t="s">
        <v>969</v>
      </c>
      <c r="B73" s="37" t="s">
        <v>2058</v>
      </c>
      <c r="C73" s="31">
        <v>4.3340000000000002E-3</v>
      </c>
      <c r="D73" s="31">
        <v>4.9249999999999997E-3</v>
      </c>
      <c r="E73" s="31">
        <v>5.2729999999999999E-3</v>
      </c>
      <c r="F73" s="31">
        <v>5.5490000000000001E-3</v>
      </c>
      <c r="G73" s="31">
        <v>5.7320000000000001E-3</v>
      </c>
      <c r="H73" s="31">
        <v>5.8450000000000004E-3</v>
      </c>
      <c r="I73" s="31">
        <v>5.9090000000000002E-3</v>
      </c>
      <c r="J73" s="31">
        <v>5.9420000000000002E-3</v>
      </c>
      <c r="K73" s="31">
        <v>5.9189999999999998E-3</v>
      </c>
      <c r="L73" s="31">
        <v>5.8770000000000003E-3</v>
      </c>
      <c r="M73" s="31">
        <v>5.8560000000000001E-3</v>
      </c>
      <c r="N73" s="31">
        <v>5.7990000000000003E-3</v>
      </c>
      <c r="O73" s="31">
        <v>5.7660000000000003E-3</v>
      </c>
      <c r="P73" s="31">
        <v>5.7190000000000001E-3</v>
      </c>
      <c r="Q73" s="31">
        <v>5.6740000000000002E-3</v>
      </c>
      <c r="R73" s="31">
        <v>5.6290000000000003E-3</v>
      </c>
      <c r="S73" s="31">
        <v>5.5909999999999996E-3</v>
      </c>
      <c r="T73" s="31">
        <v>5.5510000000000004E-3</v>
      </c>
      <c r="U73" s="31">
        <v>5.5079999999999999E-3</v>
      </c>
      <c r="V73" s="31">
        <v>5.4520000000000002E-3</v>
      </c>
      <c r="W73" s="31">
        <v>5.4070000000000003E-3</v>
      </c>
      <c r="X73" s="31">
        <v>5.3449999999999999E-3</v>
      </c>
      <c r="Y73" s="31">
        <v>5.28E-3</v>
      </c>
      <c r="Z73" s="31">
        <v>5.2129999999999998E-3</v>
      </c>
      <c r="AA73" s="31">
        <v>5.1440000000000001E-3</v>
      </c>
      <c r="AB73" s="31">
        <v>5.0699999999999999E-3</v>
      </c>
      <c r="AC73" s="31">
        <v>5.0080000000000003E-3</v>
      </c>
      <c r="AD73" s="31">
        <v>4.9389999999999998E-3</v>
      </c>
      <c r="AE73" s="31">
        <v>4.8719999999999996E-3</v>
      </c>
      <c r="AF73" s="31">
        <v>4.8069999999999996E-3</v>
      </c>
      <c r="AG73" s="31">
        <v>4.7499999999999999E-3</v>
      </c>
      <c r="AH73" s="32">
        <v>3.0599999999999998E-3</v>
      </c>
    </row>
    <row r="74" spans="1:34" ht="15" customHeight="1">
      <c r="A74" s="19" t="s">
        <v>970</v>
      </c>
      <c r="B74" s="37" t="s">
        <v>2059</v>
      </c>
      <c r="C74" s="31">
        <v>39.715091999999999</v>
      </c>
      <c r="D74" s="31">
        <v>46.100143000000003</v>
      </c>
      <c r="E74" s="31">
        <v>50.315219999999997</v>
      </c>
      <c r="F74" s="31">
        <v>53.585537000000002</v>
      </c>
      <c r="G74" s="31">
        <v>55.751953</v>
      </c>
      <c r="H74" s="31">
        <v>57.185661000000003</v>
      </c>
      <c r="I74" s="31">
        <v>58.014899999999997</v>
      </c>
      <c r="J74" s="31">
        <v>58.511208000000003</v>
      </c>
      <c r="K74" s="31">
        <v>58.418255000000002</v>
      </c>
      <c r="L74" s="31">
        <v>58.114413999999996</v>
      </c>
      <c r="M74" s="31">
        <v>58.133465000000001</v>
      </c>
      <c r="N74" s="31">
        <v>57.721634000000002</v>
      </c>
      <c r="O74" s="31">
        <v>57.619835000000002</v>
      </c>
      <c r="P74" s="31">
        <v>57.352108000000001</v>
      </c>
      <c r="Q74" s="31">
        <v>57.092457000000003</v>
      </c>
      <c r="R74" s="31">
        <v>56.816422000000003</v>
      </c>
      <c r="S74" s="31">
        <v>56.567303000000003</v>
      </c>
      <c r="T74" s="31">
        <v>56.264876999999998</v>
      </c>
      <c r="U74" s="31">
        <v>55.934680999999998</v>
      </c>
      <c r="V74" s="31">
        <v>55.449944000000002</v>
      </c>
      <c r="W74" s="31">
        <v>55.126690000000004</v>
      </c>
      <c r="X74" s="31">
        <v>54.581589000000001</v>
      </c>
      <c r="Y74" s="31">
        <v>53.975166000000002</v>
      </c>
      <c r="Z74" s="31">
        <v>53.326363000000001</v>
      </c>
      <c r="AA74" s="31">
        <v>52.594073999999999</v>
      </c>
      <c r="AB74" s="31">
        <v>51.730018999999999</v>
      </c>
      <c r="AC74" s="31">
        <v>50.950572999999999</v>
      </c>
      <c r="AD74" s="31">
        <v>49.952086999999999</v>
      </c>
      <c r="AE74" s="31">
        <v>48.82629</v>
      </c>
      <c r="AF74" s="31">
        <v>47.353676</v>
      </c>
      <c r="AG74" s="31">
        <v>46.013267999999997</v>
      </c>
      <c r="AH74" s="32">
        <v>4.9189999999999998E-3</v>
      </c>
    </row>
    <row r="75" spans="1:34" ht="15" customHeight="1">
      <c r="A75" s="19" t="s">
        <v>971</v>
      </c>
      <c r="B75" s="37" t="s">
        <v>2060</v>
      </c>
      <c r="C75" s="31">
        <v>17.251991</v>
      </c>
      <c r="D75" s="31">
        <v>20.413792000000001</v>
      </c>
      <c r="E75" s="31">
        <v>22.529900000000001</v>
      </c>
      <c r="F75" s="31">
        <v>24.209136999999998</v>
      </c>
      <c r="G75" s="31">
        <v>25.371696</v>
      </c>
      <c r="H75" s="31">
        <v>26.144687999999999</v>
      </c>
      <c r="I75" s="31">
        <v>26.620799999999999</v>
      </c>
      <c r="J75" s="31">
        <v>26.932896</v>
      </c>
      <c r="K75" s="31">
        <v>26.900725999999999</v>
      </c>
      <c r="L75" s="31">
        <v>26.781798999999999</v>
      </c>
      <c r="M75" s="31">
        <v>26.790554</v>
      </c>
      <c r="N75" s="31">
        <v>26.601589000000001</v>
      </c>
      <c r="O75" s="31">
        <v>26.541691</v>
      </c>
      <c r="P75" s="31">
        <v>26.417266999999999</v>
      </c>
      <c r="Q75" s="31">
        <v>26.29776</v>
      </c>
      <c r="R75" s="31">
        <v>26.182413</v>
      </c>
      <c r="S75" s="31">
        <v>26.093631999999999</v>
      </c>
      <c r="T75" s="31">
        <v>25.990044000000001</v>
      </c>
      <c r="U75" s="31">
        <v>25.872814000000002</v>
      </c>
      <c r="V75" s="31">
        <v>25.696041000000001</v>
      </c>
      <c r="W75" s="31">
        <v>25.594916999999999</v>
      </c>
      <c r="X75" s="31">
        <v>25.401630000000001</v>
      </c>
      <c r="Y75" s="31">
        <v>25.188416</v>
      </c>
      <c r="Z75" s="31">
        <v>24.967963999999998</v>
      </c>
      <c r="AA75" s="31">
        <v>24.731241000000001</v>
      </c>
      <c r="AB75" s="31">
        <v>24.464855</v>
      </c>
      <c r="AC75" s="31">
        <v>24.268253000000001</v>
      </c>
      <c r="AD75" s="31">
        <v>24.026084999999998</v>
      </c>
      <c r="AE75" s="31">
        <v>23.802935000000002</v>
      </c>
      <c r="AF75" s="31">
        <v>23.576381999999999</v>
      </c>
      <c r="AG75" s="31">
        <v>23.390915</v>
      </c>
      <c r="AH75" s="32">
        <v>1.0199E-2</v>
      </c>
    </row>
    <row r="76" spans="1:34" ht="15" customHeight="1">
      <c r="A76" s="19" t="s">
        <v>972</v>
      </c>
      <c r="B76" s="37" t="s">
        <v>2061</v>
      </c>
      <c r="C76" s="31">
        <v>0.86227699999999996</v>
      </c>
      <c r="D76" s="31">
        <v>1.0300750000000001</v>
      </c>
      <c r="E76" s="31">
        <v>1.1456470000000001</v>
      </c>
      <c r="F76" s="31">
        <v>1.2380690000000001</v>
      </c>
      <c r="G76" s="31">
        <v>1.303007</v>
      </c>
      <c r="H76" s="31">
        <v>1.3502719999999999</v>
      </c>
      <c r="I76" s="31">
        <v>1.381985</v>
      </c>
      <c r="J76" s="31">
        <v>1.404825</v>
      </c>
      <c r="K76" s="31">
        <v>1.411664</v>
      </c>
      <c r="L76" s="31">
        <v>1.4127559999999999</v>
      </c>
      <c r="M76" s="31">
        <v>1.4232830000000001</v>
      </c>
      <c r="N76" s="31">
        <v>1.420928</v>
      </c>
      <c r="O76" s="31">
        <v>1.427392</v>
      </c>
      <c r="P76" s="31">
        <v>1.428714</v>
      </c>
      <c r="Q76" s="31">
        <v>1.43042</v>
      </c>
      <c r="R76" s="31">
        <v>1.4320710000000001</v>
      </c>
      <c r="S76" s="31">
        <v>1.435149</v>
      </c>
      <c r="T76" s="31">
        <v>1.4369190000000001</v>
      </c>
      <c r="U76" s="31">
        <v>1.4383889999999999</v>
      </c>
      <c r="V76" s="31">
        <v>1.435546</v>
      </c>
      <c r="W76" s="31">
        <v>1.4382349999999999</v>
      </c>
      <c r="X76" s="31">
        <v>1.4351879999999999</v>
      </c>
      <c r="Y76" s="31">
        <v>1.430968</v>
      </c>
      <c r="Z76" s="31">
        <v>1.4263680000000001</v>
      </c>
      <c r="AA76" s="31">
        <v>1.4204330000000001</v>
      </c>
      <c r="AB76" s="31">
        <v>1.4121159999999999</v>
      </c>
      <c r="AC76" s="31">
        <v>1.409006</v>
      </c>
      <c r="AD76" s="31">
        <v>1.402237</v>
      </c>
      <c r="AE76" s="31">
        <v>1.396865</v>
      </c>
      <c r="AF76" s="31">
        <v>1.3906849999999999</v>
      </c>
      <c r="AG76" s="31">
        <v>1.3869629999999999</v>
      </c>
      <c r="AH76" s="32">
        <v>1.5969000000000001E-2</v>
      </c>
    </row>
    <row r="77" spans="1:34" ht="15" customHeight="1">
      <c r="A77" s="19" t="s">
        <v>973</v>
      </c>
      <c r="B77" s="37" t="s">
        <v>2062</v>
      </c>
      <c r="C77" s="31">
        <v>0.34800700000000001</v>
      </c>
      <c r="D77" s="31">
        <v>0.43123899999999998</v>
      </c>
      <c r="E77" s="31">
        <v>0.50166999999999995</v>
      </c>
      <c r="F77" s="31">
        <v>0.569878</v>
      </c>
      <c r="G77" s="31">
        <v>0.63292499999999996</v>
      </c>
      <c r="H77" s="31">
        <v>0.692361</v>
      </c>
      <c r="I77" s="31">
        <v>0.74979899999999999</v>
      </c>
      <c r="J77" s="31">
        <v>0.80834700000000004</v>
      </c>
      <c r="K77" s="31">
        <v>0.86099300000000001</v>
      </c>
      <c r="L77" s="31">
        <v>0.91611100000000001</v>
      </c>
      <c r="M77" s="31">
        <v>0.98113300000000003</v>
      </c>
      <c r="N77" s="31">
        <v>1.0460929999999999</v>
      </c>
      <c r="O77" s="31">
        <v>1.1227100000000001</v>
      </c>
      <c r="P77" s="31">
        <v>1.20482</v>
      </c>
      <c r="Q77" s="31">
        <v>1.2958270000000001</v>
      </c>
      <c r="R77" s="31">
        <v>1.3970480000000001</v>
      </c>
      <c r="S77" s="31">
        <v>1.5111669999999999</v>
      </c>
      <c r="T77" s="31">
        <v>1.6378630000000001</v>
      </c>
      <c r="U77" s="31">
        <v>1.77874</v>
      </c>
      <c r="V77" s="31">
        <v>1.9331210000000001</v>
      </c>
      <c r="W77" s="31">
        <v>2.1132499999999999</v>
      </c>
      <c r="X77" s="31">
        <v>2.3100040000000002</v>
      </c>
      <c r="Y77" s="31">
        <v>2.5332659999999998</v>
      </c>
      <c r="Z77" s="31">
        <v>2.7902719999999999</v>
      </c>
      <c r="AA77" s="31">
        <v>3.0889150000000001</v>
      </c>
      <c r="AB77" s="31">
        <v>3.4400369999999998</v>
      </c>
      <c r="AC77" s="31">
        <v>3.8767309999999999</v>
      </c>
      <c r="AD77" s="31">
        <v>4.4182069999999998</v>
      </c>
      <c r="AE77" s="31">
        <v>5.1396379999999997</v>
      </c>
      <c r="AF77" s="31">
        <v>6.1949959999999997</v>
      </c>
      <c r="AG77" s="31">
        <v>7.208939</v>
      </c>
      <c r="AH77" s="32">
        <v>0.106308</v>
      </c>
    </row>
    <row r="78" spans="1:34" ht="15" customHeight="1">
      <c r="A78" s="19" t="s">
        <v>974</v>
      </c>
      <c r="B78" s="37" t="s">
        <v>2063</v>
      </c>
      <c r="C78" s="31">
        <v>1.0541999999999999E-2</v>
      </c>
      <c r="D78" s="31">
        <v>1.289E-2</v>
      </c>
      <c r="E78" s="31">
        <v>1.4517E-2</v>
      </c>
      <c r="F78" s="31">
        <v>1.5817999999999999E-2</v>
      </c>
      <c r="G78" s="31">
        <v>1.6737999999999999E-2</v>
      </c>
      <c r="H78" s="31">
        <v>1.7350000000000001E-2</v>
      </c>
      <c r="I78" s="31">
        <v>1.7728000000000001E-2</v>
      </c>
      <c r="J78" s="31">
        <v>1.7975999999999999E-2</v>
      </c>
      <c r="K78" s="31">
        <v>1.7930999999999999E-2</v>
      </c>
      <c r="L78" s="31">
        <v>1.7826999999999999E-2</v>
      </c>
      <c r="M78" s="31">
        <v>1.7812000000000001E-2</v>
      </c>
      <c r="N78" s="31">
        <v>1.7666000000000001E-2</v>
      </c>
      <c r="O78" s="31">
        <v>1.7603000000000001E-2</v>
      </c>
      <c r="P78" s="31">
        <v>1.7496999999999999E-2</v>
      </c>
      <c r="Q78" s="31">
        <v>1.7394E-2</v>
      </c>
      <c r="R78" s="31">
        <v>1.7295000000000001E-2</v>
      </c>
      <c r="S78" s="31">
        <v>1.7215000000000001E-2</v>
      </c>
      <c r="T78" s="31">
        <v>1.7125999999999999E-2</v>
      </c>
      <c r="U78" s="31">
        <v>1.7024999999999998E-2</v>
      </c>
      <c r="V78" s="31">
        <v>1.6885000000000001E-2</v>
      </c>
      <c r="W78" s="31">
        <v>1.6792999999999999E-2</v>
      </c>
      <c r="X78" s="31">
        <v>1.6638E-2</v>
      </c>
      <c r="Y78" s="31">
        <v>1.6469000000000001E-2</v>
      </c>
      <c r="Z78" s="31">
        <v>1.6296000000000001E-2</v>
      </c>
      <c r="AA78" s="31">
        <v>1.6112000000000001E-2</v>
      </c>
      <c r="AB78" s="31">
        <v>1.5911000000000002E-2</v>
      </c>
      <c r="AC78" s="31">
        <v>1.5751999999999999E-2</v>
      </c>
      <c r="AD78" s="31">
        <v>1.5566E-2</v>
      </c>
      <c r="AE78" s="31">
        <v>1.5389999999999999E-2</v>
      </c>
      <c r="AF78" s="31">
        <v>1.5214E-2</v>
      </c>
      <c r="AG78" s="31">
        <v>1.5063E-2</v>
      </c>
      <c r="AH78" s="32">
        <v>1.1967999999999999E-2</v>
      </c>
    </row>
    <row r="79" spans="1:34" ht="15" customHeight="1">
      <c r="A79" s="19" t="s">
        <v>975</v>
      </c>
      <c r="B79" s="37" t="s">
        <v>1787</v>
      </c>
      <c r="C79" s="31">
        <v>21.389296000000002</v>
      </c>
      <c r="D79" s="31">
        <v>24.819659999999999</v>
      </c>
      <c r="E79" s="31">
        <v>27.508773999999999</v>
      </c>
      <c r="F79" s="31">
        <v>29.615561</v>
      </c>
      <c r="G79" s="31">
        <v>31.272079000000002</v>
      </c>
      <c r="H79" s="31">
        <v>32.583652000000001</v>
      </c>
      <c r="I79" s="31">
        <v>33.638534999999997</v>
      </c>
      <c r="J79" s="31">
        <v>34.496861000000003</v>
      </c>
      <c r="K79" s="31">
        <v>35.201259999999998</v>
      </c>
      <c r="L79" s="31">
        <v>35.791018999999999</v>
      </c>
      <c r="M79" s="31">
        <v>36.299830999999998</v>
      </c>
      <c r="N79" s="31">
        <v>36.746929000000002</v>
      </c>
      <c r="O79" s="31">
        <v>37.142226999999998</v>
      </c>
      <c r="P79" s="31">
        <v>37.503906000000001</v>
      </c>
      <c r="Q79" s="31">
        <v>37.841701999999998</v>
      </c>
      <c r="R79" s="31">
        <v>38.154102000000002</v>
      </c>
      <c r="S79" s="31">
        <v>38.444060999999998</v>
      </c>
      <c r="T79" s="31">
        <v>38.717219999999998</v>
      </c>
      <c r="U79" s="31">
        <v>38.979033999999999</v>
      </c>
      <c r="V79" s="31">
        <v>39.231392</v>
      </c>
      <c r="W79" s="31">
        <v>39.476275999999999</v>
      </c>
      <c r="X79" s="31">
        <v>39.713692000000002</v>
      </c>
      <c r="Y79" s="31">
        <v>39.946350000000002</v>
      </c>
      <c r="Z79" s="31">
        <v>40.174610000000001</v>
      </c>
      <c r="AA79" s="31">
        <v>40.397311999999999</v>
      </c>
      <c r="AB79" s="31">
        <v>40.614189000000003</v>
      </c>
      <c r="AC79" s="31">
        <v>40.826667999999998</v>
      </c>
      <c r="AD79" s="31">
        <v>41.035671000000001</v>
      </c>
      <c r="AE79" s="31">
        <v>41.243774000000002</v>
      </c>
      <c r="AF79" s="31">
        <v>41.450133999999998</v>
      </c>
      <c r="AG79" s="31">
        <v>41.654305000000001</v>
      </c>
      <c r="AH79" s="32">
        <v>2.2466E-2</v>
      </c>
    </row>
    <row r="80" spans="1:34" ht="15" customHeight="1">
      <c r="A80" s="19" t="s">
        <v>976</v>
      </c>
      <c r="B80" s="37" t="s">
        <v>2057</v>
      </c>
      <c r="C80" s="31">
        <v>0</v>
      </c>
      <c r="D80" s="31">
        <v>0</v>
      </c>
      <c r="E80" s="31">
        <v>0</v>
      </c>
      <c r="F80" s="31">
        <v>0</v>
      </c>
      <c r="G80" s="31">
        <v>0</v>
      </c>
      <c r="H80" s="31">
        <v>0</v>
      </c>
      <c r="I80" s="31">
        <v>0</v>
      </c>
      <c r="J80" s="31">
        <v>0</v>
      </c>
      <c r="K80" s="31">
        <v>0</v>
      </c>
      <c r="L80" s="31">
        <v>0</v>
      </c>
      <c r="M80" s="31">
        <v>0</v>
      </c>
      <c r="N80" s="31">
        <v>0</v>
      </c>
      <c r="O80" s="31">
        <v>0</v>
      </c>
      <c r="P80" s="31">
        <v>0</v>
      </c>
      <c r="Q80" s="31">
        <v>0</v>
      </c>
      <c r="R80" s="31">
        <v>0</v>
      </c>
      <c r="S80" s="31">
        <v>0</v>
      </c>
      <c r="T80" s="31">
        <v>0</v>
      </c>
      <c r="U80" s="31">
        <v>0</v>
      </c>
      <c r="V80" s="31">
        <v>0</v>
      </c>
      <c r="W80" s="31">
        <v>0</v>
      </c>
      <c r="X80" s="31">
        <v>0</v>
      </c>
      <c r="Y80" s="31">
        <v>0</v>
      </c>
      <c r="Z80" s="31">
        <v>0</v>
      </c>
      <c r="AA80" s="31">
        <v>0</v>
      </c>
      <c r="AB80" s="31">
        <v>0</v>
      </c>
      <c r="AC80" s="31">
        <v>0</v>
      </c>
      <c r="AD80" s="31">
        <v>0</v>
      </c>
      <c r="AE80" s="31">
        <v>0</v>
      </c>
      <c r="AF80" s="31">
        <v>0</v>
      </c>
      <c r="AG80" s="31">
        <v>0</v>
      </c>
      <c r="AH80" s="32" t="s">
        <v>1754</v>
      </c>
    </row>
    <row r="81" spans="1:34" ht="15" customHeight="1">
      <c r="A81" s="19" t="s">
        <v>977</v>
      </c>
      <c r="B81" s="37" t="s">
        <v>2058</v>
      </c>
      <c r="C81" s="31">
        <v>0</v>
      </c>
      <c r="D81" s="31">
        <v>0</v>
      </c>
      <c r="E81" s="31">
        <v>0</v>
      </c>
      <c r="F81" s="31">
        <v>0</v>
      </c>
      <c r="G81" s="31">
        <v>0</v>
      </c>
      <c r="H81" s="31">
        <v>0</v>
      </c>
      <c r="I81" s="31">
        <v>0</v>
      </c>
      <c r="J81" s="31">
        <v>0</v>
      </c>
      <c r="K81" s="31">
        <v>0</v>
      </c>
      <c r="L81" s="31">
        <v>0</v>
      </c>
      <c r="M81" s="31">
        <v>0</v>
      </c>
      <c r="N81" s="31">
        <v>0</v>
      </c>
      <c r="O81" s="31">
        <v>0</v>
      </c>
      <c r="P81" s="31">
        <v>0</v>
      </c>
      <c r="Q81" s="31">
        <v>0</v>
      </c>
      <c r="R81" s="31">
        <v>0</v>
      </c>
      <c r="S81" s="31">
        <v>0</v>
      </c>
      <c r="T81" s="31">
        <v>0</v>
      </c>
      <c r="U81" s="31">
        <v>0</v>
      </c>
      <c r="V81" s="31">
        <v>0</v>
      </c>
      <c r="W81" s="31">
        <v>0</v>
      </c>
      <c r="X81" s="31">
        <v>0</v>
      </c>
      <c r="Y81" s="31">
        <v>0</v>
      </c>
      <c r="Z81" s="31">
        <v>0</v>
      </c>
      <c r="AA81" s="31">
        <v>0</v>
      </c>
      <c r="AB81" s="31">
        <v>0</v>
      </c>
      <c r="AC81" s="31">
        <v>0</v>
      </c>
      <c r="AD81" s="31">
        <v>0</v>
      </c>
      <c r="AE81" s="31">
        <v>0</v>
      </c>
      <c r="AF81" s="31">
        <v>0</v>
      </c>
      <c r="AG81" s="31">
        <v>0</v>
      </c>
      <c r="AH81" s="32" t="s">
        <v>1754</v>
      </c>
    </row>
    <row r="82" spans="1:34" ht="15" customHeight="1">
      <c r="A82" s="19" t="s">
        <v>978</v>
      </c>
      <c r="B82" s="37" t="s">
        <v>2059</v>
      </c>
      <c r="C82" s="31">
        <v>21.389296000000002</v>
      </c>
      <c r="D82" s="31">
        <v>24.819659999999999</v>
      </c>
      <c r="E82" s="31">
        <v>27.508773999999999</v>
      </c>
      <c r="F82" s="31">
        <v>29.615561</v>
      </c>
      <c r="G82" s="31">
        <v>31.272079000000002</v>
      </c>
      <c r="H82" s="31">
        <v>32.583652000000001</v>
      </c>
      <c r="I82" s="31">
        <v>33.638534999999997</v>
      </c>
      <c r="J82" s="31">
        <v>34.496861000000003</v>
      </c>
      <c r="K82" s="31">
        <v>35.201259999999998</v>
      </c>
      <c r="L82" s="31">
        <v>35.791018999999999</v>
      </c>
      <c r="M82" s="31">
        <v>36.299830999999998</v>
      </c>
      <c r="N82" s="31">
        <v>36.746929000000002</v>
      </c>
      <c r="O82" s="31">
        <v>37.142226999999998</v>
      </c>
      <c r="P82" s="31">
        <v>37.503906000000001</v>
      </c>
      <c r="Q82" s="31">
        <v>37.841701999999998</v>
      </c>
      <c r="R82" s="31">
        <v>38.154102000000002</v>
      </c>
      <c r="S82" s="31">
        <v>38.444060999999998</v>
      </c>
      <c r="T82" s="31">
        <v>38.717219999999998</v>
      </c>
      <c r="U82" s="31">
        <v>38.979033999999999</v>
      </c>
      <c r="V82" s="31">
        <v>39.231392</v>
      </c>
      <c r="W82" s="31">
        <v>39.476275999999999</v>
      </c>
      <c r="X82" s="31">
        <v>39.713692000000002</v>
      </c>
      <c r="Y82" s="31">
        <v>39.946350000000002</v>
      </c>
      <c r="Z82" s="31">
        <v>40.174610000000001</v>
      </c>
      <c r="AA82" s="31">
        <v>40.397311999999999</v>
      </c>
      <c r="AB82" s="31">
        <v>40.614189000000003</v>
      </c>
      <c r="AC82" s="31">
        <v>40.826667999999998</v>
      </c>
      <c r="AD82" s="31">
        <v>41.035671000000001</v>
      </c>
      <c r="AE82" s="31">
        <v>41.243774000000002</v>
      </c>
      <c r="AF82" s="31">
        <v>41.450133999999998</v>
      </c>
      <c r="AG82" s="31">
        <v>41.654305000000001</v>
      </c>
      <c r="AH82" s="32">
        <v>2.2466E-2</v>
      </c>
    </row>
    <row r="83" spans="1:34" ht="15" customHeight="1">
      <c r="A83" s="19" t="s">
        <v>979</v>
      </c>
      <c r="B83" s="37" t="s">
        <v>2060</v>
      </c>
      <c r="C83" s="31">
        <v>0</v>
      </c>
      <c r="D83" s="31">
        <v>0</v>
      </c>
      <c r="E83" s="31">
        <v>0</v>
      </c>
      <c r="F83" s="31">
        <v>0</v>
      </c>
      <c r="G83" s="31">
        <v>0</v>
      </c>
      <c r="H83" s="31">
        <v>0</v>
      </c>
      <c r="I83" s="31">
        <v>0</v>
      </c>
      <c r="J83" s="31">
        <v>0</v>
      </c>
      <c r="K83" s="31">
        <v>0</v>
      </c>
      <c r="L83" s="31">
        <v>0</v>
      </c>
      <c r="M83" s="31">
        <v>0</v>
      </c>
      <c r="N83" s="31">
        <v>0</v>
      </c>
      <c r="O83" s="31">
        <v>0</v>
      </c>
      <c r="P83" s="31">
        <v>0</v>
      </c>
      <c r="Q83" s="31">
        <v>0</v>
      </c>
      <c r="R83" s="31">
        <v>0</v>
      </c>
      <c r="S83" s="31">
        <v>0</v>
      </c>
      <c r="T83" s="31">
        <v>0</v>
      </c>
      <c r="U83" s="31">
        <v>0</v>
      </c>
      <c r="V83" s="31">
        <v>0</v>
      </c>
      <c r="W83" s="31">
        <v>0</v>
      </c>
      <c r="X83" s="31">
        <v>0</v>
      </c>
      <c r="Y83" s="31">
        <v>0</v>
      </c>
      <c r="Z83" s="31">
        <v>0</v>
      </c>
      <c r="AA83" s="31">
        <v>0</v>
      </c>
      <c r="AB83" s="31">
        <v>0</v>
      </c>
      <c r="AC83" s="31">
        <v>0</v>
      </c>
      <c r="AD83" s="31">
        <v>0</v>
      </c>
      <c r="AE83" s="31">
        <v>0</v>
      </c>
      <c r="AF83" s="31">
        <v>0</v>
      </c>
      <c r="AG83" s="31">
        <v>0</v>
      </c>
      <c r="AH83" s="32" t="s">
        <v>1754</v>
      </c>
    </row>
    <row r="84" spans="1:34" ht="15" customHeight="1">
      <c r="A84" s="19" t="s">
        <v>980</v>
      </c>
      <c r="B84" s="37" t="s">
        <v>2061</v>
      </c>
      <c r="C84" s="31">
        <v>0</v>
      </c>
      <c r="D84" s="31">
        <v>0</v>
      </c>
      <c r="E84" s="31">
        <v>0</v>
      </c>
      <c r="F84" s="31">
        <v>0</v>
      </c>
      <c r="G84" s="31">
        <v>0</v>
      </c>
      <c r="H84" s="31">
        <v>0</v>
      </c>
      <c r="I84" s="31">
        <v>0</v>
      </c>
      <c r="J84" s="31">
        <v>0</v>
      </c>
      <c r="K84" s="31">
        <v>0</v>
      </c>
      <c r="L84" s="31">
        <v>0</v>
      </c>
      <c r="M84" s="31">
        <v>0</v>
      </c>
      <c r="N84" s="31">
        <v>0</v>
      </c>
      <c r="O84" s="31">
        <v>0</v>
      </c>
      <c r="P84" s="31">
        <v>0</v>
      </c>
      <c r="Q84" s="31">
        <v>0</v>
      </c>
      <c r="R84" s="31">
        <v>0</v>
      </c>
      <c r="S84" s="31">
        <v>0</v>
      </c>
      <c r="T84" s="31">
        <v>0</v>
      </c>
      <c r="U84" s="31">
        <v>0</v>
      </c>
      <c r="V84" s="31">
        <v>0</v>
      </c>
      <c r="W84" s="31">
        <v>0</v>
      </c>
      <c r="X84" s="31">
        <v>0</v>
      </c>
      <c r="Y84" s="31">
        <v>0</v>
      </c>
      <c r="Z84" s="31">
        <v>0</v>
      </c>
      <c r="AA84" s="31">
        <v>0</v>
      </c>
      <c r="AB84" s="31">
        <v>0</v>
      </c>
      <c r="AC84" s="31">
        <v>0</v>
      </c>
      <c r="AD84" s="31">
        <v>0</v>
      </c>
      <c r="AE84" s="31">
        <v>0</v>
      </c>
      <c r="AF84" s="31">
        <v>0</v>
      </c>
      <c r="AG84" s="31">
        <v>0</v>
      </c>
      <c r="AH84" s="32" t="s">
        <v>1754</v>
      </c>
    </row>
    <row r="85" spans="1:34" ht="15" customHeight="1">
      <c r="A85" s="19" t="s">
        <v>981</v>
      </c>
      <c r="B85" s="37" t="s">
        <v>2062</v>
      </c>
      <c r="C85" s="31">
        <v>0</v>
      </c>
      <c r="D85" s="31">
        <v>0</v>
      </c>
      <c r="E85" s="31">
        <v>0</v>
      </c>
      <c r="F85" s="31">
        <v>0</v>
      </c>
      <c r="G85" s="31">
        <v>0</v>
      </c>
      <c r="H85" s="31">
        <v>0</v>
      </c>
      <c r="I85" s="31">
        <v>0</v>
      </c>
      <c r="J85" s="31">
        <v>0</v>
      </c>
      <c r="K85" s="31">
        <v>0</v>
      </c>
      <c r="L85" s="31">
        <v>0</v>
      </c>
      <c r="M85" s="31">
        <v>0</v>
      </c>
      <c r="N85" s="31">
        <v>0</v>
      </c>
      <c r="O85" s="31">
        <v>0</v>
      </c>
      <c r="P85" s="31">
        <v>0</v>
      </c>
      <c r="Q85" s="31">
        <v>0</v>
      </c>
      <c r="R85" s="31">
        <v>0</v>
      </c>
      <c r="S85" s="31">
        <v>0</v>
      </c>
      <c r="T85" s="31">
        <v>0</v>
      </c>
      <c r="U85" s="31">
        <v>0</v>
      </c>
      <c r="V85" s="31">
        <v>0</v>
      </c>
      <c r="W85" s="31">
        <v>0</v>
      </c>
      <c r="X85" s="31">
        <v>0</v>
      </c>
      <c r="Y85" s="31">
        <v>0</v>
      </c>
      <c r="Z85" s="31">
        <v>0</v>
      </c>
      <c r="AA85" s="31">
        <v>0</v>
      </c>
      <c r="AB85" s="31">
        <v>0</v>
      </c>
      <c r="AC85" s="31">
        <v>0</v>
      </c>
      <c r="AD85" s="31">
        <v>0</v>
      </c>
      <c r="AE85" s="31">
        <v>0</v>
      </c>
      <c r="AF85" s="31">
        <v>0</v>
      </c>
      <c r="AG85" s="31">
        <v>0</v>
      </c>
      <c r="AH85" s="32" t="s">
        <v>1754</v>
      </c>
    </row>
    <row r="86" spans="1:34" ht="15" customHeight="1">
      <c r="A86" s="19" t="s">
        <v>982</v>
      </c>
      <c r="B86" s="37" t="s">
        <v>2063</v>
      </c>
      <c r="C86" s="31">
        <v>0</v>
      </c>
      <c r="D86" s="31">
        <v>0</v>
      </c>
      <c r="E86" s="31">
        <v>0</v>
      </c>
      <c r="F86" s="31">
        <v>0</v>
      </c>
      <c r="G86" s="31">
        <v>0</v>
      </c>
      <c r="H86" s="31">
        <v>0</v>
      </c>
      <c r="I86" s="31">
        <v>0</v>
      </c>
      <c r="J86" s="31">
        <v>0</v>
      </c>
      <c r="K86" s="31">
        <v>0</v>
      </c>
      <c r="L86" s="31">
        <v>0</v>
      </c>
      <c r="M86" s="31">
        <v>0</v>
      </c>
      <c r="N86" s="31">
        <v>0</v>
      </c>
      <c r="O86" s="31">
        <v>0</v>
      </c>
      <c r="P86" s="31">
        <v>0</v>
      </c>
      <c r="Q86" s="31">
        <v>0</v>
      </c>
      <c r="R86" s="31">
        <v>0</v>
      </c>
      <c r="S86" s="31">
        <v>0</v>
      </c>
      <c r="T86" s="31">
        <v>0</v>
      </c>
      <c r="U86" s="31">
        <v>0</v>
      </c>
      <c r="V86" s="31">
        <v>0</v>
      </c>
      <c r="W86" s="31">
        <v>0</v>
      </c>
      <c r="X86" s="31">
        <v>0</v>
      </c>
      <c r="Y86" s="31">
        <v>0</v>
      </c>
      <c r="Z86" s="31">
        <v>0</v>
      </c>
      <c r="AA86" s="31">
        <v>0</v>
      </c>
      <c r="AB86" s="31">
        <v>0</v>
      </c>
      <c r="AC86" s="31">
        <v>0</v>
      </c>
      <c r="AD86" s="31">
        <v>0</v>
      </c>
      <c r="AE86" s="31">
        <v>0</v>
      </c>
      <c r="AF86" s="31">
        <v>0</v>
      </c>
      <c r="AG86" s="31">
        <v>0</v>
      </c>
      <c r="AH86" s="32" t="s">
        <v>1754</v>
      </c>
    </row>
    <row r="87" spans="1:34" ht="15" customHeight="1">
      <c r="A87" s="19" t="s">
        <v>983</v>
      </c>
      <c r="B87" s="37" t="s">
        <v>1788</v>
      </c>
      <c r="C87" s="31">
        <v>36.342906999999997</v>
      </c>
      <c r="D87" s="31">
        <v>53.065311000000001</v>
      </c>
      <c r="E87" s="31">
        <v>65.539467000000002</v>
      </c>
      <c r="F87" s="31">
        <v>74.773978999999997</v>
      </c>
      <c r="G87" s="31">
        <v>81.650833000000006</v>
      </c>
      <c r="H87" s="31">
        <v>86.872803000000005</v>
      </c>
      <c r="I87" s="31">
        <v>90.754906000000005</v>
      </c>
      <c r="J87" s="31">
        <v>93.637412999999995</v>
      </c>
      <c r="K87" s="31">
        <v>95.815002000000007</v>
      </c>
      <c r="L87" s="31">
        <v>97.436104</v>
      </c>
      <c r="M87" s="31">
        <v>98.610245000000006</v>
      </c>
      <c r="N87" s="31">
        <v>99.419303999999997</v>
      </c>
      <c r="O87" s="31">
        <v>99.995209000000003</v>
      </c>
      <c r="P87" s="31">
        <v>100.309273</v>
      </c>
      <c r="Q87" s="31">
        <v>100.40667000000001</v>
      </c>
      <c r="R87" s="31">
        <v>100.38294999999999</v>
      </c>
      <c r="S87" s="31">
        <v>100.257339</v>
      </c>
      <c r="T87" s="31">
        <v>100.058403</v>
      </c>
      <c r="U87" s="31">
        <v>99.805510999999996</v>
      </c>
      <c r="V87" s="31">
        <v>99.515220999999997</v>
      </c>
      <c r="W87" s="31">
        <v>99.199759999999998</v>
      </c>
      <c r="X87" s="31">
        <v>98.868858000000003</v>
      </c>
      <c r="Y87" s="31">
        <v>98.529670999999993</v>
      </c>
      <c r="Z87" s="31">
        <v>98.187920000000005</v>
      </c>
      <c r="AA87" s="31">
        <v>97.849258000000006</v>
      </c>
      <c r="AB87" s="31">
        <v>97.518638999999993</v>
      </c>
      <c r="AC87" s="31">
        <v>97.198441000000003</v>
      </c>
      <c r="AD87" s="31">
        <v>96.890311999999994</v>
      </c>
      <c r="AE87" s="31">
        <v>96.595939999999999</v>
      </c>
      <c r="AF87" s="31">
        <v>96.314689999999999</v>
      </c>
      <c r="AG87" s="31">
        <v>96.044708</v>
      </c>
      <c r="AH87" s="32">
        <v>3.2924000000000002E-2</v>
      </c>
    </row>
    <row r="88" spans="1:34" ht="15" customHeight="1">
      <c r="A88" s="19" t="s">
        <v>984</v>
      </c>
      <c r="B88" s="37" t="s">
        <v>2057</v>
      </c>
      <c r="C88" s="31">
        <v>4.0336290000000004</v>
      </c>
      <c r="D88" s="31">
        <v>5.8896179999999996</v>
      </c>
      <c r="E88" s="31">
        <v>7.2741009999999999</v>
      </c>
      <c r="F88" s="31">
        <v>8.2990220000000008</v>
      </c>
      <c r="G88" s="31">
        <v>9.0622699999999998</v>
      </c>
      <c r="H88" s="31">
        <v>9.6418470000000003</v>
      </c>
      <c r="I88" s="31">
        <v>10.072714</v>
      </c>
      <c r="J88" s="31">
        <v>10.392637000000001</v>
      </c>
      <c r="K88" s="31">
        <v>10.634325</v>
      </c>
      <c r="L88" s="31">
        <v>10.814247999999999</v>
      </c>
      <c r="M88" s="31">
        <v>10.944561999999999</v>
      </c>
      <c r="N88" s="31">
        <v>11.034359</v>
      </c>
      <c r="O88" s="31">
        <v>11.098278000000001</v>
      </c>
      <c r="P88" s="31">
        <v>11.133133000000001</v>
      </c>
      <c r="Q88" s="31">
        <v>11.143943999999999</v>
      </c>
      <c r="R88" s="31">
        <v>11.141311999999999</v>
      </c>
      <c r="S88" s="31">
        <v>11.127371999999999</v>
      </c>
      <c r="T88" s="31">
        <v>11.105289000000001</v>
      </c>
      <c r="U88" s="31">
        <v>11.077222000000001</v>
      </c>
      <c r="V88" s="31">
        <v>11.045005</v>
      </c>
      <c r="W88" s="31">
        <v>11.009993</v>
      </c>
      <c r="X88" s="31">
        <v>10.973265</v>
      </c>
      <c r="Y88" s="31">
        <v>10.935619000000001</v>
      </c>
      <c r="Z88" s="31">
        <v>10.897690000000001</v>
      </c>
      <c r="AA88" s="31">
        <v>10.860104</v>
      </c>
      <c r="AB88" s="31">
        <v>10.823408000000001</v>
      </c>
      <c r="AC88" s="31">
        <v>10.787869000000001</v>
      </c>
      <c r="AD88" s="31">
        <v>10.753671000000001</v>
      </c>
      <c r="AE88" s="31">
        <v>10.720997000000001</v>
      </c>
      <c r="AF88" s="31">
        <v>10.689784</v>
      </c>
      <c r="AG88" s="31">
        <v>10.659818</v>
      </c>
      <c r="AH88" s="32">
        <v>3.2924000000000002E-2</v>
      </c>
    </row>
    <row r="89" spans="1:34" ht="15" customHeight="1">
      <c r="A89" s="19" t="s">
        <v>985</v>
      </c>
      <c r="B89" s="37" t="s">
        <v>2058</v>
      </c>
      <c r="C89" s="31">
        <v>0</v>
      </c>
      <c r="D89" s="31">
        <v>0</v>
      </c>
      <c r="E89" s="31">
        <v>0</v>
      </c>
      <c r="F89" s="31">
        <v>0</v>
      </c>
      <c r="G89" s="31">
        <v>0</v>
      </c>
      <c r="H89" s="31">
        <v>0</v>
      </c>
      <c r="I89" s="31">
        <v>0</v>
      </c>
      <c r="J89" s="31">
        <v>0</v>
      </c>
      <c r="K89" s="31">
        <v>0</v>
      </c>
      <c r="L89" s="31">
        <v>0</v>
      </c>
      <c r="M89" s="31">
        <v>0</v>
      </c>
      <c r="N89" s="31">
        <v>0</v>
      </c>
      <c r="O89" s="31">
        <v>0</v>
      </c>
      <c r="P89" s="31">
        <v>0</v>
      </c>
      <c r="Q89" s="31">
        <v>0</v>
      </c>
      <c r="R89" s="31">
        <v>0</v>
      </c>
      <c r="S89" s="31">
        <v>0</v>
      </c>
      <c r="T89" s="31">
        <v>0</v>
      </c>
      <c r="U89" s="31">
        <v>0</v>
      </c>
      <c r="V89" s="31">
        <v>0</v>
      </c>
      <c r="W89" s="31">
        <v>0</v>
      </c>
      <c r="X89" s="31">
        <v>0</v>
      </c>
      <c r="Y89" s="31">
        <v>0</v>
      </c>
      <c r="Z89" s="31">
        <v>0</v>
      </c>
      <c r="AA89" s="31">
        <v>0</v>
      </c>
      <c r="AB89" s="31">
        <v>0</v>
      </c>
      <c r="AC89" s="31">
        <v>0</v>
      </c>
      <c r="AD89" s="31">
        <v>0</v>
      </c>
      <c r="AE89" s="31">
        <v>0</v>
      </c>
      <c r="AF89" s="31">
        <v>0</v>
      </c>
      <c r="AG89" s="31">
        <v>0</v>
      </c>
      <c r="AH89" s="32" t="s">
        <v>1754</v>
      </c>
    </row>
    <row r="90" spans="1:34">
      <c r="A90" s="19" t="s">
        <v>986</v>
      </c>
      <c r="B90" s="37" t="s">
        <v>2059</v>
      </c>
      <c r="C90" s="31">
        <v>31.980042000000001</v>
      </c>
      <c r="D90" s="31">
        <v>46.692740999999998</v>
      </c>
      <c r="E90" s="31">
        <v>57.664776000000003</v>
      </c>
      <c r="F90" s="31">
        <v>65.781020999999996</v>
      </c>
      <c r="G90" s="31">
        <v>71.818886000000006</v>
      </c>
      <c r="H90" s="31">
        <v>76.398078999999996</v>
      </c>
      <c r="I90" s="31">
        <v>79.796454999999995</v>
      </c>
      <c r="J90" s="31">
        <v>82.314116999999996</v>
      </c>
      <c r="K90" s="31">
        <v>84.209557000000004</v>
      </c>
      <c r="L90" s="31">
        <v>85.614531999999997</v>
      </c>
      <c r="M90" s="31">
        <v>86.628876000000005</v>
      </c>
      <c r="N90" s="31">
        <v>87.321472</v>
      </c>
      <c r="O90" s="31">
        <v>87.808516999999995</v>
      </c>
      <c r="P90" s="31">
        <v>88.065162999999998</v>
      </c>
      <c r="Q90" s="31">
        <v>88.131011999999998</v>
      </c>
      <c r="R90" s="31">
        <v>88.090096000000003</v>
      </c>
      <c r="S90" s="31">
        <v>87.959311999999997</v>
      </c>
      <c r="T90" s="31">
        <v>87.763312999999997</v>
      </c>
      <c r="U90" s="31">
        <v>87.519240999999994</v>
      </c>
      <c r="V90" s="31">
        <v>87.242385999999996</v>
      </c>
      <c r="W90" s="31">
        <v>86.942169000000007</v>
      </c>
      <c r="X90" s="31">
        <v>86.627692999999994</v>
      </c>
      <c r="Y90" s="31">
        <v>86.305435000000003</v>
      </c>
      <c r="Z90" s="31">
        <v>85.980209000000002</v>
      </c>
      <c r="AA90" s="31">
        <v>85.657646</v>
      </c>
      <c r="AB90" s="31">
        <v>85.341896000000006</v>
      </c>
      <c r="AC90" s="31">
        <v>85.034347999999994</v>
      </c>
      <c r="AD90" s="31">
        <v>84.736877000000007</v>
      </c>
      <c r="AE90" s="31">
        <v>84.451606999999996</v>
      </c>
      <c r="AF90" s="31">
        <v>84.177605</v>
      </c>
      <c r="AG90" s="31">
        <v>83.913582000000005</v>
      </c>
      <c r="AH90" s="32">
        <v>3.2677999999999999E-2</v>
      </c>
    </row>
    <row r="91" spans="1:34" ht="15" customHeight="1">
      <c r="A91" s="19" t="s">
        <v>987</v>
      </c>
      <c r="B91" s="37" t="s">
        <v>2060</v>
      </c>
      <c r="C91" s="31">
        <v>0.29810500000000001</v>
      </c>
      <c r="D91" s="31">
        <v>0.4375</v>
      </c>
      <c r="E91" s="31">
        <v>0.54446000000000006</v>
      </c>
      <c r="F91" s="31">
        <v>0.62989300000000004</v>
      </c>
      <c r="G91" s="31">
        <v>0.69974000000000003</v>
      </c>
      <c r="H91" s="31">
        <v>0.75846599999999997</v>
      </c>
      <c r="I91" s="31">
        <v>0.80800099999999997</v>
      </c>
      <c r="J91" s="31">
        <v>0.85044900000000001</v>
      </c>
      <c r="K91" s="31">
        <v>0.88905400000000001</v>
      </c>
      <c r="L91" s="31">
        <v>0.92386800000000002</v>
      </c>
      <c r="M91" s="31">
        <v>0.95233599999999996</v>
      </c>
      <c r="N91" s="31">
        <v>0.97831100000000004</v>
      </c>
      <c r="O91" s="31">
        <v>1.002759</v>
      </c>
      <c r="P91" s="31">
        <v>1.025053</v>
      </c>
      <c r="Q91" s="31">
        <v>1.0457080000000001</v>
      </c>
      <c r="R91" s="31">
        <v>1.0655619999999999</v>
      </c>
      <c r="S91" s="31">
        <v>1.0847800000000001</v>
      </c>
      <c r="T91" s="31">
        <v>1.104093</v>
      </c>
      <c r="U91" s="31">
        <v>1.1235550000000001</v>
      </c>
      <c r="V91" s="31">
        <v>1.1425959999999999</v>
      </c>
      <c r="W91" s="31">
        <v>1.1626259999999999</v>
      </c>
      <c r="X91" s="31">
        <v>1.183211</v>
      </c>
      <c r="Y91" s="31">
        <v>1.2042170000000001</v>
      </c>
      <c r="Z91" s="31">
        <v>1.225922</v>
      </c>
      <c r="AA91" s="31">
        <v>1.2477009999999999</v>
      </c>
      <c r="AB91" s="31">
        <v>1.269806</v>
      </c>
      <c r="AC91" s="31">
        <v>1.292969</v>
      </c>
      <c r="AD91" s="31">
        <v>1.31677</v>
      </c>
      <c r="AE91" s="31">
        <v>1.3405879999999999</v>
      </c>
      <c r="AF91" s="31">
        <v>1.3648089999999999</v>
      </c>
      <c r="AG91" s="31">
        <v>1.389035</v>
      </c>
      <c r="AH91" s="32">
        <v>5.2636000000000002E-2</v>
      </c>
    </row>
    <row r="92" spans="1:34" ht="15" customHeight="1">
      <c r="A92" s="19" t="s">
        <v>988</v>
      </c>
      <c r="B92" s="37" t="s">
        <v>2061</v>
      </c>
      <c r="C92" s="31">
        <v>3.1129E-2</v>
      </c>
      <c r="D92" s="31">
        <v>4.5453E-2</v>
      </c>
      <c r="E92" s="31">
        <v>5.6136999999999999E-2</v>
      </c>
      <c r="F92" s="31">
        <v>6.4047000000000007E-2</v>
      </c>
      <c r="G92" s="31">
        <v>6.9936999999999999E-2</v>
      </c>
      <c r="H92" s="31">
        <v>7.4410000000000004E-2</v>
      </c>
      <c r="I92" s="31">
        <v>7.7734999999999999E-2</v>
      </c>
      <c r="J92" s="31">
        <v>8.0203999999999998E-2</v>
      </c>
      <c r="K92" s="31">
        <v>8.2070000000000004E-2</v>
      </c>
      <c r="L92" s="31">
        <v>8.3458000000000004E-2</v>
      </c>
      <c r="M92" s="31">
        <v>8.4463999999999997E-2</v>
      </c>
      <c r="N92" s="31">
        <v>8.5156999999999997E-2</v>
      </c>
      <c r="O92" s="31">
        <v>8.5650000000000004E-2</v>
      </c>
      <c r="P92" s="31">
        <v>8.5918999999999995E-2</v>
      </c>
      <c r="Q92" s="31">
        <v>8.6002999999999996E-2</v>
      </c>
      <c r="R92" s="31">
        <v>8.5982000000000003E-2</v>
      </c>
      <c r="S92" s="31">
        <v>8.5875000000000007E-2</v>
      </c>
      <c r="T92" s="31">
        <v>8.5704000000000002E-2</v>
      </c>
      <c r="U92" s="31">
        <v>8.5487999999999995E-2</v>
      </c>
      <c r="V92" s="31">
        <v>8.5238999999999995E-2</v>
      </c>
      <c r="W92" s="31">
        <v>8.4969000000000003E-2</v>
      </c>
      <c r="X92" s="31">
        <v>8.4684999999999996E-2</v>
      </c>
      <c r="Y92" s="31">
        <v>8.4394999999999998E-2</v>
      </c>
      <c r="Z92" s="31">
        <v>8.4101999999999996E-2</v>
      </c>
      <c r="AA92" s="31">
        <v>8.3811999999999998E-2</v>
      </c>
      <c r="AB92" s="31">
        <v>8.3529000000000006E-2</v>
      </c>
      <c r="AC92" s="31">
        <v>8.3254999999999996E-2</v>
      </c>
      <c r="AD92" s="31">
        <v>8.2990999999999995E-2</v>
      </c>
      <c r="AE92" s="31">
        <v>8.2738999999999993E-2</v>
      </c>
      <c r="AF92" s="31">
        <v>8.2498000000000002E-2</v>
      </c>
      <c r="AG92" s="31">
        <v>8.2266000000000006E-2</v>
      </c>
      <c r="AH92" s="32">
        <v>3.2924000000000002E-2</v>
      </c>
    </row>
    <row r="93" spans="1:34" ht="15" customHeight="1">
      <c r="A93" s="19" t="s">
        <v>989</v>
      </c>
      <c r="B93" s="37" t="s">
        <v>2062</v>
      </c>
      <c r="C93" s="31">
        <v>0</v>
      </c>
      <c r="D93" s="31">
        <v>0</v>
      </c>
      <c r="E93" s="31">
        <v>0</v>
      </c>
      <c r="F93" s="31">
        <v>0</v>
      </c>
      <c r="G93" s="31">
        <v>0</v>
      </c>
      <c r="H93" s="31">
        <v>0</v>
      </c>
      <c r="I93" s="31">
        <v>0</v>
      </c>
      <c r="J93" s="31">
        <v>0</v>
      </c>
      <c r="K93" s="31">
        <v>0</v>
      </c>
      <c r="L93" s="31">
        <v>0</v>
      </c>
      <c r="M93" s="31">
        <v>0</v>
      </c>
      <c r="N93" s="31">
        <v>0</v>
      </c>
      <c r="O93" s="31">
        <v>0</v>
      </c>
      <c r="P93" s="31">
        <v>0</v>
      </c>
      <c r="Q93" s="31">
        <v>0</v>
      </c>
      <c r="R93" s="31">
        <v>0</v>
      </c>
      <c r="S93" s="31">
        <v>0</v>
      </c>
      <c r="T93" s="31">
        <v>0</v>
      </c>
      <c r="U93" s="31">
        <v>0</v>
      </c>
      <c r="V93" s="31">
        <v>0</v>
      </c>
      <c r="W93" s="31">
        <v>0</v>
      </c>
      <c r="X93" s="31">
        <v>0</v>
      </c>
      <c r="Y93" s="31">
        <v>0</v>
      </c>
      <c r="Z93" s="31">
        <v>0</v>
      </c>
      <c r="AA93" s="31">
        <v>0</v>
      </c>
      <c r="AB93" s="31">
        <v>0</v>
      </c>
      <c r="AC93" s="31">
        <v>0</v>
      </c>
      <c r="AD93" s="31">
        <v>0</v>
      </c>
      <c r="AE93" s="31">
        <v>0</v>
      </c>
      <c r="AF93" s="31">
        <v>0</v>
      </c>
      <c r="AG93" s="31">
        <v>0</v>
      </c>
      <c r="AH93" s="32" t="s">
        <v>1754</v>
      </c>
    </row>
    <row r="94" spans="1:34" ht="15" customHeight="1">
      <c r="A94" s="19" t="s">
        <v>990</v>
      </c>
      <c r="B94" s="37" t="s">
        <v>2063</v>
      </c>
      <c r="C94" s="31">
        <v>0</v>
      </c>
      <c r="D94" s="31">
        <v>0</v>
      </c>
      <c r="E94" s="31">
        <v>0</v>
      </c>
      <c r="F94" s="31">
        <v>0</v>
      </c>
      <c r="G94" s="31">
        <v>0</v>
      </c>
      <c r="H94" s="31">
        <v>0</v>
      </c>
      <c r="I94" s="31">
        <v>0</v>
      </c>
      <c r="J94" s="31">
        <v>0</v>
      </c>
      <c r="K94" s="31">
        <v>0</v>
      </c>
      <c r="L94" s="31">
        <v>0</v>
      </c>
      <c r="M94" s="31">
        <v>0</v>
      </c>
      <c r="N94" s="31">
        <v>0</v>
      </c>
      <c r="O94" s="31">
        <v>0</v>
      </c>
      <c r="P94" s="31">
        <v>0</v>
      </c>
      <c r="Q94" s="31">
        <v>0</v>
      </c>
      <c r="R94" s="31">
        <v>0</v>
      </c>
      <c r="S94" s="31">
        <v>0</v>
      </c>
      <c r="T94" s="31">
        <v>0</v>
      </c>
      <c r="U94" s="31">
        <v>0</v>
      </c>
      <c r="V94" s="31">
        <v>0</v>
      </c>
      <c r="W94" s="31">
        <v>0</v>
      </c>
      <c r="X94" s="31">
        <v>0</v>
      </c>
      <c r="Y94" s="31">
        <v>0</v>
      </c>
      <c r="Z94" s="31">
        <v>0</v>
      </c>
      <c r="AA94" s="31">
        <v>0</v>
      </c>
      <c r="AB94" s="31">
        <v>0</v>
      </c>
      <c r="AC94" s="31">
        <v>0</v>
      </c>
      <c r="AD94" s="31">
        <v>0</v>
      </c>
      <c r="AE94" s="31">
        <v>0</v>
      </c>
      <c r="AF94" s="31">
        <v>0</v>
      </c>
      <c r="AG94" s="31">
        <v>0</v>
      </c>
      <c r="AH94" s="32" t="s">
        <v>1754</v>
      </c>
    </row>
    <row r="95" spans="1:34">
      <c r="A95" s="19" t="s">
        <v>991</v>
      </c>
      <c r="B95" s="30" t="s">
        <v>992</v>
      </c>
      <c r="C95" s="38">
        <v>29.648121</v>
      </c>
      <c r="D95" s="38">
        <v>35.371529000000002</v>
      </c>
      <c r="E95" s="38">
        <v>39.948593000000002</v>
      </c>
      <c r="F95" s="38">
        <v>43.489071000000003</v>
      </c>
      <c r="G95" s="38">
        <v>45.984451</v>
      </c>
      <c r="H95" s="38">
        <v>47.931637000000002</v>
      </c>
      <c r="I95" s="38">
        <v>49.326576000000003</v>
      </c>
      <c r="J95" s="38">
        <v>50.384087000000001</v>
      </c>
      <c r="K95" s="38">
        <v>50.867260000000002</v>
      </c>
      <c r="L95" s="38">
        <v>51.175823000000001</v>
      </c>
      <c r="M95" s="38">
        <v>51.805678999999998</v>
      </c>
      <c r="N95" s="38">
        <v>52.263584000000002</v>
      </c>
      <c r="O95" s="38">
        <v>52.979560999999997</v>
      </c>
      <c r="P95" s="38">
        <v>53.628819</v>
      </c>
      <c r="Q95" s="38">
        <v>54.341025999999999</v>
      </c>
      <c r="R95" s="38">
        <v>55.025925000000001</v>
      </c>
      <c r="S95" s="38">
        <v>55.647742999999998</v>
      </c>
      <c r="T95" s="38">
        <v>56.227173000000001</v>
      </c>
      <c r="U95" s="38">
        <v>56.842598000000002</v>
      </c>
      <c r="V95" s="38">
        <v>57.419387999999998</v>
      </c>
      <c r="W95" s="38">
        <v>58.185710999999998</v>
      </c>
      <c r="X95" s="38">
        <v>58.848866000000001</v>
      </c>
      <c r="Y95" s="38">
        <v>59.567070000000001</v>
      </c>
      <c r="Z95" s="38">
        <v>60.339469999999999</v>
      </c>
      <c r="AA95" s="38">
        <v>61.091625000000001</v>
      </c>
      <c r="AB95" s="38">
        <v>61.766444999999997</v>
      </c>
      <c r="AC95" s="38">
        <v>62.538589000000002</v>
      </c>
      <c r="AD95" s="38">
        <v>63.216248</v>
      </c>
      <c r="AE95" s="38">
        <v>63.947929000000002</v>
      </c>
      <c r="AF95" s="38">
        <v>64.641281000000006</v>
      </c>
      <c r="AG95" s="38">
        <v>65.327652</v>
      </c>
      <c r="AH95" s="36">
        <v>2.6683999999999999E-2</v>
      </c>
    </row>
    <row r="96" spans="1:34" ht="15" customHeight="1">
      <c r="A96" s="19" t="s">
        <v>993</v>
      </c>
      <c r="B96" s="37" t="s">
        <v>1789</v>
      </c>
      <c r="C96" s="31">
        <v>5.3958890000000004</v>
      </c>
      <c r="D96" s="31">
        <v>7.0870160000000002</v>
      </c>
      <c r="E96" s="31">
        <v>8.3169389999999996</v>
      </c>
      <c r="F96" s="31">
        <v>9.2207779999999993</v>
      </c>
      <c r="G96" s="31">
        <v>9.8915889999999997</v>
      </c>
      <c r="H96" s="31">
        <v>10.394147999999999</v>
      </c>
      <c r="I96" s="31">
        <v>10.780244</v>
      </c>
      <c r="J96" s="31">
        <v>11.083335</v>
      </c>
      <c r="K96" s="31">
        <v>11.181946999999999</v>
      </c>
      <c r="L96" s="31">
        <v>11.279498999999999</v>
      </c>
      <c r="M96" s="31">
        <v>11.376509</v>
      </c>
      <c r="N96" s="31">
        <v>11.472944</v>
      </c>
      <c r="O96" s="31">
        <v>11.567451999999999</v>
      </c>
      <c r="P96" s="31">
        <v>11.662525</v>
      </c>
      <c r="Q96" s="31">
        <v>11.758153</v>
      </c>
      <c r="R96" s="31">
        <v>11.852736999999999</v>
      </c>
      <c r="S96" s="31">
        <v>11.946493</v>
      </c>
      <c r="T96" s="31">
        <v>12.039237</v>
      </c>
      <c r="U96" s="31">
        <v>12.130905</v>
      </c>
      <c r="V96" s="31">
        <v>12.22143</v>
      </c>
      <c r="W96" s="31">
        <v>12.310779999999999</v>
      </c>
      <c r="X96" s="31">
        <v>12.398965</v>
      </c>
      <c r="Y96" s="31">
        <v>12.486036</v>
      </c>
      <c r="Z96" s="31">
        <v>12.572056999999999</v>
      </c>
      <c r="AA96" s="31">
        <v>12.657107999999999</v>
      </c>
      <c r="AB96" s="31">
        <v>12.741284</v>
      </c>
      <c r="AC96" s="31">
        <v>12.824712999999999</v>
      </c>
      <c r="AD96" s="31">
        <v>12.907496999999999</v>
      </c>
      <c r="AE96" s="31">
        <v>12.98976</v>
      </c>
      <c r="AF96" s="31">
        <v>13.071688</v>
      </c>
      <c r="AG96" s="31">
        <v>13.153475</v>
      </c>
      <c r="AH96" s="32">
        <v>3.0147E-2</v>
      </c>
    </row>
    <row r="97" spans="1:34">
      <c r="A97" s="19" t="s">
        <v>994</v>
      </c>
      <c r="B97" s="37" t="s">
        <v>2062</v>
      </c>
      <c r="C97" s="31">
        <v>0.83852300000000002</v>
      </c>
      <c r="D97" s="31">
        <v>1.1013250000000001</v>
      </c>
      <c r="E97" s="31">
        <v>1.292456</v>
      </c>
      <c r="F97" s="31">
        <v>1.4329130000000001</v>
      </c>
      <c r="G97" s="31">
        <v>1.5371570000000001</v>
      </c>
      <c r="H97" s="31">
        <v>1.615254</v>
      </c>
      <c r="I97" s="31">
        <v>1.675254</v>
      </c>
      <c r="J97" s="31">
        <v>1.7223550000000001</v>
      </c>
      <c r="K97" s="31">
        <v>1.737679</v>
      </c>
      <c r="L97" s="31">
        <v>1.752839</v>
      </c>
      <c r="M97" s="31">
        <v>1.767914</v>
      </c>
      <c r="N97" s="31">
        <v>1.7828999999999999</v>
      </c>
      <c r="O97" s="31">
        <v>1.7975859999999999</v>
      </c>
      <c r="P97" s="31">
        <v>1.8123610000000001</v>
      </c>
      <c r="Q97" s="31">
        <v>1.8272219999999999</v>
      </c>
      <c r="R97" s="31">
        <v>1.84192</v>
      </c>
      <c r="S97" s="31">
        <v>1.85649</v>
      </c>
      <c r="T97" s="31">
        <v>1.8709020000000001</v>
      </c>
      <c r="U97" s="31">
        <v>1.8851469999999999</v>
      </c>
      <c r="V97" s="31">
        <v>1.8992150000000001</v>
      </c>
      <c r="W97" s="31">
        <v>1.9131</v>
      </c>
      <c r="X97" s="31">
        <v>1.926804</v>
      </c>
      <c r="Y97" s="31">
        <v>1.9403349999999999</v>
      </c>
      <c r="Z97" s="31">
        <v>1.953703</v>
      </c>
      <c r="AA97" s="31">
        <v>1.96692</v>
      </c>
      <c r="AB97" s="31">
        <v>1.98</v>
      </c>
      <c r="AC97" s="31">
        <v>1.992966</v>
      </c>
      <c r="AD97" s="31">
        <v>2.00583</v>
      </c>
      <c r="AE97" s="31">
        <v>2.0186139999999999</v>
      </c>
      <c r="AF97" s="31">
        <v>2.031345</v>
      </c>
      <c r="AG97" s="31">
        <v>2.0440550000000002</v>
      </c>
      <c r="AH97" s="32">
        <v>3.0147E-2</v>
      </c>
    </row>
    <row r="98" spans="1:34" ht="15" customHeight="1">
      <c r="A98" s="19" t="s">
        <v>995</v>
      </c>
      <c r="B98" s="37" t="s">
        <v>2064</v>
      </c>
      <c r="C98" s="31">
        <v>4.557366</v>
      </c>
      <c r="D98" s="31">
        <v>5.9856910000000001</v>
      </c>
      <c r="E98" s="31">
        <v>7.0244840000000002</v>
      </c>
      <c r="F98" s="31">
        <v>7.7878660000000002</v>
      </c>
      <c r="G98" s="31">
        <v>8.3544319999999992</v>
      </c>
      <c r="H98" s="31">
        <v>8.7788930000000001</v>
      </c>
      <c r="I98" s="31">
        <v>9.1049900000000008</v>
      </c>
      <c r="J98" s="31">
        <v>9.3609799999999996</v>
      </c>
      <c r="K98" s="31">
        <v>9.4442679999999992</v>
      </c>
      <c r="L98" s="31">
        <v>9.5266599999999997</v>
      </c>
      <c r="M98" s="31">
        <v>9.6085949999999993</v>
      </c>
      <c r="N98" s="31">
        <v>9.6900440000000003</v>
      </c>
      <c r="O98" s="31">
        <v>9.7698660000000004</v>
      </c>
      <c r="P98" s="31">
        <v>9.8501639999999995</v>
      </c>
      <c r="Q98" s="31">
        <v>9.9309309999999993</v>
      </c>
      <c r="R98" s="31">
        <v>10.010818</v>
      </c>
      <c r="S98" s="31">
        <v>10.090002999999999</v>
      </c>
      <c r="T98" s="31">
        <v>10.168335000000001</v>
      </c>
      <c r="U98" s="31">
        <v>10.245758</v>
      </c>
      <c r="V98" s="31">
        <v>10.322215</v>
      </c>
      <c r="W98" s="31">
        <v>10.397679</v>
      </c>
      <c r="X98" s="31">
        <v>10.472161</v>
      </c>
      <c r="Y98" s="31">
        <v>10.545700999999999</v>
      </c>
      <c r="Z98" s="31">
        <v>10.618354</v>
      </c>
      <c r="AA98" s="31">
        <v>10.690187999999999</v>
      </c>
      <c r="AB98" s="31">
        <v>10.761284</v>
      </c>
      <c r="AC98" s="31">
        <v>10.831747</v>
      </c>
      <c r="AD98" s="31">
        <v>10.901668000000001</v>
      </c>
      <c r="AE98" s="31">
        <v>10.971147</v>
      </c>
      <c r="AF98" s="31">
        <v>11.040342000000001</v>
      </c>
      <c r="AG98" s="31">
        <v>11.10942</v>
      </c>
      <c r="AH98" s="32">
        <v>3.0147E-2</v>
      </c>
    </row>
    <row r="99" spans="1:34" ht="15" customHeight="1">
      <c r="A99" s="19" t="s">
        <v>996</v>
      </c>
      <c r="B99" s="37" t="s">
        <v>2065</v>
      </c>
      <c r="C99" s="31">
        <v>0</v>
      </c>
      <c r="D99" s="31">
        <v>0</v>
      </c>
      <c r="E99" s="31">
        <v>0</v>
      </c>
      <c r="F99" s="31">
        <v>0</v>
      </c>
      <c r="G99" s="31">
        <v>0</v>
      </c>
      <c r="H99" s="31">
        <v>0</v>
      </c>
      <c r="I99" s="31">
        <v>0</v>
      </c>
      <c r="J99" s="31">
        <v>0</v>
      </c>
      <c r="K99" s="31">
        <v>0</v>
      </c>
      <c r="L99" s="31">
        <v>0</v>
      </c>
      <c r="M99" s="31">
        <v>0</v>
      </c>
      <c r="N99" s="31">
        <v>0</v>
      </c>
      <c r="O99" s="31">
        <v>0</v>
      </c>
      <c r="P99" s="31">
        <v>0</v>
      </c>
      <c r="Q99" s="31">
        <v>0</v>
      </c>
      <c r="R99" s="31">
        <v>0</v>
      </c>
      <c r="S99" s="31">
        <v>0</v>
      </c>
      <c r="T99" s="31">
        <v>0</v>
      </c>
      <c r="U99" s="31">
        <v>0</v>
      </c>
      <c r="V99" s="31">
        <v>0</v>
      </c>
      <c r="W99" s="31">
        <v>0</v>
      </c>
      <c r="X99" s="31">
        <v>0</v>
      </c>
      <c r="Y99" s="31">
        <v>0</v>
      </c>
      <c r="Z99" s="31">
        <v>0</v>
      </c>
      <c r="AA99" s="31">
        <v>0</v>
      </c>
      <c r="AB99" s="31">
        <v>0</v>
      </c>
      <c r="AC99" s="31">
        <v>0</v>
      </c>
      <c r="AD99" s="31">
        <v>0</v>
      </c>
      <c r="AE99" s="31">
        <v>0</v>
      </c>
      <c r="AF99" s="31">
        <v>0</v>
      </c>
      <c r="AG99" s="31">
        <v>0</v>
      </c>
      <c r="AH99" s="32" t="s">
        <v>1754</v>
      </c>
    </row>
    <row r="100" spans="1:34" ht="15" customHeight="1">
      <c r="A100" s="19" t="s">
        <v>997</v>
      </c>
      <c r="B100" s="37" t="s">
        <v>2066</v>
      </c>
      <c r="C100" s="31">
        <v>0</v>
      </c>
      <c r="D100" s="31">
        <v>0</v>
      </c>
      <c r="E100" s="31">
        <v>0</v>
      </c>
      <c r="F100" s="31">
        <v>0</v>
      </c>
      <c r="G100" s="31">
        <v>0</v>
      </c>
      <c r="H100" s="31">
        <v>0</v>
      </c>
      <c r="I100" s="31">
        <v>0</v>
      </c>
      <c r="J100" s="31">
        <v>0</v>
      </c>
      <c r="K100" s="31">
        <v>0</v>
      </c>
      <c r="L100" s="31">
        <v>0</v>
      </c>
      <c r="M100" s="31">
        <v>0</v>
      </c>
      <c r="N100" s="31">
        <v>0</v>
      </c>
      <c r="O100" s="31">
        <v>0</v>
      </c>
      <c r="P100" s="31">
        <v>0</v>
      </c>
      <c r="Q100" s="31">
        <v>0</v>
      </c>
      <c r="R100" s="31">
        <v>0</v>
      </c>
      <c r="S100" s="31">
        <v>0</v>
      </c>
      <c r="T100" s="31">
        <v>0</v>
      </c>
      <c r="U100" s="31">
        <v>0</v>
      </c>
      <c r="V100" s="31">
        <v>0</v>
      </c>
      <c r="W100" s="31">
        <v>0</v>
      </c>
      <c r="X100" s="31">
        <v>0</v>
      </c>
      <c r="Y100" s="31">
        <v>0</v>
      </c>
      <c r="Z100" s="31">
        <v>0</v>
      </c>
      <c r="AA100" s="31">
        <v>0</v>
      </c>
      <c r="AB100" s="31">
        <v>0</v>
      </c>
      <c r="AC100" s="31">
        <v>0</v>
      </c>
      <c r="AD100" s="31">
        <v>0</v>
      </c>
      <c r="AE100" s="31">
        <v>0</v>
      </c>
      <c r="AF100" s="31">
        <v>0</v>
      </c>
      <c r="AG100" s="31">
        <v>0</v>
      </c>
      <c r="AH100" s="32" t="s">
        <v>1754</v>
      </c>
    </row>
    <row r="101" spans="1:34" ht="15" customHeight="1">
      <c r="A101" s="19" t="s">
        <v>998</v>
      </c>
      <c r="B101" s="37" t="s">
        <v>1793</v>
      </c>
      <c r="C101" s="31">
        <v>10.496859000000001</v>
      </c>
      <c r="D101" s="31">
        <v>12.531306000000001</v>
      </c>
      <c r="E101" s="31">
        <v>14.18825</v>
      </c>
      <c r="F101" s="31">
        <v>15.491113</v>
      </c>
      <c r="G101" s="31">
        <v>16.396187000000001</v>
      </c>
      <c r="H101" s="31">
        <v>17.112494999999999</v>
      </c>
      <c r="I101" s="31">
        <v>17.610047999999999</v>
      </c>
      <c r="J101" s="31">
        <v>17.983032000000001</v>
      </c>
      <c r="K101" s="31">
        <v>18.170107000000002</v>
      </c>
      <c r="L101" s="31">
        <v>18.267681</v>
      </c>
      <c r="M101" s="31">
        <v>18.522461</v>
      </c>
      <c r="N101" s="31">
        <v>18.659571</v>
      </c>
      <c r="O101" s="31">
        <v>18.927337999999999</v>
      </c>
      <c r="P101" s="31">
        <v>19.149619999999999</v>
      </c>
      <c r="Q101" s="31">
        <v>19.398731000000002</v>
      </c>
      <c r="R101" s="31">
        <v>19.631174000000001</v>
      </c>
      <c r="S101" s="31">
        <v>19.836323</v>
      </c>
      <c r="T101" s="31">
        <v>20.019264</v>
      </c>
      <c r="U101" s="31">
        <v>20.215281000000001</v>
      </c>
      <c r="V101" s="31">
        <v>20.378378000000001</v>
      </c>
      <c r="W101" s="31">
        <v>20.633683999999999</v>
      </c>
      <c r="X101" s="31">
        <v>20.829464000000002</v>
      </c>
      <c r="Y101" s="31">
        <v>21.040457</v>
      </c>
      <c r="Z101" s="31">
        <v>21.272310000000001</v>
      </c>
      <c r="AA101" s="31">
        <v>21.492653000000001</v>
      </c>
      <c r="AB101" s="31">
        <v>21.677834000000001</v>
      </c>
      <c r="AC101" s="31">
        <v>21.925964</v>
      </c>
      <c r="AD101" s="31">
        <v>22.135090000000002</v>
      </c>
      <c r="AE101" s="31">
        <v>22.384267999999999</v>
      </c>
      <c r="AF101" s="31">
        <v>22.630649999999999</v>
      </c>
      <c r="AG101" s="31">
        <v>22.897808000000001</v>
      </c>
      <c r="AH101" s="32">
        <v>2.6339999999999999E-2</v>
      </c>
    </row>
    <row r="102" spans="1:34" ht="15" customHeight="1">
      <c r="A102" s="19" t="s">
        <v>999</v>
      </c>
      <c r="B102" s="37" t="s">
        <v>2062</v>
      </c>
      <c r="C102" s="31">
        <v>10.496859000000001</v>
      </c>
      <c r="D102" s="31">
        <v>12.531306000000001</v>
      </c>
      <c r="E102" s="31">
        <v>14.18825</v>
      </c>
      <c r="F102" s="31">
        <v>15.491113</v>
      </c>
      <c r="G102" s="31">
        <v>16.396187000000001</v>
      </c>
      <c r="H102" s="31">
        <v>17.112494999999999</v>
      </c>
      <c r="I102" s="31">
        <v>17.610047999999999</v>
      </c>
      <c r="J102" s="31">
        <v>17.983032000000001</v>
      </c>
      <c r="K102" s="31">
        <v>18.170107000000002</v>
      </c>
      <c r="L102" s="31">
        <v>18.267681</v>
      </c>
      <c r="M102" s="31">
        <v>18.522461</v>
      </c>
      <c r="N102" s="31">
        <v>18.659571</v>
      </c>
      <c r="O102" s="31">
        <v>18.927337999999999</v>
      </c>
      <c r="P102" s="31">
        <v>19.149619999999999</v>
      </c>
      <c r="Q102" s="31">
        <v>19.398731000000002</v>
      </c>
      <c r="R102" s="31">
        <v>19.631174000000001</v>
      </c>
      <c r="S102" s="31">
        <v>19.836323</v>
      </c>
      <c r="T102" s="31">
        <v>20.019264</v>
      </c>
      <c r="U102" s="31">
        <v>20.215281000000001</v>
      </c>
      <c r="V102" s="31">
        <v>20.378378000000001</v>
      </c>
      <c r="W102" s="31">
        <v>20.633683999999999</v>
      </c>
      <c r="X102" s="31">
        <v>20.829464000000002</v>
      </c>
      <c r="Y102" s="31">
        <v>21.040457</v>
      </c>
      <c r="Z102" s="31">
        <v>21.272310000000001</v>
      </c>
      <c r="AA102" s="31">
        <v>21.492653000000001</v>
      </c>
      <c r="AB102" s="31">
        <v>21.677834000000001</v>
      </c>
      <c r="AC102" s="31">
        <v>21.925964</v>
      </c>
      <c r="AD102" s="31">
        <v>22.135090000000002</v>
      </c>
      <c r="AE102" s="31">
        <v>22.384267999999999</v>
      </c>
      <c r="AF102" s="31">
        <v>22.630649999999999</v>
      </c>
      <c r="AG102" s="31">
        <v>22.897808000000001</v>
      </c>
      <c r="AH102" s="32">
        <v>2.6339999999999999E-2</v>
      </c>
    </row>
    <row r="103" spans="1:34" ht="15" customHeight="1">
      <c r="A103" s="19" t="s">
        <v>1000</v>
      </c>
      <c r="B103" s="37" t="s">
        <v>1794</v>
      </c>
      <c r="C103" s="31">
        <v>13.755371</v>
      </c>
      <c r="D103" s="31">
        <v>15.753208000000001</v>
      </c>
      <c r="E103" s="31">
        <v>17.443404999999998</v>
      </c>
      <c r="F103" s="31">
        <v>18.777182</v>
      </c>
      <c r="G103" s="31">
        <v>19.696676</v>
      </c>
      <c r="H103" s="31">
        <v>20.424992</v>
      </c>
      <c r="I103" s="31">
        <v>20.936281000000001</v>
      </c>
      <c r="J103" s="31">
        <v>21.317719</v>
      </c>
      <c r="K103" s="31">
        <v>21.515207</v>
      </c>
      <c r="L103" s="31">
        <v>21.628643</v>
      </c>
      <c r="M103" s="31">
        <v>21.90671</v>
      </c>
      <c r="N103" s="31">
        <v>22.131070999999999</v>
      </c>
      <c r="O103" s="31">
        <v>22.484774000000002</v>
      </c>
      <c r="P103" s="31">
        <v>22.816670999999999</v>
      </c>
      <c r="Q103" s="31">
        <v>23.184141</v>
      </c>
      <c r="R103" s="31">
        <v>23.542010999999999</v>
      </c>
      <c r="S103" s="31">
        <v>23.864924999999999</v>
      </c>
      <c r="T103" s="31">
        <v>24.168671</v>
      </c>
      <c r="U103" s="31">
        <v>24.496414000000001</v>
      </c>
      <c r="V103" s="31">
        <v>24.819579999999998</v>
      </c>
      <c r="W103" s="31">
        <v>25.241244999999999</v>
      </c>
      <c r="X103" s="31">
        <v>25.620438</v>
      </c>
      <c r="Y103" s="31">
        <v>26.040579000000001</v>
      </c>
      <c r="Z103" s="31">
        <v>26.495101999999999</v>
      </c>
      <c r="AA103" s="31">
        <v>26.941863999999999</v>
      </c>
      <c r="AB103" s="31">
        <v>27.347328000000001</v>
      </c>
      <c r="AC103" s="31">
        <v>27.78791</v>
      </c>
      <c r="AD103" s="31">
        <v>28.173660000000002</v>
      </c>
      <c r="AE103" s="31">
        <v>28.573902</v>
      </c>
      <c r="AF103" s="31">
        <v>28.938943999999999</v>
      </c>
      <c r="AG103" s="31">
        <v>29.276371000000001</v>
      </c>
      <c r="AH103" s="32">
        <v>2.5498E-2</v>
      </c>
    </row>
    <row r="104" spans="1:34" ht="15" customHeight="1">
      <c r="A104" s="19" t="s">
        <v>1001</v>
      </c>
      <c r="B104" s="37" t="s">
        <v>2062</v>
      </c>
      <c r="C104" s="31">
        <v>4.5316289999999997</v>
      </c>
      <c r="D104" s="31">
        <v>5.0189890000000004</v>
      </c>
      <c r="E104" s="31">
        <v>5.4688230000000004</v>
      </c>
      <c r="F104" s="31">
        <v>5.8185359999999999</v>
      </c>
      <c r="G104" s="31">
        <v>6.0522960000000001</v>
      </c>
      <c r="H104" s="31">
        <v>6.2448699999999997</v>
      </c>
      <c r="I104" s="31">
        <v>6.3823530000000002</v>
      </c>
      <c r="J104" s="31">
        <v>6.4872920000000001</v>
      </c>
      <c r="K104" s="31">
        <v>6.5600569999999996</v>
      </c>
      <c r="L104" s="31">
        <v>6.6077240000000002</v>
      </c>
      <c r="M104" s="31">
        <v>6.7037319999999996</v>
      </c>
      <c r="N104" s="31">
        <v>6.796278</v>
      </c>
      <c r="O104" s="31">
        <v>6.9279900000000003</v>
      </c>
      <c r="P104" s="31">
        <v>7.0574789999999998</v>
      </c>
      <c r="Q104" s="31">
        <v>7.1985919999999997</v>
      </c>
      <c r="R104" s="31">
        <v>7.3339540000000003</v>
      </c>
      <c r="S104" s="31">
        <v>7.4522040000000001</v>
      </c>
      <c r="T104" s="31">
        <v>7.5639430000000001</v>
      </c>
      <c r="U104" s="31">
        <v>7.6840390000000003</v>
      </c>
      <c r="V104" s="31">
        <v>7.8060970000000003</v>
      </c>
      <c r="W104" s="31">
        <v>7.9573999999999998</v>
      </c>
      <c r="X104" s="31">
        <v>8.0986340000000006</v>
      </c>
      <c r="Y104" s="31">
        <v>8.2545739999999999</v>
      </c>
      <c r="Z104" s="31">
        <v>8.42272</v>
      </c>
      <c r="AA104" s="31">
        <v>8.5882039999999993</v>
      </c>
      <c r="AB104" s="31">
        <v>8.7400699999999993</v>
      </c>
      <c r="AC104" s="31">
        <v>8.8974639999999994</v>
      </c>
      <c r="AD104" s="31">
        <v>9.0395810000000001</v>
      </c>
      <c r="AE104" s="31">
        <v>9.1864120000000007</v>
      </c>
      <c r="AF104" s="31">
        <v>9.3231540000000006</v>
      </c>
      <c r="AG104" s="31">
        <v>9.4483049999999995</v>
      </c>
      <c r="AH104" s="32">
        <v>2.4794E-2</v>
      </c>
    </row>
    <row r="105" spans="1:34" ht="15" customHeight="1">
      <c r="A105" s="19" t="s">
        <v>1002</v>
      </c>
      <c r="B105" s="37" t="s">
        <v>2064</v>
      </c>
      <c r="C105" s="31">
        <v>9.2237419999999997</v>
      </c>
      <c r="D105" s="31">
        <v>10.734220000000001</v>
      </c>
      <c r="E105" s="31">
        <v>11.974583000000001</v>
      </c>
      <c r="F105" s="31">
        <v>12.958646</v>
      </c>
      <c r="G105" s="31">
        <v>13.644380999999999</v>
      </c>
      <c r="H105" s="31">
        <v>14.180122000000001</v>
      </c>
      <c r="I105" s="31">
        <v>14.553927</v>
      </c>
      <c r="J105" s="31">
        <v>14.830425</v>
      </c>
      <c r="K105" s="31">
        <v>14.955151000000001</v>
      </c>
      <c r="L105" s="31">
        <v>15.020918999999999</v>
      </c>
      <c r="M105" s="31">
        <v>15.202977000000001</v>
      </c>
      <c r="N105" s="31">
        <v>15.334794</v>
      </c>
      <c r="O105" s="31">
        <v>15.556784</v>
      </c>
      <c r="P105" s="31">
        <v>15.759192000000001</v>
      </c>
      <c r="Q105" s="31">
        <v>15.985549000000001</v>
      </c>
      <c r="R105" s="31">
        <v>16.208057</v>
      </c>
      <c r="S105" s="31">
        <v>16.412721999999999</v>
      </c>
      <c r="T105" s="31">
        <v>16.604728999999999</v>
      </c>
      <c r="U105" s="31">
        <v>16.812376</v>
      </c>
      <c r="V105" s="31">
        <v>17.013483000000001</v>
      </c>
      <c r="W105" s="31">
        <v>17.283843999999998</v>
      </c>
      <c r="X105" s="31">
        <v>17.521805000000001</v>
      </c>
      <c r="Y105" s="31">
        <v>17.786004999999999</v>
      </c>
      <c r="Z105" s="31">
        <v>18.072382000000001</v>
      </c>
      <c r="AA105" s="31">
        <v>18.353660999999999</v>
      </c>
      <c r="AB105" s="31">
        <v>18.607258000000002</v>
      </c>
      <c r="AC105" s="31">
        <v>18.890447999999999</v>
      </c>
      <c r="AD105" s="31">
        <v>19.134079</v>
      </c>
      <c r="AE105" s="31">
        <v>19.387488999999999</v>
      </c>
      <c r="AF105" s="31">
        <v>19.615788999999999</v>
      </c>
      <c r="AG105" s="31">
        <v>19.828066</v>
      </c>
      <c r="AH105" s="32">
        <v>2.5839000000000001E-2</v>
      </c>
    </row>
    <row r="106" spans="1:34" ht="15" customHeight="1">
      <c r="A106" s="19" t="s">
        <v>1003</v>
      </c>
      <c r="B106" s="37" t="s">
        <v>2065</v>
      </c>
      <c r="C106" s="31">
        <v>0</v>
      </c>
      <c r="D106" s="31">
        <v>0</v>
      </c>
      <c r="E106" s="31">
        <v>0</v>
      </c>
      <c r="F106" s="31">
        <v>0</v>
      </c>
      <c r="G106" s="31">
        <v>0</v>
      </c>
      <c r="H106" s="31">
        <v>0</v>
      </c>
      <c r="I106" s="31">
        <v>0</v>
      </c>
      <c r="J106" s="31">
        <v>0</v>
      </c>
      <c r="K106" s="31">
        <v>0</v>
      </c>
      <c r="L106" s="31">
        <v>0</v>
      </c>
      <c r="M106" s="31">
        <v>0</v>
      </c>
      <c r="N106" s="31">
        <v>0</v>
      </c>
      <c r="O106" s="31">
        <v>0</v>
      </c>
      <c r="P106" s="31">
        <v>0</v>
      </c>
      <c r="Q106" s="31">
        <v>0</v>
      </c>
      <c r="R106" s="31">
        <v>0</v>
      </c>
      <c r="S106" s="31">
        <v>0</v>
      </c>
      <c r="T106" s="31">
        <v>0</v>
      </c>
      <c r="U106" s="31">
        <v>0</v>
      </c>
      <c r="V106" s="31">
        <v>0</v>
      </c>
      <c r="W106" s="31">
        <v>0</v>
      </c>
      <c r="X106" s="31">
        <v>0</v>
      </c>
      <c r="Y106" s="31">
        <v>0</v>
      </c>
      <c r="Z106" s="31">
        <v>0</v>
      </c>
      <c r="AA106" s="31">
        <v>0</v>
      </c>
      <c r="AB106" s="31">
        <v>0</v>
      </c>
      <c r="AC106" s="31">
        <v>0</v>
      </c>
      <c r="AD106" s="31">
        <v>0</v>
      </c>
      <c r="AE106" s="31">
        <v>0</v>
      </c>
      <c r="AF106" s="31">
        <v>0</v>
      </c>
      <c r="AG106" s="31">
        <v>0</v>
      </c>
      <c r="AH106" s="32" t="s">
        <v>1754</v>
      </c>
    </row>
    <row r="107" spans="1:34" ht="15" customHeight="1">
      <c r="A107" s="19" t="s">
        <v>1004</v>
      </c>
      <c r="B107" s="37" t="s">
        <v>2066</v>
      </c>
      <c r="C107" s="31">
        <v>0</v>
      </c>
      <c r="D107" s="31">
        <v>0</v>
      </c>
      <c r="E107" s="31">
        <v>0</v>
      </c>
      <c r="F107" s="31">
        <v>0</v>
      </c>
      <c r="G107" s="31">
        <v>0</v>
      </c>
      <c r="H107" s="31">
        <v>0</v>
      </c>
      <c r="I107" s="31">
        <v>0</v>
      </c>
      <c r="J107" s="31">
        <v>0</v>
      </c>
      <c r="K107" s="31">
        <v>0</v>
      </c>
      <c r="L107" s="31">
        <v>0</v>
      </c>
      <c r="M107" s="31">
        <v>0</v>
      </c>
      <c r="N107" s="31">
        <v>0</v>
      </c>
      <c r="O107" s="31">
        <v>0</v>
      </c>
      <c r="P107" s="31">
        <v>0</v>
      </c>
      <c r="Q107" s="31">
        <v>0</v>
      </c>
      <c r="R107" s="31">
        <v>0</v>
      </c>
      <c r="S107" s="31">
        <v>0</v>
      </c>
      <c r="T107" s="31">
        <v>0</v>
      </c>
      <c r="U107" s="31">
        <v>0</v>
      </c>
      <c r="V107" s="31">
        <v>0</v>
      </c>
      <c r="W107" s="31">
        <v>0</v>
      </c>
      <c r="X107" s="31">
        <v>0</v>
      </c>
      <c r="Y107" s="31">
        <v>0</v>
      </c>
      <c r="Z107" s="31">
        <v>0</v>
      </c>
      <c r="AA107" s="31">
        <v>0</v>
      </c>
      <c r="AB107" s="31">
        <v>0</v>
      </c>
      <c r="AC107" s="31">
        <v>0</v>
      </c>
      <c r="AD107" s="31">
        <v>0</v>
      </c>
      <c r="AE107" s="31">
        <v>0</v>
      </c>
      <c r="AF107" s="31">
        <v>0</v>
      </c>
      <c r="AG107" s="31">
        <v>0</v>
      </c>
      <c r="AH107" s="32" t="s">
        <v>1754</v>
      </c>
    </row>
    <row r="109" spans="1:34" ht="15" customHeight="1">
      <c r="A109" s="19" t="s">
        <v>1005</v>
      </c>
      <c r="B109" s="30" t="s">
        <v>1006</v>
      </c>
      <c r="C109" s="38">
        <v>195.878433</v>
      </c>
      <c r="D109" s="38">
        <v>196.62325999999999</v>
      </c>
      <c r="E109" s="38">
        <v>199.51603700000001</v>
      </c>
      <c r="F109" s="38">
        <v>200.52346800000001</v>
      </c>
      <c r="G109" s="38">
        <v>200.21253999999999</v>
      </c>
      <c r="H109" s="38">
        <v>199.85818499999999</v>
      </c>
      <c r="I109" s="38">
        <v>198.969528</v>
      </c>
      <c r="J109" s="38">
        <v>197.705521</v>
      </c>
      <c r="K109" s="38">
        <v>196.210632</v>
      </c>
      <c r="L109" s="38">
        <v>194.54727199999999</v>
      </c>
      <c r="M109" s="38">
        <v>193.28450000000001</v>
      </c>
      <c r="N109" s="38">
        <v>192.31613200000001</v>
      </c>
      <c r="O109" s="38">
        <v>191.53064000000001</v>
      </c>
      <c r="P109" s="38">
        <v>190.79461699999999</v>
      </c>
      <c r="Q109" s="38">
        <v>190.19899000000001</v>
      </c>
      <c r="R109" s="38">
        <v>189.47903400000001</v>
      </c>
      <c r="S109" s="38">
        <v>188.410889</v>
      </c>
      <c r="T109" s="38">
        <v>187.227859</v>
      </c>
      <c r="U109" s="38">
        <v>186.16619900000001</v>
      </c>
      <c r="V109" s="38">
        <v>185.21444700000001</v>
      </c>
      <c r="W109" s="38">
        <v>184.39797999999999</v>
      </c>
      <c r="X109" s="38">
        <v>183.612289</v>
      </c>
      <c r="Y109" s="38">
        <v>182.97316000000001</v>
      </c>
      <c r="Z109" s="38">
        <v>182.42952</v>
      </c>
      <c r="AA109" s="38">
        <v>181.83725000000001</v>
      </c>
      <c r="AB109" s="38">
        <v>181.13038599999999</v>
      </c>
      <c r="AC109" s="38">
        <v>180.36381499999999</v>
      </c>
      <c r="AD109" s="38">
        <v>179.56512499999999</v>
      </c>
      <c r="AE109" s="38">
        <v>178.86364699999999</v>
      </c>
      <c r="AF109" s="38">
        <v>178.15422100000001</v>
      </c>
      <c r="AG109" s="38">
        <v>177.36492899999999</v>
      </c>
      <c r="AH109" s="36">
        <v>-3.3040000000000001E-3</v>
      </c>
    </row>
    <row r="110" spans="1:34" ht="15" customHeight="1">
      <c r="A110" s="19" t="s">
        <v>1007</v>
      </c>
      <c r="B110" s="37" t="s">
        <v>1795</v>
      </c>
      <c r="C110" s="31">
        <v>158.50086999999999</v>
      </c>
      <c r="D110" s="31">
        <v>158.85093699999999</v>
      </c>
      <c r="E110" s="31">
        <v>160.930328</v>
      </c>
      <c r="F110" s="31">
        <v>161.48263499999999</v>
      </c>
      <c r="G110" s="31">
        <v>160.97103899999999</v>
      </c>
      <c r="H110" s="31">
        <v>160.424072</v>
      </c>
      <c r="I110" s="31">
        <v>159.44854699999999</v>
      </c>
      <c r="J110" s="31">
        <v>158.17375200000001</v>
      </c>
      <c r="K110" s="31">
        <v>156.716599</v>
      </c>
      <c r="L110" s="31">
        <v>155.12780799999999</v>
      </c>
      <c r="M110" s="31">
        <v>153.86106899999999</v>
      </c>
      <c r="N110" s="31">
        <v>152.830399</v>
      </c>
      <c r="O110" s="31">
        <v>151.946167</v>
      </c>
      <c r="P110" s="31">
        <v>151.10199</v>
      </c>
      <c r="Q110" s="31">
        <v>150.369553</v>
      </c>
      <c r="R110" s="31">
        <v>149.539368</v>
      </c>
      <c r="S110" s="31">
        <v>148.43559300000001</v>
      </c>
      <c r="T110" s="31">
        <v>147.24319499999999</v>
      </c>
      <c r="U110" s="31">
        <v>146.148132</v>
      </c>
      <c r="V110" s="31">
        <v>145.14093</v>
      </c>
      <c r="W110" s="31">
        <v>144.24101300000001</v>
      </c>
      <c r="X110" s="31">
        <v>143.36621099999999</v>
      </c>
      <c r="Y110" s="31">
        <v>142.60664399999999</v>
      </c>
      <c r="Z110" s="31">
        <v>141.92198200000001</v>
      </c>
      <c r="AA110" s="31">
        <v>141.19992099999999</v>
      </c>
      <c r="AB110" s="31">
        <v>140.38952599999999</v>
      </c>
      <c r="AC110" s="31">
        <v>139.53379799999999</v>
      </c>
      <c r="AD110" s="31">
        <v>138.654312</v>
      </c>
      <c r="AE110" s="31">
        <v>137.85089099999999</v>
      </c>
      <c r="AF110" s="31">
        <v>137.042236</v>
      </c>
      <c r="AG110" s="31">
        <v>136.17318700000001</v>
      </c>
      <c r="AH110" s="32">
        <v>-5.0480000000000004E-3</v>
      </c>
    </row>
    <row r="111" spans="1:34" ht="15" customHeight="1">
      <c r="A111" s="19" t="s">
        <v>1008</v>
      </c>
      <c r="B111" s="37" t="s">
        <v>1761</v>
      </c>
      <c r="C111" s="31">
        <v>37.377560000000003</v>
      </c>
      <c r="D111" s="31">
        <v>37.772326999999997</v>
      </c>
      <c r="E111" s="31">
        <v>38.585709000000001</v>
      </c>
      <c r="F111" s="31">
        <v>39.040829000000002</v>
      </c>
      <c r="G111" s="31">
        <v>39.241504999999997</v>
      </c>
      <c r="H111" s="31">
        <v>39.434113000000004</v>
      </c>
      <c r="I111" s="31">
        <v>39.520985000000003</v>
      </c>
      <c r="J111" s="31">
        <v>39.531768999999997</v>
      </c>
      <c r="K111" s="31">
        <v>39.494030000000002</v>
      </c>
      <c r="L111" s="31">
        <v>39.419463999999998</v>
      </c>
      <c r="M111" s="31">
        <v>39.423434999999998</v>
      </c>
      <c r="N111" s="31">
        <v>39.485728999999999</v>
      </c>
      <c r="O111" s="31">
        <v>39.584468999999999</v>
      </c>
      <c r="P111" s="31">
        <v>39.692627000000002</v>
      </c>
      <c r="Q111" s="31">
        <v>39.829436999999999</v>
      </c>
      <c r="R111" s="31">
        <v>39.939667</v>
      </c>
      <c r="S111" s="31">
        <v>39.975292000000003</v>
      </c>
      <c r="T111" s="31">
        <v>39.984665</v>
      </c>
      <c r="U111" s="31">
        <v>40.018070000000002</v>
      </c>
      <c r="V111" s="31">
        <v>40.073517000000002</v>
      </c>
      <c r="W111" s="31">
        <v>40.156970999999999</v>
      </c>
      <c r="X111" s="31">
        <v>40.246082000000001</v>
      </c>
      <c r="Y111" s="31">
        <v>40.366515999999997</v>
      </c>
      <c r="Z111" s="31">
        <v>40.507537999999997</v>
      </c>
      <c r="AA111" s="31">
        <v>40.637332999999998</v>
      </c>
      <c r="AB111" s="31">
        <v>40.740864000000002</v>
      </c>
      <c r="AC111" s="31">
        <v>40.830013000000001</v>
      </c>
      <c r="AD111" s="31">
        <v>40.910809</v>
      </c>
      <c r="AE111" s="31">
        <v>41.012756000000003</v>
      </c>
      <c r="AF111" s="31">
        <v>41.111984</v>
      </c>
      <c r="AG111" s="31">
        <v>41.191741999999998</v>
      </c>
      <c r="AH111" s="32">
        <v>3.2439999999999999E-3</v>
      </c>
    </row>
    <row r="113" spans="1:34">
      <c r="A113" s="19" t="s">
        <v>1009</v>
      </c>
      <c r="B113" s="37" t="s">
        <v>1010</v>
      </c>
      <c r="C113" s="31">
        <v>121.230232</v>
      </c>
      <c r="D113" s="31">
        <v>123.41349</v>
      </c>
      <c r="E113" s="31">
        <v>124.808815</v>
      </c>
      <c r="F113" s="31">
        <v>125.809372</v>
      </c>
      <c r="G113" s="31">
        <v>126.417946</v>
      </c>
      <c r="H113" s="31">
        <v>126.722633</v>
      </c>
      <c r="I113" s="31">
        <v>126.869118</v>
      </c>
      <c r="J113" s="31">
        <v>126.530586</v>
      </c>
      <c r="K113" s="31">
        <v>126.27449</v>
      </c>
      <c r="L113" s="31">
        <v>126.069069</v>
      </c>
      <c r="M113" s="31">
        <v>125.861351</v>
      </c>
      <c r="N113" s="31">
        <v>125.68834699999999</v>
      </c>
      <c r="O113" s="31">
        <v>125.50939200000001</v>
      </c>
      <c r="P113" s="31">
        <v>125.369331</v>
      </c>
      <c r="Q113" s="31">
        <v>125.311577</v>
      </c>
      <c r="R113" s="31">
        <v>125.20497899999999</v>
      </c>
      <c r="S113" s="31">
        <v>125.04941599999999</v>
      </c>
      <c r="T113" s="31">
        <v>124.908188</v>
      </c>
      <c r="U113" s="31">
        <v>124.79901099999999</v>
      </c>
      <c r="V113" s="31">
        <v>124.680077</v>
      </c>
      <c r="W113" s="31">
        <v>124.553299</v>
      </c>
      <c r="X113" s="31">
        <v>124.475166</v>
      </c>
      <c r="Y113" s="31">
        <v>124.449707</v>
      </c>
      <c r="Z113" s="31">
        <v>124.378922</v>
      </c>
      <c r="AA113" s="31">
        <v>124.373749</v>
      </c>
      <c r="AB113" s="31">
        <v>124.450417</v>
      </c>
      <c r="AC113" s="31">
        <v>124.521744</v>
      </c>
      <c r="AD113" s="31">
        <v>124.56632999999999</v>
      </c>
      <c r="AE113" s="31">
        <v>124.59491</v>
      </c>
      <c r="AF113" s="31">
        <v>124.56950399999999</v>
      </c>
      <c r="AG113" s="31">
        <v>124.50266999999999</v>
      </c>
      <c r="AH113" s="32">
        <v>8.8800000000000001E-4</v>
      </c>
    </row>
    <row r="114" spans="1:34" ht="15" customHeight="1">
      <c r="A114" s="19" t="s">
        <v>1011</v>
      </c>
      <c r="B114" s="37" t="s">
        <v>1012</v>
      </c>
      <c r="C114" s="31">
        <v>706.278503</v>
      </c>
      <c r="D114" s="31">
        <v>761.89276099999995</v>
      </c>
      <c r="E114" s="31">
        <v>756.58319100000006</v>
      </c>
      <c r="F114" s="31">
        <v>717.93926999999996</v>
      </c>
      <c r="G114" s="31">
        <v>680.35809300000005</v>
      </c>
      <c r="H114" s="31">
        <v>664.90368699999999</v>
      </c>
      <c r="I114" s="31">
        <v>623.40405299999998</v>
      </c>
      <c r="J114" s="31">
        <v>617.93188499999997</v>
      </c>
      <c r="K114" s="31">
        <v>616.83618200000001</v>
      </c>
      <c r="L114" s="31">
        <v>616.28979500000003</v>
      </c>
      <c r="M114" s="31">
        <v>611.48107900000002</v>
      </c>
      <c r="N114" s="31">
        <v>612.70678699999996</v>
      </c>
      <c r="O114" s="31">
        <v>617.87091099999998</v>
      </c>
      <c r="P114" s="31">
        <v>620.41186500000003</v>
      </c>
      <c r="Q114" s="31">
        <v>622.57678199999998</v>
      </c>
      <c r="R114" s="31">
        <v>627.44311500000003</v>
      </c>
      <c r="S114" s="31">
        <v>630.63568099999998</v>
      </c>
      <c r="T114" s="31">
        <v>634.87542699999995</v>
      </c>
      <c r="U114" s="31">
        <v>639.709656</v>
      </c>
      <c r="V114" s="31">
        <v>643.97503700000004</v>
      </c>
      <c r="W114" s="31">
        <v>650.73565699999995</v>
      </c>
      <c r="X114" s="31">
        <v>654.635986</v>
      </c>
      <c r="Y114" s="31">
        <v>660.259277</v>
      </c>
      <c r="Z114" s="31">
        <v>668.15380900000002</v>
      </c>
      <c r="AA114" s="31">
        <v>676.05200200000002</v>
      </c>
      <c r="AB114" s="31">
        <v>681.38519299999996</v>
      </c>
      <c r="AC114" s="31">
        <v>689.32605000000001</v>
      </c>
      <c r="AD114" s="31">
        <v>693.73651099999995</v>
      </c>
      <c r="AE114" s="31">
        <v>699.61627199999998</v>
      </c>
      <c r="AF114" s="31">
        <v>706.64727800000003</v>
      </c>
      <c r="AG114" s="31">
        <v>714.58917199999996</v>
      </c>
      <c r="AH114" s="32">
        <v>3.8999999999999999E-4</v>
      </c>
    </row>
    <row r="116" spans="1:34" ht="15" customHeight="1">
      <c r="A116" s="19" t="s">
        <v>1013</v>
      </c>
      <c r="B116" s="136" t="s">
        <v>530</v>
      </c>
      <c r="C116" s="137">
        <v>24632.162109000001</v>
      </c>
      <c r="D116" s="137">
        <v>26225.939452999999</v>
      </c>
      <c r="E116" s="137">
        <v>26778.748047000001</v>
      </c>
      <c r="F116" s="137">
        <v>26887.523438</v>
      </c>
      <c r="G116" s="137">
        <v>26877.076172000001</v>
      </c>
      <c r="H116" s="137">
        <v>26829.226562</v>
      </c>
      <c r="I116" s="137">
        <v>26694.490234000001</v>
      </c>
      <c r="J116" s="137">
        <v>26553.755859000001</v>
      </c>
      <c r="K116" s="137">
        <v>26447.224609000001</v>
      </c>
      <c r="L116" s="137">
        <v>26318.798827999999</v>
      </c>
      <c r="M116" s="137">
        <v>26233.482422000001</v>
      </c>
      <c r="N116" s="137">
        <v>26136.667968999998</v>
      </c>
      <c r="O116" s="137">
        <v>26073.175781000002</v>
      </c>
      <c r="P116" s="137">
        <v>26040.378906000002</v>
      </c>
      <c r="Q116" s="137">
        <v>26036.007812</v>
      </c>
      <c r="R116" s="137">
        <v>26048.673827999999</v>
      </c>
      <c r="S116" s="137">
        <v>26045.699218999998</v>
      </c>
      <c r="T116" s="137">
        <v>26049.929688</v>
      </c>
      <c r="U116" s="137">
        <v>26073.371093999998</v>
      </c>
      <c r="V116" s="137">
        <v>26117.027343999998</v>
      </c>
      <c r="W116" s="137">
        <v>26168.205077999999</v>
      </c>
      <c r="X116" s="137">
        <v>26252.095702999999</v>
      </c>
      <c r="Y116" s="137">
        <v>26357.855468999998</v>
      </c>
      <c r="Z116" s="137">
        <v>26495.148438</v>
      </c>
      <c r="AA116" s="137">
        <v>26628.214843999998</v>
      </c>
      <c r="AB116" s="137">
        <v>26761.560547000001</v>
      </c>
      <c r="AC116" s="137">
        <v>26890.779297000001</v>
      </c>
      <c r="AD116" s="137">
        <v>27014.306640999999</v>
      </c>
      <c r="AE116" s="137">
        <v>27151.132812</v>
      </c>
      <c r="AF116" s="137">
        <v>27297.179688</v>
      </c>
      <c r="AG116" s="137">
        <v>27447.378906000002</v>
      </c>
      <c r="AH116" s="138">
        <v>3.614E-3</v>
      </c>
    </row>
    <row r="117" spans="1:34" ht="15" customHeight="1" thickBot="1"/>
    <row r="118" spans="1:34" ht="15" customHeight="1">
      <c r="B118" s="142" t="s">
        <v>2067</v>
      </c>
      <c r="C118" s="143"/>
      <c r="D118" s="143"/>
      <c r="E118" s="143"/>
      <c r="F118" s="143"/>
      <c r="G118" s="143"/>
      <c r="H118" s="143"/>
      <c r="I118" s="143"/>
      <c r="J118" s="143"/>
      <c r="K118" s="143"/>
      <c r="L118" s="143"/>
      <c r="M118" s="143"/>
      <c r="N118" s="143"/>
      <c r="O118" s="143"/>
      <c r="P118" s="143"/>
      <c r="Q118" s="143"/>
      <c r="R118" s="143"/>
      <c r="S118" s="143"/>
      <c r="T118" s="143"/>
      <c r="U118" s="143"/>
      <c r="V118" s="143"/>
      <c r="W118" s="143"/>
      <c r="X118" s="143"/>
      <c r="Y118" s="143"/>
      <c r="Z118" s="143"/>
      <c r="AA118" s="143"/>
      <c r="AB118" s="143"/>
      <c r="AC118" s="143"/>
      <c r="AD118" s="143"/>
      <c r="AE118" s="143"/>
      <c r="AF118" s="143"/>
      <c r="AG118" s="143"/>
      <c r="AH118" s="124"/>
    </row>
    <row r="119" spans="1:34" ht="15" customHeight="1">
      <c r="B119" s="20" t="s">
        <v>1756</v>
      </c>
    </row>
    <row r="120" spans="1:34" ht="15" customHeight="1">
      <c r="B120" s="20" t="s">
        <v>1797</v>
      </c>
    </row>
    <row r="121" spans="1:34" ht="15" customHeight="1">
      <c r="B121" s="20" t="s">
        <v>1798</v>
      </c>
    </row>
    <row r="122" spans="1:34" ht="15" customHeight="1">
      <c r="B122" s="20" t="s">
        <v>1799</v>
      </c>
    </row>
    <row r="123" spans="1:34" ht="15" customHeight="1">
      <c r="B123" s="20" t="s">
        <v>1113</v>
      </c>
    </row>
    <row r="124" spans="1:34" ht="15" customHeight="1">
      <c r="B124" s="20" t="s">
        <v>1800</v>
      </c>
    </row>
    <row r="125" spans="1:34" ht="15" customHeight="1">
      <c r="B125" s="20" t="s">
        <v>1757</v>
      </c>
    </row>
    <row r="126" spans="1:34" ht="15" customHeight="1">
      <c r="B126" s="20" t="s">
        <v>2050</v>
      </c>
    </row>
    <row r="153" ht="15" customHeight="1"/>
    <row r="154" ht="15" customHeight="1"/>
    <row r="257" spans="2:34" ht="15" customHeight="1"/>
    <row r="258" spans="2:34" ht="15" customHeight="1">
      <c r="B258" s="140"/>
      <c r="C258" s="140"/>
      <c r="D258" s="140"/>
      <c r="E258" s="140"/>
      <c r="F258" s="140"/>
      <c r="G258" s="140"/>
      <c r="H258" s="140"/>
      <c r="I258" s="140"/>
      <c r="J258" s="140"/>
      <c r="K258" s="140"/>
      <c r="L258" s="140"/>
      <c r="M258" s="140"/>
      <c r="N258" s="140"/>
      <c r="O258" s="140"/>
      <c r="P258" s="140"/>
      <c r="Q258" s="140"/>
      <c r="R258" s="140"/>
      <c r="S258" s="140"/>
      <c r="T258" s="140"/>
      <c r="U258" s="140"/>
      <c r="V258" s="140"/>
      <c r="W258" s="140"/>
      <c r="X258" s="140"/>
      <c r="Y258" s="140"/>
      <c r="Z258" s="140"/>
      <c r="AA258" s="140"/>
      <c r="AB258" s="140"/>
      <c r="AC258" s="140"/>
      <c r="AD258" s="140"/>
      <c r="AE258" s="140"/>
      <c r="AF258" s="140"/>
      <c r="AG258" s="140"/>
      <c r="AH258" s="140"/>
    </row>
    <row r="303" ht="15" customHeight="1"/>
    <row r="304" ht="15" customHeight="1"/>
    <row r="339" spans="2:34" ht="15" customHeight="1"/>
    <row r="340" spans="2:34" ht="15" customHeight="1">
      <c r="B340" s="140"/>
      <c r="C340" s="140"/>
      <c r="D340" s="140"/>
      <c r="E340" s="140"/>
      <c r="F340" s="140"/>
      <c r="G340" s="140"/>
      <c r="H340" s="140"/>
      <c r="I340" s="140"/>
      <c r="J340" s="140"/>
      <c r="K340" s="140"/>
      <c r="L340" s="140"/>
      <c r="M340" s="140"/>
      <c r="N340" s="140"/>
      <c r="O340" s="140"/>
      <c r="P340" s="140"/>
      <c r="Q340" s="140"/>
      <c r="R340" s="140"/>
      <c r="S340" s="140"/>
      <c r="T340" s="140"/>
      <c r="U340" s="140"/>
      <c r="V340" s="140"/>
      <c r="W340" s="140"/>
      <c r="X340" s="140"/>
      <c r="Y340" s="140"/>
      <c r="Z340" s="140"/>
      <c r="AA340" s="140"/>
      <c r="AB340" s="140"/>
      <c r="AC340" s="140"/>
      <c r="AD340" s="140"/>
      <c r="AE340" s="140"/>
      <c r="AF340" s="140"/>
      <c r="AG340" s="140"/>
      <c r="AH340" s="140"/>
    </row>
    <row r="378" ht="15" customHeight="1"/>
    <row r="379" ht="15" customHeight="1"/>
    <row r="451" spans="2:34" ht="15" customHeight="1"/>
    <row r="452" spans="2:34" ht="15" customHeight="1">
      <c r="B452" s="140"/>
      <c r="C452" s="140"/>
      <c r="D452" s="140"/>
      <c r="E452" s="140"/>
      <c r="F452" s="140"/>
      <c r="G452" s="140"/>
      <c r="H452" s="140"/>
      <c r="I452" s="140"/>
      <c r="J452" s="140"/>
      <c r="K452" s="140"/>
      <c r="L452" s="140"/>
      <c r="M452" s="140"/>
      <c r="N452" s="140"/>
      <c r="O452" s="140"/>
      <c r="P452" s="140"/>
      <c r="Q452" s="140"/>
      <c r="R452" s="140"/>
      <c r="S452" s="140"/>
      <c r="T452" s="140"/>
      <c r="U452" s="140"/>
      <c r="V452" s="140"/>
      <c r="W452" s="140"/>
      <c r="X452" s="140"/>
      <c r="Y452" s="140"/>
      <c r="Z452" s="140"/>
      <c r="AA452" s="140"/>
      <c r="AB452" s="140"/>
      <c r="AC452" s="140"/>
      <c r="AD452" s="140"/>
      <c r="AE452" s="140"/>
      <c r="AF452" s="140"/>
      <c r="AG452" s="140"/>
      <c r="AH452" s="140"/>
    </row>
    <row r="503" ht="15" customHeight="1"/>
    <row r="504" ht="15" customHeight="1"/>
    <row r="556" spans="2:34" ht="15" customHeight="1"/>
    <row r="557" spans="2:34" ht="15" customHeight="1">
      <c r="B557" s="140"/>
      <c r="C557" s="140"/>
      <c r="D557" s="140"/>
      <c r="E557" s="140"/>
      <c r="F557" s="140"/>
      <c r="G557" s="140"/>
      <c r="H557" s="140"/>
      <c r="I557" s="140"/>
      <c r="J557" s="140"/>
      <c r="K557" s="140"/>
      <c r="L557" s="140"/>
      <c r="M557" s="140"/>
      <c r="N557" s="140"/>
      <c r="O557" s="140"/>
      <c r="P557" s="140"/>
      <c r="Q557" s="140"/>
      <c r="R557" s="140"/>
      <c r="S557" s="140"/>
      <c r="T557" s="140"/>
      <c r="U557" s="140"/>
      <c r="V557" s="140"/>
      <c r="W557" s="140"/>
      <c r="X557" s="140"/>
      <c r="Y557" s="140"/>
      <c r="Z557" s="140"/>
      <c r="AA557" s="140"/>
      <c r="AB557" s="140"/>
      <c r="AC557" s="140"/>
      <c r="AD557" s="140"/>
      <c r="AE557" s="140"/>
      <c r="AF557" s="140"/>
      <c r="AG557" s="140"/>
      <c r="AH557" s="140"/>
    </row>
    <row r="578" ht="15" customHeight="1"/>
    <row r="579" ht="15" customHeight="1"/>
    <row r="637" spans="2:34" ht="15" customHeight="1"/>
    <row r="638" spans="2:34" ht="15" customHeight="1">
      <c r="B638" s="140"/>
      <c r="C638" s="140"/>
      <c r="D638" s="140"/>
      <c r="E638" s="140"/>
      <c r="F638" s="140"/>
      <c r="G638" s="140"/>
      <c r="H638" s="140"/>
      <c r="I638" s="140"/>
      <c r="J638" s="140"/>
      <c r="K638" s="140"/>
      <c r="L638" s="140"/>
      <c r="M638" s="140"/>
      <c r="N638" s="140"/>
      <c r="O638" s="140"/>
      <c r="P638" s="140"/>
      <c r="Q638" s="140"/>
      <c r="R638" s="140"/>
      <c r="S638" s="140"/>
      <c r="T638" s="140"/>
      <c r="U638" s="140"/>
      <c r="V638" s="140"/>
      <c r="W638" s="140"/>
      <c r="X638" s="140"/>
      <c r="Y638" s="140"/>
      <c r="Z638" s="140"/>
      <c r="AA638" s="140"/>
      <c r="AB638" s="140"/>
      <c r="AC638" s="140"/>
      <c r="AD638" s="140"/>
      <c r="AE638" s="140"/>
      <c r="AF638" s="140"/>
      <c r="AG638" s="140"/>
      <c r="AH638" s="140"/>
    </row>
    <row r="678" ht="15" customHeight="1"/>
    <row r="679" ht="15" customHeight="1"/>
    <row r="709" spans="2:34" ht="15" customHeight="1"/>
    <row r="710" spans="2:34" ht="15" customHeight="1">
      <c r="B710" s="140"/>
      <c r="C710" s="140"/>
      <c r="D710" s="140"/>
      <c r="E710" s="140"/>
      <c r="F710" s="140"/>
      <c r="G710" s="140"/>
      <c r="H710" s="140"/>
      <c r="I710" s="140"/>
      <c r="J710" s="140"/>
      <c r="K710" s="140"/>
      <c r="L710" s="140"/>
      <c r="M710" s="140"/>
      <c r="N710" s="140"/>
      <c r="O710" s="140"/>
      <c r="P710" s="140"/>
      <c r="Q710" s="140"/>
      <c r="R710" s="140"/>
      <c r="S710" s="140"/>
      <c r="T710" s="140"/>
      <c r="U710" s="140"/>
      <c r="V710" s="140"/>
      <c r="W710" s="140"/>
      <c r="X710" s="140"/>
      <c r="Y710" s="140"/>
      <c r="Z710" s="140"/>
      <c r="AA710" s="140"/>
      <c r="AB710" s="140"/>
      <c r="AC710" s="140"/>
      <c r="AD710" s="140"/>
      <c r="AE710" s="140"/>
      <c r="AF710" s="140"/>
      <c r="AG710" s="140"/>
      <c r="AH710" s="140"/>
    </row>
    <row r="753" ht="15" customHeight="1"/>
    <row r="754" ht="15" customHeight="1"/>
    <row r="885" spans="2:34" ht="15" customHeight="1"/>
    <row r="886" spans="2:34" ht="15" customHeight="1">
      <c r="B886" s="140"/>
      <c r="C886" s="140"/>
      <c r="D886" s="140"/>
      <c r="E886" s="140"/>
      <c r="F886" s="140"/>
      <c r="G886" s="140"/>
      <c r="H886" s="140"/>
      <c r="I886" s="140"/>
      <c r="J886" s="140"/>
      <c r="K886" s="140"/>
      <c r="L886" s="140"/>
      <c r="M886" s="140"/>
      <c r="N886" s="140"/>
      <c r="O886" s="140"/>
      <c r="P886" s="140"/>
      <c r="Q886" s="140"/>
      <c r="R886" s="140"/>
      <c r="S886" s="140"/>
      <c r="T886" s="140"/>
      <c r="U886" s="140"/>
      <c r="V886" s="140"/>
      <c r="W886" s="140"/>
      <c r="X886" s="140"/>
      <c r="Y886" s="140"/>
      <c r="Z886" s="140"/>
      <c r="AA886" s="140"/>
      <c r="AB886" s="140"/>
      <c r="AC886" s="140"/>
      <c r="AD886" s="140"/>
      <c r="AE886" s="140"/>
      <c r="AF886" s="140"/>
      <c r="AG886" s="140"/>
      <c r="AH886" s="140"/>
    </row>
    <row r="903" ht="15" customHeight="1"/>
    <row r="904" ht="15" customHeight="1"/>
    <row r="968" spans="2:34" ht="15" customHeight="1"/>
    <row r="969" spans="2:34" ht="15" customHeight="1">
      <c r="B969" s="140"/>
      <c r="C969" s="140"/>
      <c r="D969" s="140"/>
      <c r="E969" s="140"/>
      <c r="F969" s="140"/>
      <c r="G969" s="140"/>
      <c r="H969" s="140"/>
      <c r="I969" s="140"/>
      <c r="J969" s="140"/>
      <c r="K969" s="140"/>
      <c r="L969" s="140"/>
      <c r="M969" s="140"/>
      <c r="N969" s="140"/>
      <c r="O969" s="140"/>
      <c r="P969" s="140"/>
      <c r="Q969" s="140"/>
      <c r="R969" s="140"/>
      <c r="S969" s="140"/>
      <c r="T969" s="140"/>
      <c r="U969" s="140"/>
      <c r="V969" s="140"/>
      <c r="W969" s="140"/>
      <c r="X969" s="140"/>
      <c r="Y969" s="140"/>
      <c r="Z969" s="140"/>
      <c r="AA969" s="140"/>
      <c r="AB969" s="140"/>
      <c r="AC969" s="140"/>
      <c r="AD969" s="140"/>
      <c r="AE969" s="140"/>
      <c r="AF969" s="140"/>
      <c r="AG969" s="140"/>
      <c r="AH969" s="140"/>
    </row>
    <row r="1003" ht="15" customHeight="1"/>
    <row r="1004" ht="15" customHeight="1"/>
    <row r="1070" spans="2:34" ht="15" customHeight="1"/>
    <row r="1071" spans="2:34" ht="15" customHeight="1">
      <c r="B1071" s="140"/>
      <c r="C1071" s="140"/>
      <c r="D1071" s="140"/>
      <c r="E1071" s="140"/>
      <c r="F1071" s="140"/>
      <c r="G1071" s="140"/>
      <c r="H1071" s="140"/>
      <c r="I1071" s="140"/>
      <c r="J1071" s="140"/>
      <c r="K1071" s="140"/>
      <c r="L1071" s="140"/>
      <c r="M1071" s="140"/>
      <c r="N1071" s="140"/>
      <c r="O1071" s="140"/>
      <c r="P1071" s="140"/>
      <c r="Q1071" s="140"/>
      <c r="R1071" s="140"/>
      <c r="S1071" s="140"/>
      <c r="T1071" s="140"/>
      <c r="U1071" s="140"/>
      <c r="V1071" s="140"/>
      <c r="W1071" s="140"/>
      <c r="X1071" s="140"/>
      <c r="Y1071" s="140"/>
      <c r="Z1071" s="140"/>
      <c r="AA1071" s="140"/>
      <c r="AB1071" s="140"/>
      <c r="AC1071" s="140"/>
      <c r="AD1071" s="140"/>
      <c r="AE1071" s="140"/>
      <c r="AF1071" s="140"/>
      <c r="AG1071" s="140"/>
      <c r="AH1071" s="140"/>
    </row>
    <row r="1103" ht="15" customHeight="1"/>
    <row r="1104" ht="15" customHeight="1"/>
    <row r="1168" ht="15" customHeight="1"/>
    <row r="1169" spans="2:34" ht="15" customHeight="1">
      <c r="B1169" s="140"/>
      <c r="C1169" s="140"/>
      <c r="D1169" s="140"/>
      <c r="E1169" s="140"/>
      <c r="F1169" s="140"/>
      <c r="G1169" s="140"/>
      <c r="H1169" s="140"/>
      <c r="I1169" s="140"/>
      <c r="J1169" s="140"/>
      <c r="K1169" s="140"/>
      <c r="L1169" s="140"/>
      <c r="M1169" s="140"/>
      <c r="N1169" s="140"/>
      <c r="O1169" s="140"/>
      <c r="P1169" s="140"/>
      <c r="Q1169" s="140"/>
      <c r="R1169" s="140"/>
      <c r="S1169" s="140"/>
      <c r="T1169" s="140"/>
      <c r="U1169" s="140"/>
      <c r="V1169" s="140"/>
      <c r="W1169" s="140"/>
      <c r="X1169" s="140"/>
      <c r="Y1169" s="140"/>
      <c r="Z1169" s="140"/>
      <c r="AA1169" s="140"/>
      <c r="AB1169" s="140"/>
      <c r="AC1169" s="140"/>
      <c r="AD1169" s="140"/>
      <c r="AE1169" s="140"/>
      <c r="AF1169" s="140"/>
      <c r="AG1169" s="140"/>
      <c r="AH1169" s="140"/>
    </row>
    <row r="1203" ht="15" customHeight="1"/>
    <row r="1204" ht="15" customHeight="1"/>
    <row r="1268" spans="2:34" ht="15" customHeight="1"/>
    <row r="1269" spans="2:34" ht="15" customHeight="1">
      <c r="B1269" s="140"/>
      <c r="C1269" s="140"/>
      <c r="D1269" s="140"/>
      <c r="E1269" s="140"/>
      <c r="F1269" s="140"/>
      <c r="G1269" s="140"/>
      <c r="H1269" s="140"/>
      <c r="I1269" s="140"/>
      <c r="J1269" s="140"/>
      <c r="K1269" s="140"/>
      <c r="L1269" s="140"/>
      <c r="M1269" s="140"/>
      <c r="N1269" s="140"/>
      <c r="O1269" s="140"/>
      <c r="P1269" s="140"/>
      <c r="Q1269" s="140"/>
      <c r="R1269" s="140"/>
      <c r="S1269" s="140"/>
      <c r="T1269" s="140"/>
      <c r="U1269" s="140"/>
      <c r="V1269" s="140"/>
      <c r="W1269" s="140"/>
      <c r="X1269" s="140"/>
      <c r="Y1269" s="140"/>
      <c r="Z1269" s="140"/>
      <c r="AA1269" s="140"/>
      <c r="AB1269" s="140"/>
      <c r="AC1269" s="140"/>
      <c r="AD1269" s="140"/>
      <c r="AE1269" s="140"/>
      <c r="AF1269" s="140"/>
      <c r="AG1269" s="140"/>
      <c r="AH1269" s="140"/>
    </row>
    <row r="1303" ht="15" customHeight="1"/>
    <row r="1304" ht="15" customHeight="1"/>
    <row r="1494" spans="2:34" ht="15" customHeight="1"/>
    <row r="1495" spans="2:34" ht="15" customHeight="1">
      <c r="B1495" s="140"/>
      <c r="C1495" s="140"/>
      <c r="D1495" s="140"/>
      <c r="E1495" s="140"/>
      <c r="F1495" s="140"/>
      <c r="G1495" s="140"/>
      <c r="H1495" s="140"/>
      <c r="I1495" s="140"/>
      <c r="J1495" s="140"/>
      <c r="K1495" s="140"/>
      <c r="L1495" s="140"/>
      <c r="M1495" s="140"/>
      <c r="N1495" s="140"/>
      <c r="O1495" s="140"/>
      <c r="P1495" s="140"/>
      <c r="Q1495" s="140"/>
      <c r="R1495" s="140"/>
      <c r="S1495" s="140"/>
      <c r="T1495" s="140"/>
      <c r="U1495" s="140"/>
      <c r="V1495" s="140"/>
      <c r="W1495" s="140"/>
      <c r="X1495" s="140"/>
      <c r="Y1495" s="140"/>
      <c r="Z1495" s="140"/>
      <c r="AA1495" s="140"/>
      <c r="AB1495" s="140"/>
      <c r="AC1495" s="140"/>
      <c r="AD1495" s="140"/>
      <c r="AE1495" s="140"/>
      <c r="AF1495" s="140"/>
      <c r="AG1495" s="140"/>
      <c r="AH1495" s="140"/>
    </row>
    <row r="1528" ht="15" customHeight="1"/>
    <row r="1529" ht="15" customHeight="1"/>
    <row r="1712" ht="15" customHeight="1"/>
    <row r="1713" spans="2:34" ht="15" customHeight="1">
      <c r="B1713" s="140"/>
      <c r="C1713" s="140"/>
      <c r="D1713" s="140"/>
      <c r="E1713" s="140"/>
      <c r="F1713" s="140"/>
      <c r="G1713" s="140"/>
      <c r="H1713" s="140"/>
      <c r="I1713" s="140"/>
      <c r="J1713" s="140"/>
      <c r="K1713" s="140"/>
      <c r="L1713" s="140"/>
      <c r="M1713" s="140"/>
      <c r="N1713" s="140"/>
      <c r="O1713" s="140"/>
      <c r="P1713" s="140"/>
      <c r="Q1713" s="140"/>
      <c r="R1713" s="140"/>
      <c r="S1713" s="140"/>
      <c r="T1713" s="140"/>
      <c r="U1713" s="140"/>
      <c r="V1713" s="140"/>
      <c r="W1713" s="140"/>
      <c r="X1713" s="140"/>
      <c r="Y1713" s="140"/>
      <c r="Z1713" s="140"/>
      <c r="AA1713" s="140"/>
      <c r="AB1713" s="140"/>
      <c r="AC1713" s="140"/>
      <c r="AD1713" s="140"/>
      <c r="AE1713" s="140"/>
      <c r="AF1713" s="140"/>
      <c r="AG1713" s="140"/>
      <c r="AH1713" s="140"/>
    </row>
    <row r="1728" spans="2:34" ht="15" customHeight="1"/>
    <row r="1729" ht="15" customHeight="1"/>
    <row r="1989" spans="2:34" ht="15" customHeight="1"/>
    <row r="1990" spans="2:34" ht="15" customHeight="1">
      <c r="B1990" s="140"/>
      <c r="C1990" s="140"/>
      <c r="D1990" s="140"/>
      <c r="E1990" s="140"/>
      <c r="F1990" s="140"/>
      <c r="G1990" s="140"/>
      <c r="H1990" s="140"/>
      <c r="I1990" s="140"/>
      <c r="J1990" s="140"/>
      <c r="K1990" s="140"/>
      <c r="L1990" s="140"/>
      <c r="M1990" s="140"/>
      <c r="N1990" s="140"/>
      <c r="O1990" s="140"/>
      <c r="P1990" s="140"/>
      <c r="Q1990" s="140"/>
      <c r="R1990" s="140"/>
      <c r="S1990" s="140"/>
      <c r="T1990" s="140"/>
      <c r="U1990" s="140"/>
      <c r="V1990" s="140"/>
      <c r="W1990" s="140"/>
      <c r="X1990" s="140"/>
      <c r="Y1990" s="140"/>
      <c r="Z1990" s="140"/>
      <c r="AA1990" s="140"/>
      <c r="AB1990" s="140"/>
      <c r="AC1990" s="140"/>
      <c r="AD1990" s="140"/>
      <c r="AE1990" s="140"/>
      <c r="AF1990" s="140"/>
      <c r="AG1990" s="140"/>
      <c r="AH1990" s="140"/>
    </row>
    <row r="2053" ht="15" customHeight="1"/>
    <row r="2054" ht="15" customHeight="1"/>
    <row r="2324" spans="2:34" ht="15" customHeight="1"/>
    <row r="2325" spans="2:34" ht="15" customHeight="1">
      <c r="B2325" s="140"/>
      <c r="C2325" s="140"/>
      <c r="D2325" s="140"/>
      <c r="E2325" s="140"/>
      <c r="F2325" s="140"/>
      <c r="G2325" s="140"/>
      <c r="H2325" s="140"/>
      <c r="I2325" s="140"/>
      <c r="J2325" s="140"/>
      <c r="K2325" s="140"/>
      <c r="L2325" s="140"/>
      <c r="M2325" s="140"/>
      <c r="N2325" s="140"/>
      <c r="O2325" s="140"/>
      <c r="P2325" s="140"/>
      <c r="Q2325" s="140"/>
      <c r="R2325" s="140"/>
      <c r="S2325" s="140"/>
      <c r="T2325" s="140"/>
      <c r="U2325" s="140"/>
      <c r="V2325" s="140"/>
      <c r="W2325" s="140"/>
      <c r="X2325" s="140"/>
      <c r="Y2325" s="140"/>
      <c r="Z2325" s="140"/>
      <c r="AA2325" s="140"/>
      <c r="AB2325" s="140"/>
      <c r="AC2325" s="140"/>
      <c r="AD2325" s="140"/>
      <c r="AE2325" s="140"/>
      <c r="AF2325" s="140"/>
      <c r="AG2325" s="140"/>
      <c r="AH2325" s="140"/>
    </row>
    <row r="2353" ht="15" customHeight="1"/>
    <row r="2354" ht="15" customHeight="1"/>
    <row r="2644" spans="2:34" ht="15" customHeight="1"/>
    <row r="2645" spans="2:34" ht="15" customHeight="1">
      <c r="B2645" s="140"/>
      <c r="C2645" s="140"/>
      <c r="D2645" s="140"/>
      <c r="E2645" s="140"/>
      <c r="F2645" s="140"/>
      <c r="G2645" s="140"/>
      <c r="H2645" s="140"/>
      <c r="I2645" s="140"/>
      <c r="J2645" s="140"/>
      <c r="K2645" s="140"/>
      <c r="L2645" s="140"/>
      <c r="M2645" s="140"/>
      <c r="N2645" s="140"/>
      <c r="O2645" s="140"/>
      <c r="P2645" s="140"/>
      <c r="Q2645" s="140"/>
      <c r="R2645" s="140"/>
      <c r="S2645" s="140"/>
      <c r="T2645" s="140"/>
      <c r="U2645" s="140"/>
      <c r="V2645" s="140"/>
      <c r="W2645" s="140"/>
      <c r="X2645" s="140"/>
      <c r="Y2645" s="140"/>
      <c r="Z2645" s="140"/>
      <c r="AA2645" s="140"/>
      <c r="AB2645" s="140"/>
      <c r="AC2645" s="140"/>
      <c r="AD2645" s="140"/>
      <c r="AE2645" s="140"/>
      <c r="AF2645" s="140"/>
      <c r="AG2645" s="140"/>
      <c r="AH2645" s="140"/>
    </row>
    <row r="2678" ht="15" customHeight="1"/>
    <row r="2679" ht="15" customHeight="1"/>
    <row r="2970" spans="2:34" ht="15" customHeight="1"/>
    <row r="2971" spans="2:34" ht="15" customHeight="1">
      <c r="B2971" s="140"/>
      <c r="C2971" s="140"/>
      <c r="D2971" s="140"/>
      <c r="E2971" s="140"/>
      <c r="F2971" s="140"/>
      <c r="G2971" s="140"/>
      <c r="H2971" s="140"/>
      <c r="I2971" s="140"/>
      <c r="J2971" s="140"/>
      <c r="K2971" s="140"/>
      <c r="L2971" s="140"/>
      <c r="M2971" s="140"/>
      <c r="N2971" s="140"/>
      <c r="O2971" s="140"/>
      <c r="P2971" s="140"/>
      <c r="Q2971" s="140"/>
      <c r="R2971" s="140"/>
      <c r="S2971" s="140"/>
      <c r="T2971" s="140"/>
      <c r="U2971" s="140"/>
      <c r="V2971" s="140"/>
      <c r="W2971" s="140"/>
      <c r="X2971" s="140"/>
      <c r="Y2971" s="140"/>
      <c r="Z2971" s="140"/>
      <c r="AA2971" s="140"/>
      <c r="AB2971" s="140"/>
      <c r="AC2971" s="140"/>
      <c r="AD2971" s="140"/>
      <c r="AE2971" s="140"/>
      <c r="AF2971" s="140"/>
      <c r="AG2971" s="140"/>
      <c r="AH2971" s="140"/>
    </row>
    <row r="3003" ht="15" customHeight="1"/>
    <row r="3004" ht="15" customHeight="1"/>
    <row r="3292" spans="2:34" ht="15" customHeight="1"/>
    <row r="3293" spans="2:34" ht="15" customHeight="1">
      <c r="B3293" s="140"/>
      <c r="C3293" s="140"/>
      <c r="D3293" s="140"/>
      <c r="E3293" s="140"/>
      <c r="F3293" s="140"/>
      <c r="G3293" s="140"/>
      <c r="H3293" s="140"/>
      <c r="I3293" s="140"/>
      <c r="J3293" s="140"/>
      <c r="K3293" s="140"/>
      <c r="L3293" s="140"/>
      <c r="M3293" s="140"/>
      <c r="N3293" s="140"/>
      <c r="O3293" s="140"/>
      <c r="P3293" s="140"/>
      <c r="Q3293" s="140"/>
      <c r="R3293" s="140"/>
      <c r="S3293" s="140"/>
      <c r="T3293" s="140"/>
      <c r="U3293" s="140"/>
      <c r="V3293" s="140"/>
      <c r="W3293" s="140"/>
      <c r="X3293" s="140"/>
      <c r="Y3293" s="140"/>
      <c r="Z3293" s="140"/>
      <c r="AA3293" s="140"/>
      <c r="AB3293" s="140"/>
      <c r="AC3293" s="140"/>
      <c r="AD3293" s="140"/>
      <c r="AE3293" s="140"/>
      <c r="AF3293" s="140"/>
      <c r="AG3293" s="140"/>
      <c r="AH3293" s="140"/>
    </row>
    <row r="3328" ht="15" customHeight="1"/>
    <row r="3329" ht="15" customHeight="1"/>
    <row r="3401" spans="2:34" ht="15" customHeight="1"/>
    <row r="3402" spans="2:34" ht="15" customHeight="1">
      <c r="B3402" s="140"/>
      <c r="C3402" s="140"/>
      <c r="D3402" s="140"/>
      <c r="E3402" s="140"/>
      <c r="F3402" s="140"/>
      <c r="G3402" s="140"/>
      <c r="H3402" s="140"/>
      <c r="I3402" s="140"/>
      <c r="J3402" s="140"/>
      <c r="K3402" s="140"/>
      <c r="L3402" s="140"/>
      <c r="M3402" s="140"/>
      <c r="N3402" s="140"/>
      <c r="O3402" s="140"/>
      <c r="P3402" s="140"/>
      <c r="Q3402" s="140"/>
      <c r="R3402" s="140"/>
      <c r="S3402" s="140"/>
      <c r="T3402" s="140"/>
      <c r="U3402" s="140"/>
      <c r="V3402" s="140"/>
      <c r="W3402" s="140"/>
      <c r="X3402" s="140"/>
      <c r="Y3402" s="140"/>
      <c r="Z3402" s="140"/>
      <c r="AA3402" s="140"/>
      <c r="AB3402" s="140"/>
      <c r="AC3402" s="140"/>
      <c r="AD3402" s="140"/>
      <c r="AE3402" s="140"/>
      <c r="AF3402" s="140"/>
      <c r="AG3402" s="140"/>
      <c r="AH3402" s="140"/>
    </row>
    <row r="3453" ht="15" customHeight="1"/>
    <row r="3454" ht="15" customHeight="1"/>
    <row r="3526" spans="2:34" ht="15" customHeight="1"/>
    <row r="3527" spans="2:34" ht="15" customHeight="1">
      <c r="B3527" s="140"/>
      <c r="C3527" s="140"/>
      <c r="D3527" s="140"/>
      <c r="E3527" s="140"/>
      <c r="F3527" s="140"/>
      <c r="G3527" s="140"/>
      <c r="H3527" s="140"/>
      <c r="I3527" s="140"/>
      <c r="J3527" s="140"/>
      <c r="K3527" s="140"/>
      <c r="L3527" s="140"/>
      <c r="M3527" s="140"/>
      <c r="N3527" s="140"/>
      <c r="O3527" s="140"/>
      <c r="P3527" s="140"/>
      <c r="Q3527" s="140"/>
      <c r="R3527" s="140"/>
      <c r="S3527" s="140"/>
      <c r="T3527" s="140"/>
      <c r="U3527" s="140"/>
      <c r="V3527" s="140"/>
      <c r="W3527" s="140"/>
      <c r="X3527" s="140"/>
      <c r="Y3527" s="140"/>
      <c r="Z3527" s="140"/>
      <c r="AA3527" s="140"/>
      <c r="AB3527" s="140"/>
      <c r="AC3527" s="140"/>
      <c r="AD3527" s="140"/>
      <c r="AE3527" s="140"/>
      <c r="AF3527" s="140"/>
      <c r="AG3527" s="140"/>
      <c r="AH3527" s="140"/>
    </row>
    <row r="3578" ht="15" customHeight="1"/>
    <row r="3579" ht="15" customHeight="1"/>
    <row r="3651" spans="2:34" ht="15" customHeight="1"/>
    <row r="3652" spans="2:34" ht="15" customHeight="1">
      <c r="B3652" s="140"/>
      <c r="C3652" s="140"/>
      <c r="D3652" s="140"/>
      <c r="E3652" s="140"/>
      <c r="F3652" s="140"/>
      <c r="G3652" s="140"/>
      <c r="H3652" s="140"/>
      <c r="I3652" s="140"/>
      <c r="J3652" s="140"/>
      <c r="K3652" s="140"/>
      <c r="L3652" s="140"/>
      <c r="M3652" s="140"/>
      <c r="N3652" s="140"/>
      <c r="O3652" s="140"/>
      <c r="P3652" s="140"/>
      <c r="Q3652" s="140"/>
      <c r="R3652" s="140"/>
      <c r="S3652" s="140"/>
      <c r="T3652" s="140"/>
      <c r="U3652" s="140"/>
      <c r="V3652" s="140"/>
      <c r="W3652" s="140"/>
      <c r="X3652" s="140"/>
      <c r="Y3652" s="140"/>
      <c r="Z3652" s="140"/>
      <c r="AA3652" s="140"/>
      <c r="AB3652" s="140"/>
      <c r="AC3652" s="140"/>
      <c r="AD3652" s="140"/>
      <c r="AE3652" s="140"/>
      <c r="AF3652" s="140"/>
      <c r="AG3652" s="140"/>
      <c r="AH3652" s="140"/>
    </row>
    <row r="3703" ht="15" customHeight="1"/>
    <row r="3704" ht="15" customHeight="1"/>
    <row r="3776" ht="15" customHeight="1"/>
    <row r="3777" spans="2:34" ht="15" customHeight="1">
      <c r="B3777" s="140"/>
      <c r="C3777" s="140"/>
      <c r="D3777" s="140"/>
      <c r="E3777" s="140"/>
      <c r="F3777" s="140"/>
      <c r="G3777" s="140"/>
      <c r="H3777" s="140"/>
      <c r="I3777" s="140"/>
      <c r="J3777" s="140"/>
      <c r="K3777" s="140"/>
      <c r="L3777" s="140"/>
      <c r="M3777" s="140"/>
      <c r="N3777" s="140"/>
      <c r="O3777" s="140"/>
      <c r="P3777" s="140"/>
      <c r="Q3777" s="140"/>
      <c r="R3777" s="140"/>
      <c r="S3777" s="140"/>
      <c r="T3777" s="140"/>
      <c r="U3777" s="140"/>
      <c r="V3777" s="140"/>
      <c r="W3777" s="140"/>
      <c r="X3777" s="140"/>
      <c r="Y3777" s="140"/>
      <c r="Z3777" s="140"/>
      <c r="AA3777" s="140"/>
      <c r="AB3777" s="140"/>
      <c r="AC3777" s="140"/>
      <c r="AD3777" s="140"/>
      <c r="AE3777" s="140"/>
      <c r="AF3777" s="140"/>
      <c r="AG3777" s="140"/>
      <c r="AH3777" s="140"/>
    </row>
    <row r="3828" ht="15" customHeight="1"/>
    <row r="3829" ht="15" customHeight="1"/>
    <row r="3901" spans="2:34" ht="15" customHeight="1"/>
    <row r="3902" spans="2:34" ht="15" customHeight="1">
      <c r="B3902" s="140"/>
      <c r="C3902" s="140"/>
      <c r="D3902" s="140"/>
      <c r="E3902" s="140"/>
      <c r="F3902" s="140"/>
      <c r="G3902" s="140"/>
      <c r="H3902" s="140"/>
      <c r="I3902" s="140"/>
      <c r="J3902" s="140"/>
      <c r="K3902" s="140"/>
      <c r="L3902" s="140"/>
      <c r="M3902" s="140"/>
      <c r="N3902" s="140"/>
      <c r="O3902" s="140"/>
      <c r="P3902" s="140"/>
      <c r="Q3902" s="140"/>
      <c r="R3902" s="140"/>
      <c r="S3902" s="140"/>
      <c r="T3902" s="140"/>
      <c r="U3902" s="140"/>
      <c r="V3902" s="140"/>
      <c r="W3902" s="140"/>
      <c r="X3902" s="140"/>
      <c r="Y3902" s="140"/>
      <c r="Z3902" s="140"/>
      <c r="AA3902" s="140"/>
      <c r="AB3902" s="140"/>
      <c r="AC3902" s="140"/>
      <c r="AD3902" s="140"/>
      <c r="AE3902" s="140"/>
      <c r="AF3902" s="140"/>
      <c r="AG3902" s="140"/>
      <c r="AH3902" s="140"/>
    </row>
    <row r="3953" ht="15" customHeight="1"/>
    <row r="3954" ht="15" customHeight="1"/>
    <row r="4026" spans="2:34" ht="15" customHeight="1"/>
    <row r="4027" spans="2:34" ht="15" customHeight="1">
      <c r="B4027" s="140"/>
      <c r="C4027" s="140"/>
      <c r="D4027" s="140"/>
      <c r="E4027" s="140"/>
      <c r="F4027" s="140"/>
      <c r="G4027" s="140"/>
      <c r="H4027" s="140"/>
      <c r="I4027" s="140"/>
      <c r="J4027" s="140"/>
      <c r="K4027" s="140"/>
      <c r="L4027" s="140"/>
      <c r="M4027" s="140"/>
      <c r="N4027" s="140"/>
      <c r="O4027" s="140"/>
      <c r="P4027" s="140"/>
      <c r="Q4027" s="140"/>
      <c r="R4027" s="140"/>
      <c r="S4027" s="140"/>
      <c r="T4027" s="140"/>
      <c r="U4027" s="140"/>
      <c r="V4027" s="140"/>
      <c r="W4027" s="140"/>
      <c r="X4027" s="140"/>
      <c r="Y4027" s="140"/>
      <c r="Z4027" s="140"/>
      <c r="AA4027" s="140"/>
      <c r="AB4027" s="140"/>
      <c r="AC4027" s="140"/>
      <c r="AD4027" s="140"/>
      <c r="AE4027" s="140"/>
      <c r="AF4027" s="140"/>
      <c r="AG4027" s="140"/>
      <c r="AH4027" s="140"/>
    </row>
    <row r="4078" ht="15" customHeight="1"/>
    <row r="4079" ht="15" customHeight="1"/>
    <row r="4151" spans="2:34" ht="15" customHeight="1"/>
    <row r="4152" spans="2:34" ht="15" customHeight="1">
      <c r="B4152" s="140"/>
      <c r="C4152" s="140"/>
      <c r="D4152" s="140"/>
      <c r="E4152" s="140"/>
      <c r="F4152" s="140"/>
      <c r="G4152" s="140"/>
      <c r="H4152" s="140"/>
      <c r="I4152" s="140"/>
      <c r="J4152" s="140"/>
      <c r="K4152" s="140"/>
      <c r="L4152" s="140"/>
      <c r="M4152" s="140"/>
      <c r="N4152" s="140"/>
      <c r="O4152" s="140"/>
      <c r="P4152" s="140"/>
      <c r="Q4152" s="140"/>
      <c r="R4152" s="140"/>
      <c r="S4152" s="140"/>
      <c r="T4152" s="140"/>
      <c r="U4152" s="140"/>
      <c r="V4152" s="140"/>
      <c r="W4152" s="140"/>
      <c r="X4152" s="140"/>
      <c r="Y4152" s="140"/>
      <c r="Z4152" s="140"/>
      <c r="AA4152" s="140"/>
      <c r="AB4152" s="140"/>
      <c r="AC4152" s="140"/>
      <c r="AD4152" s="140"/>
      <c r="AE4152" s="140"/>
      <c r="AF4152" s="140"/>
      <c r="AG4152" s="140"/>
      <c r="AH4152" s="140"/>
    </row>
    <row r="4203" ht="15" customHeight="1"/>
    <row r="4204" ht="15" customHeight="1"/>
    <row r="4276" spans="2:34" ht="15" customHeight="1"/>
    <row r="4277" spans="2:34" ht="15" customHeight="1">
      <c r="B4277" s="140"/>
      <c r="C4277" s="140"/>
      <c r="D4277" s="140"/>
      <c r="E4277" s="140"/>
      <c r="F4277" s="140"/>
      <c r="G4277" s="140"/>
      <c r="H4277" s="140"/>
      <c r="I4277" s="140"/>
      <c r="J4277" s="140"/>
      <c r="K4277" s="140"/>
      <c r="L4277" s="140"/>
      <c r="M4277" s="140"/>
      <c r="N4277" s="140"/>
      <c r="O4277" s="140"/>
      <c r="P4277" s="140"/>
      <c r="Q4277" s="140"/>
      <c r="R4277" s="140"/>
      <c r="S4277" s="140"/>
      <c r="T4277" s="140"/>
      <c r="U4277" s="140"/>
      <c r="V4277" s="140"/>
      <c r="W4277" s="140"/>
      <c r="X4277" s="140"/>
      <c r="Y4277" s="140"/>
      <c r="Z4277" s="140"/>
      <c r="AA4277" s="140"/>
      <c r="AB4277" s="140"/>
      <c r="AC4277" s="140"/>
      <c r="AD4277" s="140"/>
      <c r="AE4277" s="140"/>
      <c r="AF4277" s="140"/>
      <c r="AG4277" s="140"/>
      <c r="AH4277" s="140"/>
    </row>
    <row r="4328" ht="15" customHeight="1"/>
    <row r="4329" ht="15" customHeight="1"/>
    <row r="4401" spans="2:34" ht="15" customHeight="1"/>
    <row r="4402" spans="2:34" ht="15" customHeight="1">
      <c r="B4402" s="140"/>
      <c r="C4402" s="140"/>
      <c r="D4402" s="140"/>
      <c r="E4402" s="140"/>
      <c r="F4402" s="140"/>
      <c r="G4402" s="140"/>
      <c r="H4402" s="140"/>
      <c r="I4402" s="140"/>
      <c r="J4402" s="140"/>
      <c r="K4402" s="140"/>
      <c r="L4402" s="140"/>
      <c r="M4402" s="140"/>
      <c r="N4402" s="140"/>
      <c r="O4402" s="140"/>
      <c r="P4402" s="140"/>
      <c r="Q4402" s="140"/>
      <c r="R4402" s="140"/>
      <c r="S4402" s="140"/>
      <c r="T4402" s="140"/>
      <c r="U4402" s="140"/>
      <c r="V4402" s="140"/>
      <c r="W4402" s="140"/>
      <c r="X4402" s="140"/>
      <c r="Y4402" s="140"/>
      <c r="Z4402" s="140"/>
      <c r="AA4402" s="140"/>
      <c r="AB4402" s="140"/>
      <c r="AC4402" s="140"/>
      <c r="AD4402" s="140"/>
      <c r="AE4402" s="140"/>
      <c r="AF4402" s="140"/>
      <c r="AG4402" s="140"/>
      <c r="AH4402" s="140"/>
    </row>
  </sheetData>
  <mergeCells count="28">
    <mergeCell ref="B4027:AH4027"/>
    <mergeCell ref="B4152:AH4152"/>
    <mergeCell ref="B4277:AH4277"/>
    <mergeCell ref="B4402:AH4402"/>
    <mergeCell ref="B3293:AH3293"/>
    <mergeCell ref="B3402:AH3402"/>
    <mergeCell ref="B3527:AH3527"/>
    <mergeCell ref="B3652:AH3652"/>
    <mergeCell ref="B3777:AH3777"/>
    <mergeCell ref="B3902:AH3902"/>
    <mergeCell ref="B2971:AH2971"/>
    <mergeCell ref="B710:AH710"/>
    <mergeCell ref="B886:AH886"/>
    <mergeCell ref="B969:AH969"/>
    <mergeCell ref="B1071:AH1071"/>
    <mergeCell ref="B1169:AH1169"/>
    <mergeCell ref="B1269:AH1269"/>
    <mergeCell ref="B1495:AH1495"/>
    <mergeCell ref="B1713:AH1713"/>
    <mergeCell ref="B1990:AH1990"/>
    <mergeCell ref="B2325:AH2325"/>
    <mergeCell ref="B2645:AH2645"/>
    <mergeCell ref="B638:AH638"/>
    <mergeCell ref="B118:AG118"/>
    <mergeCell ref="B258:AH258"/>
    <mergeCell ref="B340:AH340"/>
    <mergeCell ref="B452:AH452"/>
    <mergeCell ref="B557:AH55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60"/>
  <sheetViews>
    <sheetView topLeftCell="O1" workbookViewId="0">
      <selection activeCell="B1" sqref="B1:AH160"/>
    </sheetView>
  </sheetViews>
  <sheetFormatPr defaultRowHeight="14.5"/>
  <cols>
    <col min="1" max="1" width="19.54296875" style="8" customWidth="1"/>
    <col min="2" max="2" width="19.36328125" style="44" customWidth="1"/>
    <col min="3" max="3" width="25" customWidth="1"/>
  </cols>
  <sheetData>
    <row r="1" spans="1:38" s="48" customFormat="1" ht="15" customHeight="1" thickBot="1">
      <c r="A1" s="8"/>
      <c r="B1" s="123"/>
      <c r="C1" s="26" t="s">
        <v>1739</v>
      </c>
      <c r="D1" s="27">
        <v>2021</v>
      </c>
      <c r="E1" s="27">
        <v>2022</v>
      </c>
      <c r="F1" s="27">
        <v>2023</v>
      </c>
      <c r="G1" s="27">
        <v>2024</v>
      </c>
      <c r="H1" s="27">
        <v>2025</v>
      </c>
      <c r="I1" s="27">
        <v>2026</v>
      </c>
      <c r="J1" s="27">
        <v>2027</v>
      </c>
      <c r="K1" s="27">
        <v>2028</v>
      </c>
      <c r="L1" s="27">
        <v>2029</v>
      </c>
      <c r="M1" s="27">
        <v>2030</v>
      </c>
      <c r="N1" s="27">
        <v>2031</v>
      </c>
      <c r="O1" s="27">
        <v>2032</v>
      </c>
      <c r="P1" s="27">
        <v>2033</v>
      </c>
      <c r="Q1" s="27">
        <v>2034</v>
      </c>
      <c r="R1" s="27">
        <v>2035</v>
      </c>
      <c r="S1" s="27">
        <v>2036</v>
      </c>
      <c r="T1" s="27">
        <v>2037</v>
      </c>
      <c r="U1" s="27">
        <v>2038</v>
      </c>
      <c r="V1" s="27">
        <v>2039</v>
      </c>
      <c r="W1" s="27">
        <v>2040</v>
      </c>
      <c r="X1" s="27">
        <v>2041</v>
      </c>
      <c r="Y1" s="27">
        <v>2042</v>
      </c>
      <c r="Z1" s="27">
        <v>2043</v>
      </c>
      <c r="AA1" s="27">
        <v>2044</v>
      </c>
      <c r="AB1" s="27">
        <v>2045</v>
      </c>
      <c r="AC1" s="27">
        <v>2046</v>
      </c>
      <c r="AD1" s="27">
        <v>2047</v>
      </c>
      <c r="AE1" s="27">
        <v>2048</v>
      </c>
      <c r="AF1" s="27">
        <v>2049</v>
      </c>
      <c r="AG1" s="27">
        <v>2050</v>
      </c>
      <c r="AH1" s="123"/>
      <c r="AI1" s="48">
        <v>2048</v>
      </c>
      <c r="AJ1" s="48">
        <v>2049</v>
      </c>
      <c r="AK1" s="48">
        <v>2050</v>
      </c>
      <c r="AL1" s="48" t="s">
        <v>1126</v>
      </c>
    </row>
    <row r="2" spans="1:38" ht="15" customHeight="1" thickTop="1">
      <c r="B2" s="123"/>
      <c r="C2" s="123"/>
      <c r="D2" s="123"/>
      <c r="E2" s="123"/>
      <c r="F2" s="123"/>
      <c r="G2" s="123"/>
      <c r="H2" s="123"/>
      <c r="I2" s="123"/>
      <c r="J2" s="123"/>
      <c r="K2" s="123"/>
      <c r="L2" s="123"/>
      <c r="M2" s="123"/>
      <c r="N2" s="123"/>
      <c r="O2" s="123"/>
      <c r="P2" s="123"/>
      <c r="Q2" s="123"/>
      <c r="R2" s="123"/>
      <c r="S2" s="123"/>
      <c r="T2" s="123"/>
      <c r="U2" s="123"/>
      <c r="V2" s="123"/>
      <c r="W2" s="123"/>
      <c r="X2" s="123"/>
      <c r="Y2" s="123"/>
      <c r="Z2" s="123"/>
      <c r="AA2" s="123"/>
      <c r="AB2" s="123"/>
      <c r="AC2" s="123"/>
      <c r="AD2" s="123"/>
      <c r="AE2" s="123"/>
      <c r="AF2" s="123"/>
      <c r="AG2" s="123"/>
      <c r="AH2" s="123"/>
    </row>
    <row r="3" spans="1:38" ht="15" customHeight="1">
      <c r="B3" s="123"/>
      <c r="C3" s="123"/>
      <c r="D3" s="130" t="s">
        <v>110</v>
      </c>
      <c r="E3" s="130" t="s">
        <v>1740</v>
      </c>
      <c r="F3" s="112"/>
      <c r="G3" s="112"/>
      <c r="H3" s="112"/>
      <c r="I3" s="123"/>
      <c r="J3" s="123"/>
      <c r="K3" s="123"/>
      <c r="L3" s="123"/>
      <c r="M3" s="123"/>
      <c r="N3" s="123"/>
      <c r="O3" s="123"/>
      <c r="P3" s="123"/>
      <c r="Q3" s="123"/>
      <c r="R3" s="123"/>
      <c r="S3" s="123"/>
      <c r="T3" s="123"/>
      <c r="U3" s="123"/>
      <c r="V3" s="123"/>
      <c r="W3" s="123"/>
      <c r="X3" s="123"/>
      <c r="Y3" s="123"/>
      <c r="Z3" s="123"/>
      <c r="AA3" s="123"/>
      <c r="AB3" s="123"/>
      <c r="AC3" s="123"/>
      <c r="AD3" s="123"/>
      <c r="AE3" s="123"/>
      <c r="AF3" s="123"/>
      <c r="AG3" s="123"/>
      <c r="AH3" s="123"/>
    </row>
    <row r="4" spans="1:38" ht="15" customHeight="1">
      <c r="B4" s="123"/>
      <c r="C4" s="123"/>
      <c r="D4" s="130" t="s">
        <v>109</v>
      </c>
      <c r="E4" s="130" t="s">
        <v>1741</v>
      </c>
      <c r="F4" s="112"/>
      <c r="G4" s="112"/>
      <c r="H4" s="130" t="s">
        <v>1742</v>
      </c>
      <c r="I4" s="123"/>
      <c r="J4" s="123"/>
      <c r="K4" s="123"/>
      <c r="L4" s="123"/>
      <c r="M4" s="123"/>
      <c r="N4" s="123"/>
      <c r="O4" s="123"/>
      <c r="P4" s="123"/>
      <c r="Q4" s="123"/>
      <c r="R4" s="123"/>
      <c r="S4" s="123"/>
      <c r="T4" s="123"/>
      <c r="U4" s="123"/>
      <c r="V4" s="123"/>
      <c r="W4" s="123"/>
      <c r="X4" s="123"/>
      <c r="Y4" s="123"/>
      <c r="Z4" s="123"/>
      <c r="AA4" s="123"/>
      <c r="AB4" s="123"/>
      <c r="AC4" s="123"/>
      <c r="AD4" s="123"/>
      <c r="AE4" s="123"/>
      <c r="AF4" s="123"/>
      <c r="AG4" s="123"/>
      <c r="AH4" s="123"/>
    </row>
    <row r="5" spans="1:38" ht="15" customHeight="1">
      <c r="B5" s="123"/>
      <c r="C5" s="123"/>
      <c r="D5" s="130" t="s">
        <v>107</v>
      </c>
      <c r="E5" s="130" t="s">
        <v>1743</v>
      </c>
      <c r="F5" s="112"/>
      <c r="G5" s="112"/>
      <c r="H5" s="112"/>
      <c r="I5" s="123"/>
      <c r="J5" s="123"/>
      <c r="K5" s="123"/>
      <c r="L5" s="123"/>
      <c r="M5" s="123"/>
      <c r="N5" s="123"/>
      <c r="O5" s="123"/>
      <c r="P5" s="123"/>
      <c r="Q5" s="123"/>
      <c r="R5" s="123"/>
      <c r="S5" s="123"/>
      <c r="T5" s="123"/>
      <c r="U5" s="123"/>
      <c r="V5" s="123"/>
      <c r="W5" s="123"/>
      <c r="X5" s="123"/>
      <c r="Y5" s="123"/>
      <c r="Z5" s="123"/>
      <c r="AA5" s="123"/>
      <c r="AB5" s="123"/>
      <c r="AC5" s="123"/>
      <c r="AD5" s="123"/>
      <c r="AE5" s="123"/>
      <c r="AF5" s="123"/>
      <c r="AG5" s="123"/>
      <c r="AH5" s="123"/>
    </row>
    <row r="6" spans="1:38" ht="15" customHeight="1">
      <c r="B6" s="123"/>
      <c r="C6" s="123"/>
      <c r="D6" s="130" t="s">
        <v>106</v>
      </c>
      <c r="E6" s="112"/>
      <c r="F6" s="130" t="s">
        <v>1744</v>
      </c>
      <c r="G6" s="112"/>
      <c r="H6" s="112"/>
      <c r="I6" s="123"/>
      <c r="J6" s="123"/>
      <c r="K6" s="123"/>
      <c r="L6" s="123"/>
      <c r="M6" s="123"/>
      <c r="N6" s="123"/>
      <c r="O6" s="123"/>
      <c r="P6" s="123"/>
      <c r="Q6" s="123"/>
      <c r="R6" s="123"/>
      <c r="S6" s="123"/>
      <c r="T6" s="123"/>
      <c r="U6" s="123"/>
      <c r="V6" s="123"/>
      <c r="W6" s="123"/>
      <c r="X6" s="123"/>
      <c r="Y6" s="123"/>
      <c r="Z6" s="123"/>
      <c r="AA6" s="123"/>
      <c r="AB6" s="123"/>
      <c r="AC6" s="123"/>
      <c r="AD6" s="123"/>
      <c r="AE6" s="123"/>
      <c r="AF6" s="123"/>
      <c r="AG6" s="123"/>
      <c r="AH6" s="123"/>
    </row>
    <row r="7" spans="1:38" ht="15" customHeight="1">
      <c r="B7" s="123"/>
      <c r="C7" s="123"/>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row>
    <row r="8" spans="1:38" ht="15" customHeight="1">
      <c r="B8" s="123"/>
      <c r="C8" s="123"/>
      <c r="D8" s="123"/>
      <c r="E8" s="123"/>
      <c r="F8" s="123"/>
      <c r="G8" s="123"/>
      <c r="H8" s="123"/>
      <c r="I8" s="123"/>
      <c r="J8" s="123"/>
      <c r="K8" s="123"/>
      <c r="L8" s="123"/>
      <c r="M8" s="123"/>
      <c r="N8" s="123"/>
      <c r="O8" s="123"/>
      <c r="P8" s="123"/>
      <c r="Q8" s="123"/>
      <c r="R8" s="123"/>
      <c r="S8" s="123"/>
      <c r="T8" s="123"/>
      <c r="U8" s="123"/>
      <c r="V8" s="123"/>
      <c r="W8" s="123"/>
      <c r="X8" s="123"/>
      <c r="Y8" s="123"/>
      <c r="Z8" s="123"/>
      <c r="AA8" s="123"/>
      <c r="AB8" s="123"/>
      <c r="AC8" s="123"/>
      <c r="AD8" s="123"/>
      <c r="AE8" s="123"/>
      <c r="AF8" s="123"/>
      <c r="AG8" s="123"/>
      <c r="AH8" s="123"/>
    </row>
    <row r="9" spans="1:38" ht="15" customHeight="1">
      <c r="B9" s="123"/>
      <c r="C9" s="123"/>
      <c r="D9" s="123"/>
      <c r="E9" s="123"/>
      <c r="F9" s="123"/>
      <c r="G9" s="123"/>
      <c r="H9" s="123"/>
      <c r="I9" s="123"/>
      <c r="J9" s="123"/>
      <c r="K9" s="123"/>
      <c r="L9" s="123"/>
      <c r="M9" s="123"/>
      <c r="N9" s="123"/>
      <c r="O9" s="123"/>
      <c r="P9" s="123"/>
      <c r="Q9" s="123"/>
      <c r="R9" s="123"/>
      <c r="S9" s="123"/>
      <c r="T9" s="123"/>
      <c r="U9" s="123"/>
      <c r="V9" s="123"/>
      <c r="W9" s="123"/>
      <c r="X9" s="123"/>
      <c r="Y9" s="123"/>
      <c r="Z9" s="123"/>
      <c r="AA9" s="123"/>
      <c r="AB9" s="123"/>
      <c r="AC9" s="123"/>
      <c r="AD9" s="123"/>
      <c r="AE9" s="123"/>
      <c r="AF9" s="123"/>
      <c r="AG9" s="123"/>
      <c r="AH9" s="123"/>
    </row>
    <row r="10" spans="1:38" ht="15" customHeight="1">
      <c r="B10" s="19" t="s">
        <v>848</v>
      </c>
      <c r="C10" s="29" t="s">
        <v>1802</v>
      </c>
      <c r="D10" s="123"/>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3"/>
      <c r="AG10" s="123"/>
      <c r="AH10" s="127" t="s">
        <v>1745</v>
      </c>
    </row>
    <row r="11" spans="1:38" ht="15" customHeight="1">
      <c r="B11" s="123"/>
      <c r="C11" s="26" t="s">
        <v>1803</v>
      </c>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7" t="s">
        <v>1746</v>
      </c>
    </row>
    <row r="12" spans="1:38" ht="15" customHeight="1">
      <c r="B12" s="123"/>
      <c r="C12" s="26"/>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27" t="s">
        <v>1747</v>
      </c>
    </row>
    <row r="13" spans="1:38" ht="15" customHeight="1" thickBot="1">
      <c r="B13" s="123"/>
      <c r="C13" s="27" t="s">
        <v>1804</v>
      </c>
      <c r="D13" s="27">
        <v>2021</v>
      </c>
      <c r="E13" s="27">
        <v>2022</v>
      </c>
      <c r="F13" s="27">
        <v>2023</v>
      </c>
      <c r="G13" s="27">
        <v>2024</v>
      </c>
      <c r="H13" s="27">
        <v>2025</v>
      </c>
      <c r="I13" s="27">
        <v>2026</v>
      </c>
      <c r="J13" s="27">
        <v>2027</v>
      </c>
      <c r="K13" s="27">
        <v>2028</v>
      </c>
      <c r="L13" s="27">
        <v>2029</v>
      </c>
      <c r="M13" s="27">
        <v>2030</v>
      </c>
      <c r="N13" s="27">
        <v>2031</v>
      </c>
      <c r="O13" s="27">
        <v>2032</v>
      </c>
      <c r="P13" s="27">
        <v>2033</v>
      </c>
      <c r="Q13" s="27">
        <v>2034</v>
      </c>
      <c r="R13" s="27">
        <v>2035</v>
      </c>
      <c r="S13" s="27">
        <v>2036</v>
      </c>
      <c r="T13" s="27">
        <v>2037</v>
      </c>
      <c r="U13" s="27">
        <v>2038</v>
      </c>
      <c r="V13" s="27">
        <v>2039</v>
      </c>
      <c r="W13" s="27">
        <v>2040</v>
      </c>
      <c r="X13" s="27">
        <v>2041</v>
      </c>
      <c r="Y13" s="27">
        <v>2042</v>
      </c>
      <c r="Z13" s="27">
        <v>2043</v>
      </c>
      <c r="AA13" s="27">
        <v>2044</v>
      </c>
      <c r="AB13" s="27">
        <v>2045</v>
      </c>
      <c r="AC13" s="27">
        <v>2046</v>
      </c>
      <c r="AD13" s="27">
        <v>2047</v>
      </c>
      <c r="AE13" s="27">
        <v>2048</v>
      </c>
      <c r="AF13" s="27">
        <v>2049</v>
      </c>
      <c r="AG13" s="27">
        <v>2050</v>
      </c>
      <c r="AH13" s="131" t="s">
        <v>1748</v>
      </c>
    </row>
    <row r="14" spans="1:38" ht="15" customHeight="1" thickTop="1">
      <c r="B14" s="123"/>
      <c r="C14" s="123"/>
      <c r="D14" s="123"/>
      <c r="E14" s="123"/>
      <c r="F14" s="123"/>
      <c r="G14" s="123"/>
      <c r="H14" s="123"/>
      <c r="I14" s="123"/>
      <c r="J14" s="123"/>
      <c r="K14" s="123"/>
      <c r="L14" s="123"/>
      <c r="M14" s="123"/>
      <c r="N14" s="123"/>
      <c r="O14" s="123"/>
      <c r="P14" s="123"/>
      <c r="Q14" s="123"/>
      <c r="R14" s="123"/>
      <c r="S14" s="123"/>
      <c r="T14" s="123"/>
      <c r="U14" s="123"/>
      <c r="V14" s="123"/>
      <c r="W14" s="123"/>
      <c r="X14" s="123"/>
      <c r="Y14" s="123"/>
      <c r="Z14" s="123"/>
      <c r="AA14" s="123"/>
      <c r="AB14" s="123"/>
      <c r="AC14" s="123"/>
      <c r="AD14" s="123"/>
      <c r="AE14" s="123"/>
      <c r="AF14" s="123"/>
      <c r="AG14" s="123"/>
      <c r="AH14" s="17"/>
      <c r="AI14">
        <v>2048</v>
      </c>
      <c r="AJ14">
        <v>2049</v>
      </c>
      <c r="AK14">
        <v>2050</v>
      </c>
      <c r="AL14" t="s">
        <v>1126</v>
      </c>
    </row>
    <row r="15" spans="1:38" ht="15" customHeight="1">
      <c r="B15" s="123"/>
      <c r="C15" s="30" t="s">
        <v>1805</v>
      </c>
      <c r="D15" s="123"/>
      <c r="E15" s="123"/>
      <c r="F15" s="123"/>
      <c r="G15" s="123"/>
      <c r="H15" s="123"/>
      <c r="I15" s="123"/>
      <c r="J15" s="123"/>
      <c r="K15" s="123"/>
      <c r="L15" s="123"/>
      <c r="M15" s="123"/>
      <c r="N15" s="123"/>
      <c r="O15" s="123"/>
      <c r="P15" s="123"/>
      <c r="Q15" s="123"/>
      <c r="R15" s="123"/>
      <c r="S15" s="123"/>
      <c r="T15" s="123"/>
      <c r="U15" s="123"/>
      <c r="V15" s="123"/>
      <c r="W15" s="123"/>
      <c r="X15" s="123"/>
      <c r="Y15" s="123"/>
      <c r="Z15" s="123"/>
      <c r="AA15" s="123"/>
      <c r="AB15" s="123"/>
      <c r="AC15" s="123"/>
      <c r="AD15" s="123"/>
      <c r="AE15" s="123"/>
      <c r="AF15" s="123"/>
      <c r="AG15" s="123"/>
      <c r="AH15" s="123"/>
    </row>
    <row r="16" spans="1:38" ht="15" customHeight="1">
      <c r="B16" s="123"/>
      <c r="C16" s="30" t="s">
        <v>1806</v>
      </c>
      <c r="D16" s="123"/>
      <c r="E16" s="123"/>
      <c r="F16" s="123"/>
      <c r="G16" s="123"/>
      <c r="H16" s="123"/>
      <c r="I16" s="123"/>
      <c r="J16" s="123"/>
      <c r="K16" s="123"/>
      <c r="L16" s="123"/>
      <c r="M16" s="123"/>
      <c r="N16" s="123"/>
      <c r="O16" s="123"/>
      <c r="P16" s="123"/>
      <c r="Q16" s="123"/>
      <c r="R16" s="123"/>
      <c r="S16" s="123"/>
      <c r="T16" s="123"/>
      <c r="U16" s="123"/>
      <c r="V16" s="123"/>
      <c r="W16" s="123"/>
      <c r="X16" s="123"/>
      <c r="Y16" s="123"/>
      <c r="Z16" s="123"/>
      <c r="AA16" s="123"/>
      <c r="AB16" s="123"/>
      <c r="AC16" s="123"/>
      <c r="AD16" s="123"/>
      <c r="AE16" s="123"/>
      <c r="AF16" s="123"/>
      <c r="AG16" s="123"/>
      <c r="AH16" s="123"/>
    </row>
    <row r="17" spans="1:38" s="41" customFormat="1" ht="15" customHeight="1">
      <c r="A17" s="114" t="s">
        <v>114</v>
      </c>
      <c r="B17" s="19" t="s">
        <v>849</v>
      </c>
      <c r="C17" s="37" t="s">
        <v>1807</v>
      </c>
      <c r="D17" s="33">
        <v>4773.7641599999997</v>
      </c>
      <c r="E17" s="33">
        <v>4458.1455079999996</v>
      </c>
      <c r="F17" s="33">
        <v>4166.4335940000001</v>
      </c>
      <c r="G17" s="33">
        <v>3940.546143</v>
      </c>
      <c r="H17" s="33">
        <v>3758.649414</v>
      </c>
      <c r="I17" s="33">
        <v>3685.4841310000002</v>
      </c>
      <c r="J17" s="33">
        <v>3608.0527339999999</v>
      </c>
      <c r="K17" s="33">
        <v>3535.123779</v>
      </c>
      <c r="L17" s="33">
        <v>3487.8276369999999</v>
      </c>
      <c r="M17" s="33">
        <v>3463.514404</v>
      </c>
      <c r="N17" s="33">
        <v>3455.9499510000001</v>
      </c>
      <c r="O17" s="33">
        <v>3431.2517090000001</v>
      </c>
      <c r="P17" s="33">
        <v>3409.8608399999998</v>
      </c>
      <c r="Q17" s="33">
        <v>3382.7409670000002</v>
      </c>
      <c r="R17" s="33">
        <v>3339.3889159999999</v>
      </c>
      <c r="S17" s="33">
        <v>3313.6850589999999</v>
      </c>
      <c r="T17" s="33">
        <v>3298.329346</v>
      </c>
      <c r="U17" s="33">
        <v>3283.9079590000001</v>
      </c>
      <c r="V17" s="33">
        <v>3259.888672</v>
      </c>
      <c r="W17" s="33">
        <v>3258.2358399999998</v>
      </c>
      <c r="X17" s="33">
        <v>3230.2141109999998</v>
      </c>
      <c r="Y17" s="33">
        <v>3192.9172359999998</v>
      </c>
      <c r="Z17" s="33">
        <v>3173.1748050000001</v>
      </c>
      <c r="AA17" s="33">
        <v>3149.5336910000001</v>
      </c>
      <c r="AB17" s="33">
        <v>3133.0717770000001</v>
      </c>
      <c r="AC17" s="33">
        <v>3120.77124</v>
      </c>
      <c r="AD17" s="33">
        <v>3081.966797</v>
      </c>
      <c r="AE17" s="33">
        <v>3041.3054200000001</v>
      </c>
      <c r="AF17" s="33">
        <v>3012.044922</v>
      </c>
      <c r="AG17" s="33">
        <v>2981.9025879999999</v>
      </c>
      <c r="AH17" s="32">
        <v>-1.6095999999999999E-2</v>
      </c>
      <c r="AI17">
        <v>4405.3608400000003</v>
      </c>
      <c r="AJ17">
        <v>4332.6879879999997</v>
      </c>
      <c r="AK17">
        <v>4252.9243159999996</v>
      </c>
      <c r="AL17" s="100">
        <v>-1E-3</v>
      </c>
    </row>
    <row r="18" spans="1:38" ht="15" customHeight="1">
      <c r="A18" s="114" t="s">
        <v>115</v>
      </c>
      <c r="B18" s="19" t="s">
        <v>850</v>
      </c>
      <c r="C18" s="37" t="s">
        <v>1808</v>
      </c>
      <c r="D18" s="33">
        <v>6.2391000000000002E-2</v>
      </c>
      <c r="E18" s="33">
        <v>6.2495000000000002E-2</v>
      </c>
      <c r="F18" s="33">
        <v>5.8910999999999998E-2</v>
      </c>
      <c r="G18" s="33">
        <v>5.1513999999999997E-2</v>
      </c>
      <c r="H18" s="33">
        <v>4.8508000000000003E-2</v>
      </c>
      <c r="I18" s="33">
        <v>4.8742000000000001E-2</v>
      </c>
      <c r="J18" s="33">
        <v>4.8451000000000001E-2</v>
      </c>
      <c r="K18" s="33">
        <v>4.7604E-2</v>
      </c>
      <c r="L18" s="33">
        <v>4.7280000000000003E-2</v>
      </c>
      <c r="M18" s="33">
        <v>4.8404999999999997E-2</v>
      </c>
      <c r="N18" s="33">
        <v>4.8784000000000001E-2</v>
      </c>
      <c r="O18" s="33">
        <v>4.9352E-2</v>
      </c>
      <c r="P18" s="33">
        <v>4.9326000000000002E-2</v>
      </c>
      <c r="Q18" s="33">
        <v>4.9632999999999997E-2</v>
      </c>
      <c r="R18" s="33">
        <v>4.9206E-2</v>
      </c>
      <c r="S18" s="33">
        <v>4.9036000000000003E-2</v>
      </c>
      <c r="T18" s="33">
        <v>4.8717999999999997E-2</v>
      </c>
      <c r="U18" s="33">
        <v>4.9010999999999999E-2</v>
      </c>
      <c r="V18" s="33">
        <v>4.8737999999999997E-2</v>
      </c>
      <c r="W18" s="33">
        <v>4.8847000000000002E-2</v>
      </c>
      <c r="X18" s="33">
        <v>4.8744000000000003E-2</v>
      </c>
      <c r="Y18" s="33">
        <v>4.8315999999999998E-2</v>
      </c>
      <c r="Z18" s="33">
        <v>4.8036000000000002E-2</v>
      </c>
      <c r="AA18" s="33">
        <v>4.7747999999999999E-2</v>
      </c>
      <c r="AB18" s="33">
        <v>4.7617E-2</v>
      </c>
      <c r="AC18" s="33">
        <v>4.7626000000000002E-2</v>
      </c>
      <c r="AD18" s="33">
        <v>4.7222E-2</v>
      </c>
      <c r="AE18" s="33">
        <v>4.6676000000000002E-2</v>
      </c>
      <c r="AF18" s="33">
        <v>4.6310999999999998E-2</v>
      </c>
      <c r="AG18" s="33">
        <v>4.6224000000000001E-2</v>
      </c>
      <c r="AH18" s="32">
        <v>-1.0289E-2</v>
      </c>
      <c r="AI18">
        <v>7.1912000000000004E-2</v>
      </c>
      <c r="AJ18">
        <v>7.0516999999999996E-2</v>
      </c>
      <c r="AK18">
        <v>6.9125000000000006E-2</v>
      </c>
      <c r="AL18" s="100">
        <v>-8.9999999999999993E-3</v>
      </c>
    </row>
    <row r="19" spans="1:38" ht="15" customHeight="1">
      <c r="A19" s="114"/>
      <c r="B19" s="19" t="s">
        <v>851</v>
      </c>
      <c r="C19" s="37" t="s">
        <v>1809</v>
      </c>
      <c r="D19" s="33">
        <v>4773.8266599999997</v>
      </c>
      <c r="E19" s="33">
        <v>4458.2080079999996</v>
      </c>
      <c r="F19" s="33">
        <v>4166.4926759999998</v>
      </c>
      <c r="G19" s="33">
        <v>3940.5976559999999</v>
      </c>
      <c r="H19" s="33">
        <v>3758.6979980000001</v>
      </c>
      <c r="I19" s="33">
        <v>3685.5329590000001</v>
      </c>
      <c r="J19" s="33">
        <v>3608.1010740000002</v>
      </c>
      <c r="K19" s="33">
        <v>3535.1713869999999</v>
      </c>
      <c r="L19" s="33">
        <v>3487.875</v>
      </c>
      <c r="M19" s="33">
        <v>3463.5627439999998</v>
      </c>
      <c r="N19" s="33">
        <v>3455.998779</v>
      </c>
      <c r="O19" s="33">
        <v>3431.3010250000002</v>
      </c>
      <c r="P19" s="33">
        <v>3409.9101559999999</v>
      </c>
      <c r="Q19" s="33">
        <v>3382.7905270000001</v>
      </c>
      <c r="R19" s="33">
        <v>3339.438232</v>
      </c>
      <c r="S19" s="33">
        <v>3313.7341310000002</v>
      </c>
      <c r="T19" s="33">
        <v>3298.3781739999999</v>
      </c>
      <c r="U19" s="33">
        <v>3283.9570309999999</v>
      </c>
      <c r="V19" s="33">
        <v>3259.9375</v>
      </c>
      <c r="W19" s="33">
        <v>3258.2846679999998</v>
      </c>
      <c r="X19" s="33">
        <v>3230.2629390000002</v>
      </c>
      <c r="Y19" s="33">
        <v>3192.9655760000001</v>
      </c>
      <c r="Z19" s="33">
        <v>3173.2229000000002</v>
      </c>
      <c r="AA19" s="33">
        <v>3149.5815429999998</v>
      </c>
      <c r="AB19" s="33">
        <v>3133.119385</v>
      </c>
      <c r="AC19" s="33">
        <v>3120.8188479999999</v>
      </c>
      <c r="AD19" s="33">
        <v>3082.0139159999999</v>
      </c>
      <c r="AE19" s="33">
        <v>3041.3520509999998</v>
      </c>
      <c r="AF19" s="33">
        <v>3012.0913089999999</v>
      </c>
      <c r="AG19" s="33">
        <v>2981.9487300000001</v>
      </c>
      <c r="AH19" s="32">
        <v>-1.6095999999999999E-2</v>
      </c>
      <c r="AI19">
        <v>4405.4326170000004</v>
      </c>
      <c r="AJ19">
        <v>4332.7583009999998</v>
      </c>
      <c r="AK19">
        <v>4252.9936520000001</v>
      </c>
      <c r="AL19" s="100">
        <v>-1E-3</v>
      </c>
    </row>
    <row r="20" spans="1:38" ht="15" customHeight="1">
      <c r="A20" s="114"/>
      <c r="B20" s="123"/>
      <c r="C20" s="123"/>
      <c r="D20" s="123"/>
      <c r="E20" s="123"/>
      <c r="F20" s="123"/>
      <c r="G20" s="123"/>
      <c r="H20" s="123"/>
      <c r="I20" s="123"/>
      <c r="J20" s="123"/>
      <c r="K20" s="123"/>
      <c r="L20" s="123"/>
      <c r="M20" s="123"/>
      <c r="N20" s="123"/>
      <c r="O20" s="123"/>
      <c r="P20" s="123"/>
      <c r="Q20" s="123"/>
      <c r="R20" s="123"/>
      <c r="S20" s="123"/>
      <c r="T20" s="123"/>
      <c r="U20" s="123"/>
      <c r="V20" s="123"/>
      <c r="W20" s="123"/>
      <c r="X20" s="123"/>
      <c r="Y20" s="123"/>
      <c r="Z20" s="123"/>
      <c r="AA20" s="123"/>
      <c r="AB20" s="123"/>
      <c r="AC20" s="123"/>
      <c r="AD20" s="123"/>
      <c r="AE20" s="123"/>
      <c r="AF20" s="123"/>
      <c r="AG20" s="123"/>
      <c r="AH20" s="123"/>
    </row>
    <row r="21" spans="1:38" ht="15" customHeight="1">
      <c r="A21" s="114" t="s">
        <v>114</v>
      </c>
      <c r="B21" s="123"/>
      <c r="C21" s="30" t="s">
        <v>1810</v>
      </c>
      <c r="D21" s="123"/>
      <c r="E21" s="123"/>
      <c r="F21" s="123"/>
      <c r="G21" s="123"/>
      <c r="H21" s="123"/>
      <c r="I21" s="123"/>
      <c r="J21" s="123"/>
      <c r="K21" s="123"/>
      <c r="L21" s="123"/>
      <c r="M21" s="123"/>
      <c r="N21" s="123"/>
      <c r="O21" s="123"/>
      <c r="P21" s="123"/>
      <c r="Q21" s="123"/>
      <c r="R21" s="123"/>
      <c r="S21" s="123"/>
      <c r="T21" s="123"/>
      <c r="U21" s="123"/>
      <c r="V21" s="123"/>
      <c r="W21" s="123"/>
      <c r="X21" s="123"/>
      <c r="Y21" s="123"/>
      <c r="Z21" s="123"/>
      <c r="AA21" s="123"/>
      <c r="AB21" s="123"/>
      <c r="AC21" s="123"/>
      <c r="AD21" s="123"/>
      <c r="AE21" s="123"/>
      <c r="AF21" s="123"/>
      <c r="AG21" s="123"/>
      <c r="AH21" s="123"/>
      <c r="AI21">
        <v>89.570892000000001</v>
      </c>
      <c r="AJ21">
        <v>88.466881000000001</v>
      </c>
      <c r="AK21">
        <v>87.250068999999996</v>
      </c>
      <c r="AL21" s="100">
        <v>2E-3</v>
      </c>
    </row>
    <row r="22" spans="1:38" ht="15" customHeight="1">
      <c r="A22" s="114" t="s">
        <v>112</v>
      </c>
      <c r="B22" s="19" t="s">
        <v>852</v>
      </c>
      <c r="C22" s="37" t="s">
        <v>1811</v>
      </c>
      <c r="D22" s="33">
        <v>71.446387999999999</v>
      </c>
      <c r="E22" s="33">
        <v>67.201499999999996</v>
      </c>
      <c r="F22" s="33">
        <v>63.246147000000001</v>
      </c>
      <c r="G22" s="33">
        <v>59.806857999999998</v>
      </c>
      <c r="H22" s="33">
        <v>57.028004000000003</v>
      </c>
      <c r="I22" s="33">
        <v>55.921168999999999</v>
      </c>
      <c r="J22" s="33">
        <v>54.783290999999998</v>
      </c>
      <c r="K22" s="33">
        <v>53.752589999999998</v>
      </c>
      <c r="L22" s="33">
        <v>53.140476</v>
      </c>
      <c r="M22" s="33">
        <v>52.912452999999999</v>
      </c>
      <c r="N22" s="33">
        <v>52.876815999999998</v>
      </c>
      <c r="O22" s="33">
        <v>52.717491000000003</v>
      </c>
      <c r="P22" s="33">
        <v>52.543686000000001</v>
      </c>
      <c r="Q22" s="33">
        <v>52.280048000000001</v>
      </c>
      <c r="R22" s="33">
        <v>51.778275000000001</v>
      </c>
      <c r="S22" s="33">
        <v>51.536777000000001</v>
      </c>
      <c r="T22" s="33">
        <v>51.456035999999997</v>
      </c>
      <c r="U22" s="33">
        <v>51.40287</v>
      </c>
      <c r="V22" s="33">
        <v>51.205813999999997</v>
      </c>
      <c r="W22" s="33">
        <v>51.334235999999997</v>
      </c>
      <c r="X22" s="33">
        <v>51.071429999999999</v>
      </c>
      <c r="Y22" s="33">
        <v>50.627322999999997</v>
      </c>
      <c r="Z22" s="33">
        <v>50.467936999999999</v>
      </c>
      <c r="AA22" s="33">
        <v>50.272137000000001</v>
      </c>
      <c r="AB22" s="33">
        <v>50.188076000000002</v>
      </c>
      <c r="AC22" s="33">
        <v>50.162018000000003</v>
      </c>
      <c r="AD22" s="33">
        <v>49.712490000000003</v>
      </c>
      <c r="AE22" s="33">
        <v>49.208697999999998</v>
      </c>
      <c r="AF22" s="33">
        <v>48.874516</v>
      </c>
      <c r="AG22" s="33">
        <v>48.287666000000002</v>
      </c>
      <c r="AH22" s="32">
        <v>-1.3417999999999999E-2</v>
      </c>
      <c r="AI22">
        <v>3.7189480000000001</v>
      </c>
      <c r="AJ22">
        <v>3.697174</v>
      </c>
      <c r="AK22">
        <v>3.6692339999999999</v>
      </c>
      <c r="AL22" s="100">
        <v>0.02</v>
      </c>
    </row>
    <row r="23" spans="1:38" ht="15" customHeight="1">
      <c r="A23" s="114" t="s">
        <v>112</v>
      </c>
      <c r="B23" s="19" t="s">
        <v>853</v>
      </c>
      <c r="C23" s="37" t="s">
        <v>1812</v>
      </c>
      <c r="D23" s="33">
        <v>1.9243950000000001</v>
      </c>
      <c r="E23" s="33">
        <v>2.0687820000000001</v>
      </c>
      <c r="F23" s="33">
        <v>2.2043499999999998</v>
      </c>
      <c r="G23" s="33">
        <v>2.3016730000000001</v>
      </c>
      <c r="H23" s="33">
        <v>2.3979720000000002</v>
      </c>
      <c r="I23" s="33">
        <v>2.5459070000000001</v>
      </c>
      <c r="J23" s="33">
        <v>2.6815129999999998</v>
      </c>
      <c r="K23" s="33">
        <v>2.8197000000000001</v>
      </c>
      <c r="L23" s="33">
        <v>2.977322</v>
      </c>
      <c r="M23" s="33">
        <v>3.156177</v>
      </c>
      <c r="N23" s="33">
        <v>3.3501590000000001</v>
      </c>
      <c r="O23" s="33">
        <v>3.5415899999999998</v>
      </c>
      <c r="P23" s="33">
        <v>3.729711</v>
      </c>
      <c r="Q23" s="33">
        <v>3.9093490000000002</v>
      </c>
      <c r="R23" s="33">
        <v>4.0721860000000003</v>
      </c>
      <c r="S23" s="33">
        <v>4.2527730000000004</v>
      </c>
      <c r="T23" s="33">
        <v>4.4487889999999997</v>
      </c>
      <c r="U23" s="33">
        <v>4.6472129999999998</v>
      </c>
      <c r="V23" s="33">
        <v>4.8358460000000001</v>
      </c>
      <c r="W23" s="33">
        <v>5.0511590000000002</v>
      </c>
      <c r="X23" s="33">
        <v>5.234699</v>
      </c>
      <c r="Y23" s="33">
        <v>5.3974979999999997</v>
      </c>
      <c r="Z23" s="33">
        <v>5.5865479999999996</v>
      </c>
      <c r="AA23" s="33">
        <v>5.7751270000000003</v>
      </c>
      <c r="AB23" s="33">
        <v>5.9771960000000002</v>
      </c>
      <c r="AC23" s="33">
        <v>6.1853730000000002</v>
      </c>
      <c r="AD23" s="33">
        <v>6.3428610000000001</v>
      </c>
      <c r="AE23" s="33">
        <v>6.4876649999999998</v>
      </c>
      <c r="AF23" s="33">
        <v>6.6512029999999998</v>
      </c>
      <c r="AG23" s="33">
        <v>6.80938</v>
      </c>
      <c r="AH23" s="32">
        <v>4.4539000000000002E-2</v>
      </c>
      <c r="AI23">
        <v>175.613022</v>
      </c>
      <c r="AJ23">
        <v>181.703384</v>
      </c>
      <c r="AK23">
        <v>187.48808299999999</v>
      </c>
      <c r="AL23" s="100">
        <v>4.9000000000000002E-2</v>
      </c>
    </row>
    <row r="24" spans="1:38" ht="15" customHeight="1">
      <c r="A24" s="114" t="s">
        <v>112</v>
      </c>
      <c r="B24" s="19" t="s">
        <v>854</v>
      </c>
      <c r="C24" s="37" t="s">
        <v>1813</v>
      </c>
      <c r="D24" s="33">
        <v>24.934086000000001</v>
      </c>
      <c r="E24" s="33">
        <v>29.687279</v>
      </c>
      <c r="F24" s="33">
        <v>31.136410000000001</v>
      </c>
      <c r="G24" s="33">
        <v>32.475211999999999</v>
      </c>
      <c r="H24" s="33">
        <v>32.106437999999997</v>
      </c>
      <c r="I24" s="33">
        <v>33.63599</v>
      </c>
      <c r="J24" s="33">
        <v>34.492420000000003</v>
      </c>
      <c r="K24" s="33">
        <v>35.582129999999999</v>
      </c>
      <c r="L24" s="33">
        <v>37.524895000000001</v>
      </c>
      <c r="M24" s="33">
        <v>39.975524999999998</v>
      </c>
      <c r="N24" s="33">
        <v>43.296368000000001</v>
      </c>
      <c r="O24" s="33">
        <v>46.432858000000003</v>
      </c>
      <c r="P24" s="33">
        <v>49.686981000000003</v>
      </c>
      <c r="Q24" s="33">
        <v>52.892516999999998</v>
      </c>
      <c r="R24" s="33">
        <v>55.888615000000001</v>
      </c>
      <c r="S24" s="33">
        <v>59.108772000000002</v>
      </c>
      <c r="T24" s="33">
        <v>62.468055999999997</v>
      </c>
      <c r="U24" s="33">
        <v>65.966705000000005</v>
      </c>
      <c r="V24" s="33">
        <v>68.832786999999996</v>
      </c>
      <c r="W24" s="33">
        <v>72.270957999999993</v>
      </c>
      <c r="X24" s="33">
        <v>75.028480999999999</v>
      </c>
      <c r="Y24" s="33">
        <v>77.279358000000002</v>
      </c>
      <c r="Z24" s="33">
        <v>80.208648999999994</v>
      </c>
      <c r="AA24" s="33">
        <v>82.978675999999993</v>
      </c>
      <c r="AB24" s="33">
        <v>85.572258000000005</v>
      </c>
      <c r="AC24" s="33">
        <v>88.395294000000007</v>
      </c>
      <c r="AD24" s="33">
        <v>90.043441999999999</v>
      </c>
      <c r="AE24" s="33">
        <v>91.311599999999999</v>
      </c>
      <c r="AF24" s="33">
        <v>92.900604000000001</v>
      </c>
      <c r="AG24" s="33">
        <v>94.433494999999994</v>
      </c>
      <c r="AH24" s="32">
        <v>4.6989999999999997E-2</v>
      </c>
      <c r="AI24">
        <v>553.26159700000005</v>
      </c>
      <c r="AJ24">
        <v>572.91253700000004</v>
      </c>
      <c r="AK24">
        <v>594.61016800000004</v>
      </c>
      <c r="AL24" s="100">
        <v>7.5999999999999998E-2</v>
      </c>
    </row>
    <row r="25" spans="1:38" ht="15" customHeight="1">
      <c r="A25" s="114" t="s">
        <v>116</v>
      </c>
      <c r="B25" s="19" t="s">
        <v>855</v>
      </c>
      <c r="C25" s="37" t="s">
        <v>1814</v>
      </c>
      <c r="D25" s="33">
        <v>156.68512000000001</v>
      </c>
      <c r="E25" s="33">
        <v>185.75762900000001</v>
      </c>
      <c r="F25" s="33">
        <v>204.30188000000001</v>
      </c>
      <c r="G25" s="33">
        <v>214.60583500000001</v>
      </c>
      <c r="H25" s="33">
        <v>210.46270799999999</v>
      </c>
      <c r="I25" s="33">
        <v>210.891693</v>
      </c>
      <c r="J25" s="33">
        <v>210.286316</v>
      </c>
      <c r="K25" s="33">
        <v>209.83918800000001</v>
      </c>
      <c r="L25" s="33">
        <v>214.08427399999999</v>
      </c>
      <c r="M25" s="33">
        <v>226.696808</v>
      </c>
      <c r="N25" s="33">
        <v>241.21260100000001</v>
      </c>
      <c r="O25" s="33">
        <v>255.331345</v>
      </c>
      <c r="P25" s="33">
        <v>269.21444700000001</v>
      </c>
      <c r="Q25" s="33">
        <v>282.62048299999998</v>
      </c>
      <c r="R25" s="33">
        <v>295.170074</v>
      </c>
      <c r="S25" s="33">
        <v>308.336975</v>
      </c>
      <c r="T25" s="33">
        <v>322.61108400000001</v>
      </c>
      <c r="U25" s="33">
        <v>337.79873700000002</v>
      </c>
      <c r="V25" s="33">
        <v>350.73223899999999</v>
      </c>
      <c r="W25" s="33">
        <v>365.8526</v>
      </c>
      <c r="X25" s="33">
        <v>378.62390099999999</v>
      </c>
      <c r="Y25" s="33">
        <v>389.20095800000001</v>
      </c>
      <c r="Z25" s="33">
        <v>403.21536300000002</v>
      </c>
      <c r="AA25" s="33">
        <v>417.45285000000001</v>
      </c>
      <c r="AB25" s="33">
        <v>431.45663500000001</v>
      </c>
      <c r="AC25" s="33">
        <v>446.799286</v>
      </c>
      <c r="AD25" s="33">
        <v>457.22042800000003</v>
      </c>
      <c r="AE25" s="33">
        <v>465.56048600000003</v>
      </c>
      <c r="AF25" s="33">
        <v>475.73034699999999</v>
      </c>
      <c r="AG25" s="33">
        <v>486.62011699999999</v>
      </c>
      <c r="AH25" s="32">
        <v>3.9850999999999998E-2</v>
      </c>
      <c r="AI25">
        <v>61.705100999999999</v>
      </c>
      <c r="AJ25">
        <v>59.545723000000002</v>
      </c>
      <c r="AK25">
        <v>57.139907999999998</v>
      </c>
      <c r="AL25" s="100">
        <v>3.4000000000000002E-2</v>
      </c>
    </row>
    <row r="26" spans="1:38" ht="15" customHeight="1">
      <c r="A26" s="114" t="s">
        <v>116</v>
      </c>
      <c r="B26" s="19" t="s">
        <v>856</v>
      </c>
      <c r="C26" s="37" t="s">
        <v>1815</v>
      </c>
      <c r="D26" s="33">
        <v>48.047108000000001</v>
      </c>
      <c r="E26" s="33">
        <v>48.047863</v>
      </c>
      <c r="F26" s="33">
        <v>41.065804</v>
      </c>
      <c r="G26" s="33">
        <v>38.558273</v>
      </c>
      <c r="H26" s="33">
        <v>38.287475999999998</v>
      </c>
      <c r="I26" s="33">
        <v>38.432994999999998</v>
      </c>
      <c r="J26" s="33">
        <v>38.546073999999997</v>
      </c>
      <c r="K26" s="33">
        <v>38.753838000000002</v>
      </c>
      <c r="L26" s="33">
        <v>39.599933999999998</v>
      </c>
      <c r="M26" s="33">
        <v>41.458294000000002</v>
      </c>
      <c r="N26" s="33">
        <v>44.560482</v>
      </c>
      <c r="O26" s="33">
        <v>47.191234999999999</v>
      </c>
      <c r="P26" s="33">
        <v>49.670715000000001</v>
      </c>
      <c r="Q26" s="33">
        <v>51.880282999999999</v>
      </c>
      <c r="R26" s="33">
        <v>53.763725000000001</v>
      </c>
      <c r="S26" s="33">
        <v>55.942169</v>
      </c>
      <c r="T26" s="33">
        <v>58.153346999999997</v>
      </c>
      <c r="U26" s="33">
        <v>60.467807999999998</v>
      </c>
      <c r="V26" s="33">
        <v>62.134937000000001</v>
      </c>
      <c r="W26" s="33">
        <v>64.505691999999996</v>
      </c>
      <c r="X26" s="33">
        <v>65.899512999999999</v>
      </c>
      <c r="Y26" s="33">
        <v>66.795822000000001</v>
      </c>
      <c r="Z26" s="33">
        <v>68.32235</v>
      </c>
      <c r="AA26" s="33">
        <v>69.688377000000003</v>
      </c>
      <c r="AB26" s="33">
        <v>70.908653000000001</v>
      </c>
      <c r="AC26" s="33">
        <v>72.416283000000007</v>
      </c>
      <c r="AD26" s="33">
        <v>72.939384000000004</v>
      </c>
      <c r="AE26" s="33">
        <v>73.206153999999998</v>
      </c>
      <c r="AF26" s="33">
        <v>73.765877000000003</v>
      </c>
      <c r="AG26" s="33">
        <v>74.282432999999997</v>
      </c>
      <c r="AH26" s="32">
        <v>1.5136999999999999E-2</v>
      </c>
      <c r="AI26">
        <v>7.568454</v>
      </c>
      <c r="AJ26">
        <v>7.464639</v>
      </c>
      <c r="AK26">
        <v>7.3430020000000003</v>
      </c>
      <c r="AL26" s="100">
        <v>1.0999999999999999E-2</v>
      </c>
    </row>
    <row r="27" spans="1:38" ht="15" customHeight="1">
      <c r="A27" s="114" t="s">
        <v>115</v>
      </c>
      <c r="B27" s="19" t="s">
        <v>857</v>
      </c>
      <c r="C27" s="37" t="s">
        <v>1816</v>
      </c>
      <c r="D27" s="33">
        <v>2.177969</v>
      </c>
      <c r="E27" s="33">
        <v>2.2970199999999998</v>
      </c>
      <c r="F27" s="33">
        <v>2.356236</v>
      </c>
      <c r="G27" s="33">
        <v>2.54901</v>
      </c>
      <c r="H27" s="33">
        <v>2.7212939999999999</v>
      </c>
      <c r="I27" s="33">
        <v>2.9872260000000002</v>
      </c>
      <c r="J27" s="33">
        <v>3.241117</v>
      </c>
      <c r="K27" s="33">
        <v>3.5023430000000002</v>
      </c>
      <c r="L27" s="33">
        <v>3.7984260000000001</v>
      </c>
      <c r="M27" s="33">
        <v>4.1506800000000004</v>
      </c>
      <c r="N27" s="33">
        <v>4.571078</v>
      </c>
      <c r="O27" s="33">
        <v>4.9643680000000003</v>
      </c>
      <c r="P27" s="33">
        <v>5.3523230000000002</v>
      </c>
      <c r="Q27" s="33">
        <v>5.7225210000000004</v>
      </c>
      <c r="R27" s="33">
        <v>6.0618460000000001</v>
      </c>
      <c r="S27" s="33">
        <v>6.4293589999999998</v>
      </c>
      <c r="T27" s="33">
        <v>6.8157949999999996</v>
      </c>
      <c r="U27" s="33">
        <v>7.2122669999999998</v>
      </c>
      <c r="V27" s="33">
        <v>7.5705039999999997</v>
      </c>
      <c r="W27" s="33">
        <v>7.988969</v>
      </c>
      <c r="X27" s="33">
        <v>8.3385449999999999</v>
      </c>
      <c r="Y27" s="33">
        <v>8.6458829999999995</v>
      </c>
      <c r="Z27" s="33">
        <v>9.0122409999999995</v>
      </c>
      <c r="AA27" s="33">
        <v>9.3725339999999999</v>
      </c>
      <c r="AB27" s="33">
        <v>9.7399000000000004</v>
      </c>
      <c r="AC27" s="33">
        <v>10.127917999999999</v>
      </c>
      <c r="AD27" s="33">
        <v>10.413812999999999</v>
      </c>
      <c r="AE27" s="33">
        <v>10.671983000000001</v>
      </c>
      <c r="AF27" s="33">
        <v>10.965934000000001</v>
      </c>
      <c r="AG27" s="33">
        <v>11.253208000000001</v>
      </c>
      <c r="AH27" s="32">
        <v>5.8264000000000003E-2</v>
      </c>
      <c r="AI27">
        <v>0</v>
      </c>
      <c r="AJ27">
        <v>0</v>
      </c>
      <c r="AK27">
        <v>0</v>
      </c>
      <c r="AL27" t="s">
        <v>142</v>
      </c>
    </row>
    <row r="28" spans="1:38" ht="15" customHeight="1">
      <c r="A28" s="114" t="s">
        <v>114</v>
      </c>
      <c r="B28" s="19" t="s">
        <v>858</v>
      </c>
      <c r="C28" s="37" t="s">
        <v>1817</v>
      </c>
      <c r="D28" s="33">
        <v>0</v>
      </c>
      <c r="E28" s="33">
        <v>0</v>
      </c>
      <c r="F28" s="33">
        <v>0</v>
      </c>
      <c r="G28" s="33">
        <v>0</v>
      </c>
      <c r="H28" s="33">
        <v>0</v>
      </c>
      <c r="I28" s="33">
        <v>0</v>
      </c>
      <c r="J28" s="33">
        <v>0</v>
      </c>
      <c r="K28" s="33">
        <v>0</v>
      </c>
      <c r="L28" s="33">
        <v>0</v>
      </c>
      <c r="M28" s="33">
        <v>0</v>
      </c>
      <c r="N28" s="33">
        <v>0</v>
      </c>
      <c r="O28" s="33">
        <v>0</v>
      </c>
      <c r="P28" s="33">
        <v>0</v>
      </c>
      <c r="Q28" s="33">
        <v>0</v>
      </c>
      <c r="R28" s="33">
        <v>0</v>
      </c>
      <c r="S28" s="33">
        <v>0</v>
      </c>
      <c r="T28" s="33">
        <v>0</v>
      </c>
      <c r="U28" s="33">
        <v>0</v>
      </c>
      <c r="V28" s="33">
        <v>0</v>
      </c>
      <c r="W28" s="33">
        <v>0</v>
      </c>
      <c r="X28" s="33">
        <v>0</v>
      </c>
      <c r="Y28" s="33">
        <v>0</v>
      </c>
      <c r="Z28" s="33">
        <v>0</v>
      </c>
      <c r="AA28" s="33">
        <v>0</v>
      </c>
      <c r="AB28" s="33">
        <v>0</v>
      </c>
      <c r="AC28" s="33">
        <v>0</v>
      </c>
      <c r="AD28" s="33">
        <v>0</v>
      </c>
      <c r="AE28" s="33">
        <v>0</v>
      </c>
      <c r="AF28" s="33">
        <v>0</v>
      </c>
      <c r="AG28" s="33">
        <v>0</v>
      </c>
      <c r="AH28" s="32" t="s">
        <v>1754</v>
      </c>
      <c r="AI28">
        <v>482.34301799999997</v>
      </c>
      <c r="AJ28">
        <v>494.321167</v>
      </c>
      <c r="AK28">
        <v>505.77969400000001</v>
      </c>
      <c r="AL28" s="100">
        <v>4.9000000000000002E-2</v>
      </c>
    </row>
    <row r="29" spans="1:38" ht="15" customHeight="1">
      <c r="A29" s="114" t="s">
        <v>113</v>
      </c>
      <c r="B29" s="19" t="s">
        <v>859</v>
      </c>
      <c r="C29" s="37" t="s">
        <v>1818</v>
      </c>
      <c r="D29" s="33">
        <v>343.317139</v>
      </c>
      <c r="E29" s="33">
        <v>379.37661700000001</v>
      </c>
      <c r="F29" s="33">
        <v>402.39437900000001</v>
      </c>
      <c r="G29" s="33">
        <v>392.54373199999998</v>
      </c>
      <c r="H29" s="33">
        <v>377.09652699999998</v>
      </c>
      <c r="I29" s="33">
        <v>376.601044</v>
      </c>
      <c r="J29" s="33">
        <v>378.19699100000003</v>
      </c>
      <c r="K29" s="33">
        <v>379.53359999999998</v>
      </c>
      <c r="L29" s="33">
        <v>383.20068400000002</v>
      </c>
      <c r="M29" s="33">
        <v>390.06442299999998</v>
      </c>
      <c r="N29" s="33">
        <v>401.16348299999999</v>
      </c>
      <c r="O29" s="33">
        <v>406.15566999999999</v>
      </c>
      <c r="P29" s="33">
        <v>411.82772799999998</v>
      </c>
      <c r="Q29" s="33">
        <v>416.29428100000001</v>
      </c>
      <c r="R29" s="33">
        <v>418.22027600000001</v>
      </c>
      <c r="S29" s="33">
        <v>422.40411399999999</v>
      </c>
      <c r="T29" s="33">
        <v>427.717377</v>
      </c>
      <c r="U29" s="33">
        <v>433.48941000000002</v>
      </c>
      <c r="V29" s="33">
        <v>437.05853300000001</v>
      </c>
      <c r="W29" s="33">
        <v>444.10845899999998</v>
      </c>
      <c r="X29" s="33">
        <v>449.69751000000002</v>
      </c>
      <c r="Y29" s="33">
        <v>451.05535900000001</v>
      </c>
      <c r="Z29" s="33">
        <v>455.41345200000001</v>
      </c>
      <c r="AA29" s="33">
        <v>459.33264200000002</v>
      </c>
      <c r="AB29" s="33">
        <v>463.70318600000002</v>
      </c>
      <c r="AC29" s="33">
        <v>469.02401700000001</v>
      </c>
      <c r="AD29" s="33">
        <v>469.51226800000001</v>
      </c>
      <c r="AE29" s="33">
        <v>469.13092</v>
      </c>
      <c r="AF29" s="33">
        <v>470.430206</v>
      </c>
      <c r="AG29" s="33">
        <v>471.58999599999999</v>
      </c>
      <c r="AH29" s="32">
        <v>1.1006999999999999E-2</v>
      </c>
      <c r="AI29">
        <v>0.63452600000000003</v>
      </c>
      <c r="AJ29">
        <v>0.62921300000000002</v>
      </c>
      <c r="AK29">
        <v>0.62481299999999995</v>
      </c>
      <c r="AL29" s="100">
        <v>1.2E-2</v>
      </c>
    </row>
    <row r="30" spans="1:38" ht="15" customHeight="1">
      <c r="A30" s="114" t="s">
        <v>113</v>
      </c>
      <c r="B30" s="19" t="s">
        <v>860</v>
      </c>
      <c r="C30" s="37" t="s">
        <v>1819</v>
      </c>
      <c r="D30" s="33">
        <v>0.135659</v>
      </c>
      <c r="E30" s="33">
        <v>0.161299</v>
      </c>
      <c r="F30" s="33">
        <v>0.18510099999999999</v>
      </c>
      <c r="G30" s="33">
        <v>0.193879</v>
      </c>
      <c r="H30" s="33">
        <v>0.197186</v>
      </c>
      <c r="I30" s="33">
        <v>0.194942</v>
      </c>
      <c r="J30" s="33">
        <v>0.19111300000000001</v>
      </c>
      <c r="K30" s="33">
        <v>0.18649199999999999</v>
      </c>
      <c r="L30" s="33">
        <v>0.18068100000000001</v>
      </c>
      <c r="M30" s="33">
        <v>0.178481</v>
      </c>
      <c r="N30" s="33">
        <v>0.17538599999999999</v>
      </c>
      <c r="O30" s="33">
        <v>0.17582200000000001</v>
      </c>
      <c r="P30" s="33">
        <v>0.17375199999999999</v>
      </c>
      <c r="Q30" s="33">
        <v>0.172374</v>
      </c>
      <c r="R30" s="33">
        <v>0.17092399999999999</v>
      </c>
      <c r="S30" s="33">
        <v>0.169711</v>
      </c>
      <c r="T30" s="33">
        <v>0.16912099999999999</v>
      </c>
      <c r="U30" s="33">
        <v>0.16892599999999999</v>
      </c>
      <c r="V30" s="33">
        <v>0.16833999999999999</v>
      </c>
      <c r="W30" s="33">
        <v>0.16824700000000001</v>
      </c>
      <c r="X30" s="33">
        <v>0.16797799999999999</v>
      </c>
      <c r="Y30" s="33">
        <v>0.166934</v>
      </c>
      <c r="Z30" s="33">
        <v>0.166686</v>
      </c>
      <c r="AA30" s="33">
        <v>0.16744400000000001</v>
      </c>
      <c r="AB30" s="33">
        <v>0.16803999999999999</v>
      </c>
      <c r="AC30" s="33">
        <v>0.16836899999999999</v>
      </c>
      <c r="AD30" s="33">
        <v>0.16733999999999999</v>
      </c>
      <c r="AE30" s="33">
        <v>0.165464</v>
      </c>
      <c r="AF30" s="33">
        <v>0.16389999999999999</v>
      </c>
      <c r="AG30" s="33">
        <v>0.16307199999999999</v>
      </c>
      <c r="AH30" s="32">
        <v>6.3670000000000003E-3</v>
      </c>
      <c r="AI30">
        <v>2.6682290000000002</v>
      </c>
      <c r="AJ30">
        <v>2.6504690000000002</v>
      </c>
      <c r="AK30">
        <v>2.630525</v>
      </c>
      <c r="AL30" s="100">
        <v>5.0000000000000001E-3</v>
      </c>
    </row>
    <row r="31" spans="1:38" ht="15" customHeight="1">
      <c r="A31" s="114" t="s">
        <v>787</v>
      </c>
      <c r="B31" s="19" t="s">
        <v>861</v>
      </c>
      <c r="C31" s="37" t="s">
        <v>1820</v>
      </c>
      <c r="D31" s="33">
        <v>9.4126000000000001E-2</v>
      </c>
      <c r="E31" s="33">
        <v>9.9733000000000002E-2</v>
      </c>
      <c r="F31" s="33">
        <v>9.7998000000000002E-2</v>
      </c>
      <c r="G31" s="33">
        <v>9.0476000000000001E-2</v>
      </c>
      <c r="H31" s="33">
        <v>8.5753999999999997E-2</v>
      </c>
      <c r="I31" s="33">
        <v>8.2877999999999993E-2</v>
      </c>
      <c r="J31" s="33">
        <v>8.1499000000000002E-2</v>
      </c>
      <c r="K31" s="33">
        <v>8.0549999999999997E-2</v>
      </c>
      <c r="L31" s="33">
        <v>7.9657000000000006E-2</v>
      </c>
      <c r="M31" s="33">
        <v>7.9951999999999995E-2</v>
      </c>
      <c r="N31" s="33">
        <v>7.8335000000000002E-2</v>
      </c>
      <c r="O31" s="33">
        <v>7.9973000000000002E-2</v>
      </c>
      <c r="P31" s="33">
        <v>7.9768000000000006E-2</v>
      </c>
      <c r="Q31" s="33">
        <v>8.0013000000000001E-2</v>
      </c>
      <c r="R31" s="33">
        <v>8.0080999999999999E-2</v>
      </c>
      <c r="S31" s="33">
        <v>8.0223000000000003E-2</v>
      </c>
      <c r="T31" s="33">
        <v>8.0840999999999996E-2</v>
      </c>
      <c r="U31" s="33">
        <v>8.1698999999999994E-2</v>
      </c>
      <c r="V31" s="33">
        <v>8.2257999999999998E-2</v>
      </c>
      <c r="W31" s="33">
        <v>8.3013000000000003E-2</v>
      </c>
      <c r="X31" s="33">
        <v>8.3587999999999996E-2</v>
      </c>
      <c r="Y31" s="33">
        <v>8.3729999999999999E-2</v>
      </c>
      <c r="Z31" s="33">
        <v>8.4310999999999997E-2</v>
      </c>
      <c r="AA31" s="33">
        <v>8.5456000000000004E-2</v>
      </c>
      <c r="AB31" s="33">
        <v>8.6542999999999995E-2</v>
      </c>
      <c r="AC31" s="33">
        <v>8.7581999999999993E-2</v>
      </c>
      <c r="AD31" s="33">
        <v>8.7939000000000003E-2</v>
      </c>
      <c r="AE31" s="33">
        <v>8.7706000000000006E-2</v>
      </c>
      <c r="AF31" s="33">
        <v>8.7567000000000006E-2</v>
      </c>
      <c r="AG31" s="33">
        <v>8.7716000000000002E-2</v>
      </c>
      <c r="AH31" s="32">
        <v>-2.4290000000000002E-3</v>
      </c>
      <c r="AI31">
        <v>0.52413200000000004</v>
      </c>
      <c r="AJ31">
        <v>0.52189600000000003</v>
      </c>
      <c r="AK31">
        <v>0.521648</v>
      </c>
      <c r="AL31" s="100">
        <v>8.0000000000000002E-3</v>
      </c>
    </row>
    <row r="32" spans="1:38" ht="15" customHeight="1">
      <c r="A32" s="114" t="s">
        <v>787</v>
      </c>
      <c r="B32" s="19" t="s">
        <v>862</v>
      </c>
      <c r="C32" s="37" t="s">
        <v>1821</v>
      </c>
      <c r="D32" s="33">
        <v>6.4287999999999998E-2</v>
      </c>
      <c r="E32" s="33">
        <v>9.9948999999999996E-2</v>
      </c>
      <c r="F32" s="33">
        <v>0.11582199999999999</v>
      </c>
      <c r="G32" s="33">
        <v>0.10817300000000001</v>
      </c>
      <c r="H32" s="33">
        <v>0.10398499999999999</v>
      </c>
      <c r="I32" s="33">
        <v>0.101062</v>
      </c>
      <c r="J32" s="33">
        <v>9.9968000000000001E-2</v>
      </c>
      <c r="K32" s="33">
        <v>9.9309999999999996E-2</v>
      </c>
      <c r="L32" s="33">
        <v>9.9463999999999997E-2</v>
      </c>
      <c r="M32" s="33">
        <v>0.100022</v>
      </c>
      <c r="N32" s="33">
        <v>0.102564</v>
      </c>
      <c r="O32" s="33">
        <v>0.107711</v>
      </c>
      <c r="P32" s="33">
        <v>0.109934</v>
      </c>
      <c r="Q32" s="33">
        <v>0.112191</v>
      </c>
      <c r="R32" s="33">
        <v>0.11408600000000001</v>
      </c>
      <c r="S32" s="33">
        <v>0.115953</v>
      </c>
      <c r="T32" s="33">
        <v>0.118549</v>
      </c>
      <c r="U32" s="33">
        <v>0.121299</v>
      </c>
      <c r="V32" s="33">
        <v>0.12512000000000001</v>
      </c>
      <c r="W32" s="33">
        <v>0.12748899999999999</v>
      </c>
      <c r="X32" s="33">
        <v>0.13037099999999999</v>
      </c>
      <c r="Y32" s="33">
        <v>0.13344600000000001</v>
      </c>
      <c r="Z32" s="33">
        <v>0.135906</v>
      </c>
      <c r="AA32" s="33">
        <v>0.13938600000000001</v>
      </c>
      <c r="AB32" s="33">
        <v>0.14419699999999999</v>
      </c>
      <c r="AC32" s="33">
        <v>0.148121</v>
      </c>
      <c r="AD32" s="33">
        <v>0.15196299999999999</v>
      </c>
      <c r="AE32" s="33">
        <v>0.15487200000000001</v>
      </c>
      <c r="AF32" s="33">
        <v>0.15809300000000001</v>
      </c>
      <c r="AG32" s="33">
        <v>0.161939</v>
      </c>
      <c r="AH32" s="32">
        <v>3.2369000000000002E-2</v>
      </c>
      <c r="AI32">
        <v>0.65364599999999995</v>
      </c>
      <c r="AJ32">
        <v>0.64876599999999995</v>
      </c>
      <c r="AK32">
        <v>0.64339400000000002</v>
      </c>
      <c r="AL32" s="100">
        <v>5.0000000000000001E-3</v>
      </c>
    </row>
    <row r="33" spans="1:38" ht="15" customHeight="1">
      <c r="A33" s="114" t="s">
        <v>788</v>
      </c>
      <c r="B33" s="19" t="s">
        <v>863</v>
      </c>
      <c r="C33" s="37" t="s">
        <v>1822</v>
      </c>
      <c r="D33" s="33">
        <v>3.6707999999999998E-2</v>
      </c>
      <c r="E33" s="33">
        <v>3.6576999999999998E-2</v>
      </c>
      <c r="F33" s="33">
        <v>3.6360000000000003E-2</v>
      </c>
      <c r="G33" s="33">
        <v>3.3565999999999999E-2</v>
      </c>
      <c r="H33" s="33">
        <v>3.1675000000000002E-2</v>
      </c>
      <c r="I33" s="33">
        <v>3.0787999999999999E-2</v>
      </c>
      <c r="J33" s="33">
        <v>3.0015E-2</v>
      </c>
      <c r="K33" s="33">
        <v>2.9201999999999999E-2</v>
      </c>
      <c r="L33" s="33">
        <v>2.8712000000000001E-2</v>
      </c>
      <c r="M33" s="33">
        <v>2.8473999999999999E-2</v>
      </c>
      <c r="N33" s="33">
        <v>2.8754999999999999E-2</v>
      </c>
      <c r="O33" s="33">
        <v>2.9045000000000001E-2</v>
      </c>
      <c r="P33" s="33">
        <v>2.8941999999999999E-2</v>
      </c>
      <c r="Q33" s="33">
        <v>2.8843000000000001E-2</v>
      </c>
      <c r="R33" s="33">
        <v>2.862E-2</v>
      </c>
      <c r="S33" s="33">
        <v>2.8472999999999998E-2</v>
      </c>
      <c r="T33" s="33">
        <v>2.8445000000000002E-2</v>
      </c>
      <c r="U33" s="33">
        <v>2.8528999999999999E-2</v>
      </c>
      <c r="V33" s="33">
        <v>2.8542999999999999E-2</v>
      </c>
      <c r="W33" s="33">
        <v>2.853E-2</v>
      </c>
      <c r="X33" s="33">
        <v>2.8509E-2</v>
      </c>
      <c r="Y33" s="33">
        <v>2.8448999999999999E-2</v>
      </c>
      <c r="Z33" s="33">
        <v>2.844E-2</v>
      </c>
      <c r="AA33" s="33">
        <v>2.8490000000000001E-2</v>
      </c>
      <c r="AB33" s="33">
        <v>2.8728E-2</v>
      </c>
      <c r="AC33" s="33">
        <v>2.8909000000000001E-2</v>
      </c>
      <c r="AD33" s="33">
        <v>2.886E-2</v>
      </c>
      <c r="AE33" s="33">
        <v>2.8667000000000002E-2</v>
      </c>
      <c r="AF33" s="33">
        <v>2.8618000000000001E-2</v>
      </c>
      <c r="AG33" s="33">
        <v>2.8629999999999999E-2</v>
      </c>
      <c r="AH33" s="32">
        <v>-8.5339999999999999E-3</v>
      </c>
      <c r="AI33">
        <v>0</v>
      </c>
      <c r="AJ33">
        <v>0</v>
      </c>
      <c r="AK33">
        <v>0</v>
      </c>
      <c r="AL33" t="s">
        <v>142</v>
      </c>
    </row>
    <row r="34" spans="1:38" ht="15" customHeight="1">
      <c r="A34" s="114" t="s">
        <v>788</v>
      </c>
      <c r="B34" s="19" t="s">
        <v>864</v>
      </c>
      <c r="C34" s="37" t="s">
        <v>1823</v>
      </c>
      <c r="D34" s="33">
        <v>0</v>
      </c>
      <c r="E34" s="33">
        <v>0</v>
      </c>
      <c r="F34" s="33">
        <v>0</v>
      </c>
      <c r="G34" s="33">
        <v>0</v>
      </c>
      <c r="H34" s="33">
        <v>0</v>
      </c>
      <c r="I34" s="33">
        <v>0</v>
      </c>
      <c r="J34" s="33">
        <v>0</v>
      </c>
      <c r="K34" s="33">
        <v>0</v>
      </c>
      <c r="L34" s="33">
        <v>0</v>
      </c>
      <c r="M34" s="33">
        <v>0</v>
      </c>
      <c r="N34" s="33">
        <v>0</v>
      </c>
      <c r="O34" s="33">
        <v>0</v>
      </c>
      <c r="P34" s="33">
        <v>0</v>
      </c>
      <c r="Q34" s="33">
        <v>0</v>
      </c>
      <c r="R34" s="33">
        <v>0</v>
      </c>
      <c r="S34" s="33">
        <v>0</v>
      </c>
      <c r="T34" s="33">
        <v>0</v>
      </c>
      <c r="U34" s="33">
        <v>0</v>
      </c>
      <c r="V34" s="33">
        <v>0</v>
      </c>
      <c r="W34" s="33">
        <v>0</v>
      </c>
      <c r="X34" s="33">
        <v>0</v>
      </c>
      <c r="Y34" s="33">
        <v>0</v>
      </c>
      <c r="Z34" s="33">
        <v>0</v>
      </c>
      <c r="AA34" s="33">
        <v>0</v>
      </c>
      <c r="AB34" s="33">
        <v>0</v>
      </c>
      <c r="AC34" s="33">
        <v>0</v>
      </c>
      <c r="AD34" s="33">
        <v>0</v>
      </c>
      <c r="AE34" s="33">
        <v>0</v>
      </c>
      <c r="AF34" s="33">
        <v>0</v>
      </c>
      <c r="AG34" s="33">
        <v>0</v>
      </c>
      <c r="AH34" s="32" t="s">
        <v>1754</v>
      </c>
      <c r="AI34">
        <v>1.2346550000000001</v>
      </c>
      <c r="AJ34">
        <v>1.250848</v>
      </c>
      <c r="AK34">
        <v>1.266985</v>
      </c>
      <c r="AL34" s="100">
        <v>6.8000000000000005E-2</v>
      </c>
    </row>
    <row r="35" spans="1:38" ht="15" customHeight="1">
      <c r="A35" s="114"/>
      <c r="B35" s="19" t="s">
        <v>865</v>
      </c>
      <c r="C35" s="37" t="s">
        <v>1824</v>
      </c>
      <c r="D35" s="33">
        <v>2.9368210000000001</v>
      </c>
      <c r="E35" s="33">
        <v>2.9957280000000002</v>
      </c>
      <c r="F35" s="33">
        <v>3.2907630000000001</v>
      </c>
      <c r="G35" s="33">
        <v>3.438971</v>
      </c>
      <c r="H35" s="33">
        <v>3.7856299999999998</v>
      </c>
      <c r="I35" s="33">
        <v>4.324986</v>
      </c>
      <c r="J35" s="33">
        <v>4.8201270000000003</v>
      </c>
      <c r="K35" s="33">
        <v>5.3129080000000002</v>
      </c>
      <c r="L35" s="33">
        <v>5.8126620000000004</v>
      </c>
      <c r="M35" s="33">
        <v>6.3115610000000002</v>
      </c>
      <c r="N35" s="33">
        <v>6.843877</v>
      </c>
      <c r="O35" s="33">
        <v>7.3341599999999998</v>
      </c>
      <c r="P35" s="33">
        <v>7.6542380000000003</v>
      </c>
      <c r="Q35" s="33">
        <v>7.8799469999999996</v>
      </c>
      <c r="R35" s="33">
        <v>7.9905290000000004</v>
      </c>
      <c r="S35" s="33">
        <v>8.0474219999999992</v>
      </c>
      <c r="T35" s="33">
        <v>8.076295</v>
      </c>
      <c r="U35" s="33">
        <v>8.3590110000000006</v>
      </c>
      <c r="V35" s="33">
        <v>8.6549219999999991</v>
      </c>
      <c r="W35" s="33">
        <v>8.9382730000000006</v>
      </c>
      <c r="X35" s="33">
        <v>9.1759730000000008</v>
      </c>
      <c r="Y35" s="33">
        <v>9.3440910000000006</v>
      </c>
      <c r="Z35" s="33">
        <v>9.5143229999999992</v>
      </c>
      <c r="AA35" s="33">
        <v>9.6989009999999993</v>
      </c>
      <c r="AB35" s="33">
        <v>9.8921279999999996</v>
      </c>
      <c r="AC35" s="33">
        <v>10.047332000000001</v>
      </c>
      <c r="AD35" s="33">
        <v>10.121758</v>
      </c>
      <c r="AE35" s="33">
        <v>10.131529</v>
      </c>
      <c r="AF35" s="33">
        <v>10.140358000000001</v>
      </c>
      <c r="AG35" s="33">
        <v>10.147083</v>
      </c>
      <c r="AH35" s="32">
        <v>4.3680999999999998E-2</v>
      </c>
      <c r="AI35">
        <v>1379.4960940000001</v>
      </c>
      <c r="AJ35">
        <v>1413.8126219999999</v>
      </c>
      <c r="AK35">
        <v>1448.9676509999999</v>
      </c>
      <c r="AL35" s="100">
        <v>4.9000000000000002E-2</v>
      </c>
    </row>
    <row r="36" spans="1:38" ht="15" customHeight="1">
      <c r="A36" s="114"/>
      <c r="B36" s="19" t="s">
        <v>866</v>
      </c>
      <c r="C36" s="37" t="s">
        <v>1825</v>
      </c>
      <c r="D36" s="33">
        <v>651.79980499999999</v>
      </c>
      <c r="E36" s="33">
        <v>717.830017</v>
      </c>
      <c r="F36" s="33">
        <v>750.43133499999999</v>
      </c>
      <c r="G36" s="33">
        <v>746.70562700000005</v>
      </c>
      <c r="H36" s="33">
        <v>724.30462599999998</v>
      </c>
      <c r="I36" s="33">
        <v>725.75073199999997</v>
      </c>
      <c r="J36" s="33">
        <v>727.45043899999996</v>
      </c>
      <c r="K36" s="33">
        <v>729.49182099999996</v>
      </c>
      <c r="L36" s="33">
        <v>740.52716099999998</v>
      </c>
      <c r="M36" s="33">
        <v>765.11285399999997</v>
      </c>
      <c r="N36" s="33">
        <v>798.25982699999997</v>
      </c>
      <c r="O36" s="33">
        <v>824.06133999999997</v>
      </c>
      <c r="P36" s="33">
        <v>850.07220500000005</v>
      </c>
      <c r="Q36" s="33">
        <v>873.87286400000005</v>
      </c>
      <c r="R36" s="33">
        <v>893.33917199999996</v>
      </c>
      <c r="S36" s="33">
        <v>916.45275900000001</v>
      </c>
      <c r="T36" s="33">
        <v>942.14367700000003</v>
      </c>
      <c r="U36" s="33">
        <v>969.744507</v>
      </c>
      <c r="V36" s="33">
        <v>991.42987100000005</v>
      </c>
      <c r="W36" s="33">
        <v>1020.457642</v>
      </c>
      <c r="X36" s="33">
        <v>1043.4804690000001</v>
      </c>
      <c r="Y36" s="33">
        <v>1058.7589109999999</v>
      </c>
      <c r="Z36" s="33">
        <v>1082.1561280000001</v>
      </c>
      <c r="AA36" s="33">
        <v>1104.991943</v>
      </c>
      <c r="AB36" s="33">
        <v>1127.8654790000001</v>
      </c>
      <c r="AC36" s="33">
        <v>1153.5905760000001</v>
      </c>
      <c r="AD36" s="33">
        <v>1166.7425539999999</v>
      </c>
      <c r="AE36" s="33">
        <v>1176.14563</v>
      </c>
      <c r="AF36" s="33">
        <v>1189.897217</v>
      </c>
      <c r="AG36" s="33">
        <v>1203.864746</v>
      </c>
      <c r="AH36" s="32">
        <v>2.1382000000000002E-2</v>
      </c>
      <c r="AI36">
        <v>23.84638</v>
      </c>
      <c r="AJ36">
        <v>24.602717999999999</v>
      </c>
      <c r="AK36">
        <v>25.411739000000001</v>
      </c>
      <c r="AL36" s="100">
        <v>4.2999999999999997E-2</v>
      </c>
    </row>
    <row r="37" spans="1:38" ht="15" customHeight="1">
      <c r="A37" s="114"/>
      <c r="B37" s="123"/>
      <c r="C37" s="123"/>
      <c r="D37" s="123"/>
      <c r="E37" s="123"/>
      <c r="F37" s="123"/>
      <c r="G37" s="123"/>
      <c r="H37" s="123"/>
      <c r="I37" s="123"/>
      <c r="J37" s="123"/>
      <c r="K37" s="123"/>
      <c r="L37" s="123"/>
      <c r="M37" s="123"/>
      <c r="N37" s="123"/>
      <c r="O37" s="123"/>
      <c r="P37" s="123"/>
      <c r="Q37" s="123"/>
      <c r="R37" s="123"/>
      <c r="S37" s="123"/>
      <c r="T37" s="123"/>
      <c r="U37" s="123"/>
      <c r="V37" s="123"/>
      <c r="W37" s="123"/>
      <c r="X37" s="123"/>
      <c r="Y37" s="123"/>
      <c r="Z37" s="123"/>
      <c r="AA37" s="123"/>
      <c r="AB37" s="123"/>
      <c r="AC37" s="123"/>
      <c r="AD37" s="123"/>
      <c r="AE37" s="123"/>
      <c r="AF37" s="123"/>
      <c r="AG37" s="123"/>
      <c r="AH37" s="123"/>
      <c r="AI37">
        <v>5784.9287109999996</v>
      </c>
      <c r="AJ37">
        <v>5746.5708009999998</v>
      </c>
      <c r="AK37">
        <v>5701.9614259999998</v>
      </c>
      <c r="AL37" s="100">
        <v>6.0000000000000001E-3</v>
      </c>
    </row>
    <row r="38" spans="1:38" ht="15" customHeight="1">
      <c r="A38" s="114"/>
      <c r="B38" s="19" t="s">
        <v>867</v>
      </c>
      <c r="C38" s="37" t="s">
        <v>868</v>
      </c>
      <c r="D38" s="33">
        <v>12.013355000000001</v>
      </c>
      <c r="E38" s="33">
        <v>13.868328999999999</v>
      </c>
      <c r="F38" s="33">
        <v>15.262212</v>
      </c>
      <c r="G38" s="33">
        <v>15.930388000000001</v>
      </c>
      <c r="H38" s="33">
        <v>16.156685</v>
      </c>
      <c r="I38" s="33">
        <v>16.452145000000002</v>
      </c>
      <c r="J38" s="33">
        <v>16.778728000000001</v>
      </c>
      <c r="K38" s="33">
        <v>17.105497</v>
      </c>
      <c r="L38" s="33">
        <v>17.513165999999998</v>
      </c>
      <c r="M38" s="33">
        <v>18.093439</v>
      </c>
      <c r="N38" s="33">
        <v>18.763783</v>
      </c>
      <c r="O38" s="33">
        <v>19.365245999999999</v>
      </c>
      <c r="P38" s="33">
        <v>19.954827999999999</v>
      </c>
      <c r="Q38" s="33">
        <v>20.529526000000001</v>
      </c>
      <c r="R38" s="33">
        <v>21.105271999999999</v>
      </c>
      <c r="S38" s="33">
        <v>21.664593</v>
      </c>
      <c r="T38" s="33">
        <v>22.217634</v>
      </c>
      <c r="U38" s="33">
        <v>22.797663</v>
      </c>
      <c r="V38" s="33">
        <v>23.320259</v>
      </c>
      <c r="W38" s="33">
        <v>23.849478000000001</v>
      </c>
      <c r="X38" s="33">
        <v>24.416079</v>
      </c>
      <c r="Y38" s="33">
        <v>24.901871</v>
      </c>
      <c r="Z38" s="33">
        <v>25.430313000000002</v>
      </c>
      <c r="AA38" s="33">
        <v>25.971862999999999</v>
      </c>
      <c r="AB38" s="33">
        <v>26.469597</v>
      </c>
      <c r="AC38" s="33">
        <v>26.988303999999999</v>
      </c>
      <c r="AD38" s="33">
        <v>27.460802000000001</v>
      </c>
      <c r="AE38" s="33">
        <v>27.887287000000001</v>
      </c>
      <c r="AF38" s="33">
        <v>28.317481999999998</v>
      </c>
      <c r="AG38" s="33">
        <v>28.760591999999999</v>
      </c>
      <c r="AH38" s="32">
        <v>3.0561000000000001E-2</v>
      </c>
    </row>
    <row r="39" spans="1:38" ht="15" customHeight="1">
      <c r="A39" s="114"/>
      <c r="B39" s="19" t="s">
        <v>869</v>
      </c>
      <c r="C39" s="30" t="s">
        <v>870</v>
      </c>
      <c r="D39" s="39">
        <v>5425.6264650000003</v>
      </c>
      <c r="E39" s="39">
        <v>5176.0380859999996</v>
      </c>
      <c r="F39" s="39">
        <v>4916.923828</v>
      </c>
      <c r="G39" s="39">
        <v>4687.3032229999999</v>
      </c>
      <c r="H39" s="39">
        <v>4483.0024409999996</v>
      </c>
      <c r="I39" s="39">
        <v>4411.2836909999996</v>
      </c>
      <c r="J39" s="39">
        <v>4335.5517579999996</v>
      </c>
      <c r="K39" s="39">
        <v>4264.6630859999996</v>
      </c>
      <c r="L39" s="39">
        <v>4228.4023440000001</v>
      </c>
      <c r="M39" s="39">
        <v>4228.6757809999999</v>
      </c>
      <c r="N39" s="39">
        <v>4254.2587890000004</v>
      </c>
      <c r="O39" s="39">
        <v>4255.3623049999997</v>
      </c>
      <c r="P39" s="39">
        <v>4259.982422</v>
      </c>
      <c r="Q39" s="39">
        <v>4256.6635740000002</v>
      </c>
      <c r="R39" s="39">
        <v>4232.7773440000001</v>
      </c>
      <c r="S39" s="39">
        <v>4230.1870120000003</v>
      </c>
      <c r="T39" s="39">
        <v>4240.5219729999999</v>
      </c>
      <c r="U39" s="39">
        <v>4253.7016599999997</v>
      </c>
      <c r="V39" s="39">
        <v>4251.3671880000002</v>
      </c>
      <c r="W39" s="39">
        <v>4278.7421880000002</v>
      </c>
      <c r="X39" s="39">
        <v>4273.7431640000004</v>
      </c>
      <c r="Y39" s="39">
        <v>4251.7246089999999</v>
      </c>
      <c r="Z39" s="39">
        <v>4255.3789059999999</v>
      </c>
      <c r="AA39" s="39">
        <v>4254.5732420000004</v>
      </c>
      <c r="AB39" s="39">
        <v>4260.9848629999997</v>
      </c>
      <c r="AC39" s="39">
        <v>4274.4091799999997</v>
      </c>
      <c r="AD39" s="39">
        <v>4248.7563479999999</v>
      </c>
      <c r="AE39" s="39">
        <v>4217.4975590000004</v>
      </c>
      <c r="AF39" s="39">
        <v>4201.9882809999999</v>
      </c>
      <c r="AG39" s="39">
        <v>4185.8134769999997</v>
      </c>
      <c r="AH39" s="36">
        <v>-8.9060000000000007E-3</v>
      </c>
    </row>
    <row r="40" spans="1:38" s="41" customFormat="1" ht="15" customHeight="1">
      <c r="A40" s="114" t="s">
        <v>114</v>
      </c>
      <c r="B40" s="123"/>
      <c r="C40" s="123"/>
      <c r="D40" s="123"/>
      <c r="E40" s="123"/>
      <c r="F40" s="123"/>
      <c r="G40" s="123"/>
      <c r="H40" s="123"/>
      <c r="I40" s="123"/>
      <c r="J40" s="123"/>
      <c r="K40" s="123"/>
      <c r="L40" s="123"/>
      <c r="M40" s="123"/>
      <c r="N40" s="123"/>
      <c r="O40" s="123"/>
      <c r="P40" s="123"/>
      <c r="Q40" s="123"/>
      <c r="R40" s="123"/>
      <c r="S40" s="123"/>
      <c r="T40" s="123"/>
      <c r="U40" s="123"/>
      <c r="V40" s="123"/>
      <c r="W40" s="123"/>
      <c r="X40" s="123"/>
      <c r="Y40" s="123"/>
      <c r="Z40" s="123"/>
      <c r="AA40" s="123"/>
      <c r="AB40" s="123"/>
      <c r="AC40" s="123"/>
      <c r="AD40" s="123"/>
      <c r="AE40" s="123"/>
      <c r="AF40" s="123"/>
      <c r="AG40" s="123"/>
      <c r="AH40" s="123"/>
      <c r="AI40">
        <v>7236.2163090000004</v>
      </c>
      <c r="AJ40">
        <v>7160.7158200000003</v>
      </c>
      <c r="AK40">
        <v>7073.6337890000004</v>
      </c>
      <c r="AL40" s="100">
        <v>3.0000000000000001E-3</v>
      </c>
    </row>
    <row r="41" spans="1:38" ht="15" customHeight="1">
      <c r="A41" s="114" t="s">
        <v>115</v>
      </c>
      <c r="B41" s="123"/>
      <c r="C41" s="30" t="s">
        <v>1826</v>
      </c>
      <c r="D41" s="123"/>
      <c r="E41" s="123"/>
      <c r="F41" s="123"/>
      <c r="G41" s="123"/>
      <c r="H41" s="123"/>
      <c r="I41" s="123"/>
      <c r="J41" s="123"/>
      <c r="K41" s="123"/>
      <c r="L41" s="123"/>
      <c r="M41" s="123"/>
      <c r="N41" s="123"/>
      <c r="O41" s="123"/>
      <c r="P41" s="123"/>
      <c r="Q41" s="123"/>
      <c r="R41" s="123"/>
      <c r="S41" s="123"/>
      <c r="T41" s="123"/>
      <c r="U41" s="123"/>
      <c r="V41" s="123"/>
      <c r="W41" s="123"/>
      <c r="X41" s="123"/>
      <c r="Y41" s="123"/>
      <c r="Z41" s="123"/>
      <c r="AA41" s="123"/>
      <c r="AB41" s="123"/>
      <c r="AC41" s="123"/>
      <c r="AD41" s="123"/>
      <c r="AE41" s="123"/>
      <c r="AF41" s="123"/>
      <c r="AG41" s="123"/>
      <c r="AH41" s="123"/>
      <c r="AI41">
        <v>118.43898</v>
      </c>
      <c r="AJ41">
        <v>117.401825</v>
      </c>
      <c r="AK41">
        <v>115.73097199999999</v>
      </c>
      <c r="AL41" s="100">
        <v>3.1E-2</v>
      </c>
    </row>
    <row r="42" spans="1:38" ht="15" customHeight="1">
      <c r="A42" s="114"/>
      <c r="B42" s="123"/>
      <c r="C42" s="30" t="s">
        <v>1827</v>
      </c>
      <c r="D42" s="123"/>
      <c r="E42" s="123"/>
      <c r="F42" s="123"/>
      <c r="G42" s="123"/>
      <c r="H42" s="123"/>
      <c r="I42" s="123"/>
      <c r="J42" s="123"/>
      <c r="K42" s="123"/>
      <c r="L42" s="123"/>
      <c r="M42" s="123"/>
      <c r="N42" s="123"/>
      <c r="O42" s="123"/>
      <c r="P42" s="123"/>
      <c r="Q42" s="123"/>
      <c r="R42" s="123"/>
      <c r="S42" s="123"/>
      <c r="T42" s="123"/>
      <c r="U42" s="123"/>
      <c r="V42" s="123"/>
      <c r="W42" s="123"/>
      <c r="X42" s="123"/>
      <c r="Y42" s="123"/>
      <c r="Z42" s="123"/>
      <c r="AA42" s="123"/>
      <c r="AB42" s="123"/>
      <c r="AC42" s="123"/>
      <c r="AD42" s="123"/>
      <c r="AE42" s="123"/>
      <c r="AF42" s="123"/>
      <c r="AG42" s="123"/>
      <c r="AH42" s="123"/>
      <c r="AI42">
        <v>7354.6552730000003</v>
      </c>
      <c r="AJ42">
        <v>7278.1176759999998</v>
      </c>
      <c r="AK42">
        <v>7189.3647460000002</v>
      </c>
      <c r="AL42" s="100">
        <v>3.0000000000000001E-3</v>
      </c>
    </row>
    <row r="43" spans="1:38" ht="15" customHeight="1">
      <c r="A43" s="114"/>
      <c r="B43" s="19" t="s">
        <v>871</v>
      </c>
      <c r="C43" s="37" t="s">
        <v>1807</v>
      </c>
      <c r="D43" s="33">
        <v>8622.0078119999998</v>
      </c>
      <c r="E43" s="33">
        <v>8648.1152340000008</v>
      </c>
      <c r="F43" s="33">
        <v>8827.3554690000001</v>
      </c>
      <c r="G43" s="33">
        <v>8937.3652340000008</v>
      </c>
      <c r="H43" s="33">
        <v>9063.8779300000006</v>
      </c>
      <c r="I43" s="33">
        <v>9177.4414059999999</v>
      </c>
      <c r="J43" s="33">
        <v>9167.71875</v>
      </c>
      <c r="K43" s="33">
        <v>9082.3828119999998</v>
      </c>
      <c r="L43" s="33">
        <v>9034.2080079999996</v>
      </c>
      <c r="M43" s="33">
        <v>8946.0898440000001</v>
      </c>
      <c r="N43" s="33">
        <v>8823.5097659999992</v>
      </c>
      <c r="O43" s="33">
        <v>8745.6708980000003</v>
      </c>
      <c r="P43" s="33">
        <v>8694.2998050000006</v>
      </c>
      <c r="Q43" s="33">
        <v>8639.5898440000001</v>
      </c>
      <c r="R43" s="33">
        <v>8589.4521480000003</v>
      </c>
      <c r="S43" s="33">
        <v>8572.4150389999995</v>
      </c>
      <c r="T43" s="33">
        <v>8589.5625</v>
      </c>
      <c r="U43" s="33">
        <v>8588.4453119999998</v>
      </c>
      <c r="V43" s="33">
        <v>8627.2207030000009</v>
      </c>
      <c r="W43" s="33">
        <v>8681.7509769999997</v>
      </c>
      <c r="X43" s="33">
        <v>8684.6152340000008</v>
      </c>
      <c r="Y43" s="33">
        <v>8682.3945309999999</v>
      </c>
      <c r="Z43" s="33">
        <v>8684.6523440000001</v>
      </c>
      <c r="AA43" s="33">
        <v>8668.9726559999999</v>
      </c>
      <c r="AB43" s="33">
        <v>8705.8759769999997</v>
      </c>
      <c r="AC43" s="33">
        <v>8729.53125</v>
      </c>
      <c r="AD43" s="33">
        <v>8720.3457030000009</v>
      </c>
      <c r="AE43" s="33">
        <v>8729.1933590000008</v>
      </c>
      <c r="AF43" s="33">
        <v>8768.0253909999992</v>
      </c>
      <c r="AG43" s="33">
        <v>8805.7900389999995</v>
      </c>
      <c r="AH43" s="32">
        <v>7.2800000000000002E-4</v>
      </c>
    </row>
    <row r="44" spans="1:38" ht="15" customHeight="1">
      <c r="A44" s="114" t="s">
        <v>114</v>
      </c>
      <c r="B44" s="19" t="s">
        <v>872</v>
      </c>
      <c r="C44" s="37" t="s">
        <v>1808</v>
      </c>
      <c r="D44" s="33">
        <v>52.069724999999998</v>
      </c>
      <c r="E44" s="33">
        <v>60.730629</v>
      </c>
      <c r="F44" s="33">
        <v>61.026646</v>
      </c>
      <c r="G44" s="33">
        <v>57.337204</v>
      </c>
      <c r="H44" s="33">
        <v>57.381504</v>
      </c>
      <c r="I44" s="33">
        <v>59.398589999999999</v>
      </c>
      <c r="J44" s="33">
        <v>60.270488999999998</v>
      </c>
      <c r="K44" s="33">
        <v>60.204276999999998</v>
      </c>
      <c r="L44" s="33">
        <v>60.551589999999997</v>
      </c>
      <c r="M44" s="33">
        <v>62.770344000000001</v>
      </c>
      <c r="N44" s="33">
        <v>62.667290000000001</v>
      </c>
      <c r="O44" s="33">
        <v>63.164538999999998</v>
      </c>
      <c r="P44" s="33">
        <v>63.156502000000003</v>
      </c>
      <c r="Q44" s="33">
        <v>63.474850000000004</v>
      </c>
      <c r="R44" s="33">
        <v>62.917458000000003</v>
      </c>
      <c r="S44" s="33">
        <v>62.969700000000003</v>
      </c>
      <c r="T44" s="33">
        <v>62.769936000000001</v>
      </c>
      <c r="U44" s="33">
        <v>63.515906999999999</v>
      </c>
      <c r="V44" s="33">
        <v>63.561993000000001</v>
      </c>
      <c r="W44" s="33">
        <v>64.155936999999994</v>
      </c>
      <c r="X44" s="33">
        <v>64.451667999999998</v>
      </c>
      <c r="Y44" s="33">
        <v>64.512023999999997</v>
      </c>
      <c r="Z44" s="33">
        <v>64.664871000000005</v>
      </c>
      <c r="AA44" s="33">
        <v>64.633667000000003</v>
      </c>
      <c r="AB44" s="33">
        <v>64.949127000000004</v>
      </c>
      <c r="AC44" s="33">
        <v>65.479850999999996</v>
      </c>
      <c r="AD44" s="33">
        <v>65.514426999999998</v>
      </c>
      <c r="AE44" s="33">
        <v>65.606583000000001</v>
      </c>
      <c r="AF44" s="33">
        <v>66.046913000000004</v>
      </c>
      <c r="AG44" s="33">
        <v>66.871384000000006</v>
      </c>
      <c r="AH44" s="32">
        <v>8.6639999999999998E-3</v>
      </c>
      <c r="AI44">
        <v>701.90130599999998</v>
      </c>
      <c r="AJ44">
        <v>695.80841099999998</v>
      </c>
      <c r="AK44">
        <v>688.55413799999997</v>
      </c>
      <c r="AL44" s="100">
        <v>1E-3</v>
      </c>
    </row>
    <row r="45" spans="1:38" ht="15" customHeight="1">
      <c r="A45" s="114" t="s">
        <v>112</v>
      </c>
      <c r="B45" s="19" t="s">
        <v>873</v>
      </c>
      <c r="C45" s="37" t="s">
        <v>1828</v>
      </c>
      <c r="D45" s="33">
        <v>8674.0771480000003</v>
      </c>
      <c r="E45" s="33">
        <v>8708.8457030000009</v>
      </c>
      <c r="F45" s="33">
        <v>8888.3818360000005</v>
      </c>
      <c r="G45" s="33">
        <v>8994.7021480000003</v>
      </c>
      <c r="H45" s="33">
        <v>9121.2597659999992</v>
      </c>
      <c r="I45" s="33">
        <v>9236.8398440000001</v>
      </c>
      <c r="J45" s="33">
        <v>9227.9892579999996</v>
      </c>
      <c r="K45" s="33">
        <v>9142.5869139999995</v>
      </c>
      <c r="L45" s="33">
        <v>9094.7597659999992</v>
      </c>
      <c r="M45" s="33">
        <v>9008.8603519999997</v>
      </c>
      <c r="N45" s="33">
        <v>8886.1767579999996</v>
      </c>
      <c r="O45" s="33">
        <v>8808.8349610000005</v>
      </c>
      <c r="P45" s="33">
        <v>8757.4560550000006</v>
      </c>
      <c r="Q45" s="33">
        <v>8703.0644530000009</v>
      </c>
      <c r="R45" s="33">
        <v>8652.3691409999992</v>
      </c>
      <c r="S45" s="33">
        <v>8635.3847659999992</v>
      </c>
      <c r="T45" s="33">
        <v>8652.3320309999999</v>
      </c>
      <c r="U45" s="33">
        <v>8651.9609380000002</v>
      </c>
      <c r="V45" s="33">
        <v>8690.7822269999997</v>
      </c>
      <c r="W45" s="33">
        <v>8745.9072269999997</v>
      </c>
      <c r="X45" s="33">
        <v>8749.0673829999996</v>
      </c>
      <c r="Y45" s="33">
        <v>8746.90625</v>
      </c>
      <c r="Z45" s="33">
        <v>8749.3173829999996</v>
      </c>
      <c r="AA45" s="33">
        <v>8733.6064449999994</v>
      </c>
      <c r="AB45" s="33">
        <v>8770.8251949999994</v>
      </c>
      <c r="AC45" s="33">
        <v>8795.0107420000004</v>
      </c>
      <c r="AD45" s="33">
        <v>8785.8603519999997</v>
      </c>
      <c r="AE45" s="33">
        <v>8794.7998050000006</v>
      </c>
      <c r="AF45" s="33">
        <v>8834.0722659999992</v>
      </c>
      <c r="AG45" s="33">
        <v>8872.6611329999996</v>
      </c>
      <c r="AH45" s="32">
        <v>7.8100000000000001E-4</v>
      </c>
      <c r="AI45">
        <v>0</v>
      </c>
      <c r="AJ45">
        <v>0</v>
      </c>
      <c r="AK45">
        <v>0</v>
      </c>
      <c r="AL45" t="s">
        <v>142</v>
      </c>
    </row>
    <row r="46" spans="1:38" ht="15" customHeight="1">
      <c r="A46" s="114" t="s">
        <v>112</v>
      </c>
      <c r="B46" s="123"/>
      <c r="C46" s="123"/>
      <c r="D46" s="123"/>
      <c r="E46" s="123"/>
      <c r="F46" s="123"/>
      <c r="G46" s="123"/>
      <c r="H46" s="123"/>
      <c r="I46" s="123"/>
      <c r="J46" s="123"/>
      <c r="K46" s="123"/>
      <c r="L46" s="123"/>
      <c r="M46" s="123"/>
      <c r="N46" s="123"/>
      <c r="O46" s="123"/>
      <c r="P46" s="123"/>
      <c r="Q46" s="123"/>
      <c r="R46" s="123"/>
      <c r="S46" s="123"/>
      <c r="T46" s="123"/>
      <c r="U46" s="123"/>
      <c r="V46" s="123"/>
      <c r="W46" s="123"/>
      <c r="X46" s="123"/>
      <c r="Y46" s="123"/>
      <c r="Z46" s="123"/>
      <c r="AA46" s="123"/>
      <c r="AB46" s="123"/>
      <c r="AC46" s="123"/>
      <c r="AD46" s="123"/>
      <c r="AE46" s="123"/>
      <c r="AF46" s="123"/>
      <c r="AG46" s="123"/>
      <c r="AH46" s="123"/>
      <c r="AI46">
        <v>134.22468599999999</v>
      </c>
      <c r="AJ46">
        <v>138.10290499999999</v>
      </c>
      <c r="AK46">
        <v>141.68150299999999</v>
      </c>
      <c r="AL46" s="100">
        <v>8.8999999999999996E-2</v>
      </c>
    </row>
    <row r="47" spans="1:38" ht="15" customHeight="1">
      <c r="A47" s="114" t="s">
        <v>112</v>
      </c>
      <c r="B47" s="123"/>
      <c r="C47" s="30" t="s">
        <v>1829</v>
      </c>
      <c r="D47" s="123"/>
      <c r="E47" s="123"/>
      <c r="F47" s="123"/>
      <c r="G47" s="123"/>
      <c r="H47" s="123"/>
      <c r="I47" s="123"/>
      <c r="J47" s="123"/>
      <c r="K47" s="123"/>
      <c r="L47" s="123"/>
      <c r="M47" s="123"/>
      <c r="N47" s="123"/>
      <c r="O47" s="123"/>
      <c r="P47" s="123"/>
      <c r="Q47" s="123"/>
      <c r="R47" s="123"/>
      <c r="S47" s="123"/>
      <c r="T47" s="123"/>
      <c r="U47" s="123"/>
      <c r="V47" s="123"/>
      <c r="W47" s="123"/>
      <c r="X47" s="123"/>
      <c r="Y47" s="123"/>
      <c r="Z47" s="123"/>
      <c r="AA47" s="123"/>
      <c r="AB47" s="123"/>
      <c r="AC47" s="123"/>
      <c r="AD47" s="123"/>
      <c r="AE47" s="123"/>
      <c r="AF47" s="123"/>
      <c r="AG47" s="123"/>
      <c r="AH47" s="123"/>
      <c r="AI47">
        <v>388.95461999999998</v>
      </c>
      <c r="AJ47">
        <v>404.656677</v>
      </c>
      <c r="AK47">
        <v>419.97311400000001</v>
      </c>
      <c r="AL47" s="100">
        <v>9.7000000000000003E-2</v>
      </c>
    </row>
    <row r="48" spans="1:38" ht="15" customHeight="1">
      <c r="A48" s="114" t="s">
        <v>116</v>
      </c>
      <c r="B48" s="19" t="s">
        <v>874</v>
      </c>
      <c r="C48" s="37" t="s">
        <v>1811</v>
      </c>
      <c r="D48" s="33">
        <v>590.24530000000004</v>
      </c>
      <c r="E48" s="33">
        <v>595.973206</v>
      </c>
      <c r="F48" s="33">
        <v>609.78839100000005</v>
      </c>
      <c r="G48" s="33">
        <v>618.70495600000004</v>
      </c>
      <c r="H48" s="33">
        <v>628.20703100000003</v>
      </c>
      <c r="I48" s="33">
        <v>637.07855199999995</v>
      </c>
      <c r="J48" s="33">
        <v>637.32617200000004</v>
      </c>
      <c r="K48" s="33">
        <v>632.31976299999997</v>
      </c>
      <c r="L48" s="33">
        <v>629.86267099999998</v>
      </c>
      <c r="M48" s="33">
        <v>624.84240699999998</v>
      </c>
      <c r="N48" s="33">
        <v>617.95190400000001</v>
      </c>
      <c r="O48" s="33">
        <v>613.55426</v>
      </c>
      <c r="P48" s="33">
        <v>610.91449</v>
      </c>
      <c r="Q48" s="33">
        <v>607.91967799999998</v>
      </c>
      <c r="R48" s="33">
        <v>605.41522199999997</v>
      </c>
      <c r="S48" s="33">
        <v>605.18420400000002</v>
      </c>
      <c r="T48" s="33">
        <v>607.11792000000003</v>
      </c>
      <c r="U48" s="33">
        <v>607.97546399999999</v>
      </c>
      <c r="V48" s="33">
        <v>611.47094700000002</v>
      </c>
      <c r="W48" s="33">
        <v>616.51824999999997</v>
      </c>
      <c r="X48" s="33">
        <v>617.67388900000003</v>
      </c>
      <c r="Y48" s="33">
        <v>618.30371100000002</v>
      </c>
      <c r="Z48" s="33">
        <v>619.15557899999999</v>
      </c>
      <c r="AA48" s="33">
        <v>618.88732900000002</v>
      </c>
      <c r="AB48" s="33">
        <v>622.373108</v>
      </c>
      <c r="AC48" s="33">
        <v>624.96618699999999</v>
      </c>
      <c r="AD48" s="33">
        <v>625.09954800000003</v>
      </c>
      <c r="AE48" s="33">
        <v>626.74420199999997</v>
      </c>
      <c r="AF48" s="33">
        <v>630.51818800000001</v>
      </c>
      <c r="AG48" s="33">
        <v>634.00158699999997</v>
      </c>
      <c r="AH48" s="32">
        <v>2.4689999999999998E-3</v>
      </c>
      <c r="AI48">
        <v>41.898772999999998</v>
      </c>
      <c r="AJ48">
        <v>47.256931000000002</v>
      </c>
      <c r="AK48">
        <v>53.308647000000001</v>
      </c>
      <c r="AL48" s="100">
        <v>9.2999999999999999E-2</v>
      </c>
    </row>
    <row r="49" spans="1:38" ht="15" customHeight="1">
      <c r="A49" s="114" t="s">
        <v>116</v>
      </c>
      <c r="B49" s="19" t="s">
        <v>875</v>
      </c>
      <c r="C49" s="37" t="s">
        <v>1812</v>
      </c>
      <c r="D49" s="33">
        <v>9.2892000000000002E-2</v>
      </c>
      <c r="E49" s="33">
        <v>9.2430999999999999E-2</v>
      </c>
      <c r="F49" s="33">
        <v>9.1610999999999998E-2</v>
      </c>
      <c r="G49" s="33">
        <v>8.9661000000000005E-2</v>
      </c>
      <c r="H49" s="33">
        <v>8.7519E-2</v>
      </c>
      <c r="I49" s="33">
        <v>8.5209999999999994E-2</v>
      </c>
      <c r="J49" s="33">
        <v>8.1723000000000004E-2</v>
      </c>
      <c r="K49" s="33">
        <v>7.7602000000000004E-2</v>
      </c>
      <c r="L49" s="33">
        <v>7.3883000000000004E-2</v>
      </c>
      <c r="M49" s="33">
        <v>6.9982000000000003E-2</v>
      </c>
      <c r="N49" s="33">
        <v>6.5918000000000004E-2</v>
      </c>
      <c r="O49" s="33">
        <v>6.2178999999999998E-2</v>
      </c>
      <c r="P49" s="33">
        <v>5.8629000000000001E-2</v>
      </c>
      <c r="Q49" s="33">
        <v>5.5043000000000002E-2</v>
      </c>
      <c r="R49" s="33">
        <v>5.1494999999999999E-2</v>
      </c>
      <c r="S49" s="33">
        <v>4.8166E-2</v>
      </c>
      <c r="T49" s="33">
        <v>4.4989000000000001E-2</v>
      </c>
      <c r="U49" s="33">
        <v>4.1703999999999998E-2</v>
      </c>
      <c r="V49" s="33">
        <v>3.8522000000000001E-2</v>
      </c>
      <c r="W49" s="33">
        <v>3.5374999999999997E-2</v>
      </c>
      <c r="X49" s="33">
        <v>3.1958E-2</v>
      </c>
      <c r="Y49" s="33">
        <v>2.8482E-2</v>
      </c>
      <c r="Z49" s="33">
        <v>2.5020000000000001E-2</v>
      </c>
      <c r="AA49" s="33">
        <v>2.1486000000000002E-2</v>
      </c>
      <c r="AB49" s="33">
        <v>1.8034000000000001E-2</v>
      </c>
      <c r="AC49" s="33">
        <v>1.4515999999999999E-2</v>
      </c>
      <c r="AD49" s="33">
        <v>1.0902E-2</v>
      </c>
      <c r="AE49" s="33">
        <v>7.2899999999999996E-3</v>
      </c>
      <c r="AF49" s="33">
        <v>3.669E-3</v>
      </c>
      <c r="AG49" s="33">
        <v>0</v>
      </c>
      <c r="AH49" s="32" t="s">
        <v>1754</v>
      </c>
      <c r="AI49">
        <v>158.86811800000001</v>
      </c>
      <c r="AJ49">
        <v>157.11866800000001</v>
      </c>
      <c r="AK49">
        <v>154.92442299999999</v>
      </c>
      <c r="AL49" s="100">
        <v>7.0000000000000007E-2</v>
      </c>
    </row>
    <row r="50" spans="1:38" ht="15" customHeight="1">
      <c r="A50" s="114" t="s">
        <v>115</v>
      </c>
      <c r="B50" s="19" t="s">
        <v>876</v>
      </c>
      <c r="C50" s="37" t="s">
        <v>1813</v>
      </c>
      <c r="D50" s="33">
        <v>29.932635999999999</v>
      </c>
      <c r="E50" s="33">
        <v>43.700966000000001</v>
      </c>
      <c r="F50" s="33">
        <v>53.291305999999999</v>
      </c>
      <c r="G50" s="33">
        <v>62.024498000000001</v>
      </c>
      <c r="H50" s="33">
        <v>67.218352999999993</v>
      </c>
      <c r="I50" s="33">
        <v>72.412925999999999</v>
      </c>
      <c r="J50" s="33">
        <v>76.830353000000002</v>
      </c>
      <c r="K50" s="33">
        <v>80.780090000000001</v>
      </c>
      <c r="L50" s="33">
        <v>85.799965</v>
      </c>
      <c r="M50" s="33">
        <v>91.570510999999996</v>
      </c>
      <c r="N50" s="33">
        <v>95.046890000000005</v>
      </c>
      <c r="O50" s="33">
        <v>98.710999000000001</v>
      </c>
      <c r="P50" s="33">
        <v>102.230812</v>
      </c>
      <c r="Q50" s="33">
        <v>105.654938</v>
      </c>
      <c r="R50" s="33">
        <v>108.943001</v>
      </c>
      <c r="S50" s="33">
        <v>112.459343</v>
      </c>
      <c r="T50" s="33">
        <v>116.267944</v>
      </c>
      <c r="U50" s="33">
        <v>119.887703</v>
      </c>
      <c r="V50" s="33">
        <v>123.526573</v>
      </c>
      <c r="W50" s="33">
        <v>127.607079</v>
      </c>
      <c r="X50" s="33">
        <v>130.851776</v>
      </c>
      <c r="Y50" s="33">
        <v>133.87432899999999</v>
      </c>
      <c r="Z50" s="33">
        <v>137.28788800000001</v>
      </c>
      <c r="AA50" s="33">
        <v>140.450165</v>
      </c>
      <c r="AB50" s="33">
        <v>144.31068400000001</v>
      </c>
      <c r="AC50" s="33">
        <v>148.23651100000001</v>
      </c>
      <c r="AD50" s="33">
        <v>151.50251800000001</v>
      </c>
      <c r="AE50" s="33">
        <v>155.11257900000001</v>
      </c>
      <c r="AF50" s="33">
        <v>159.48371900000001</v>
      </c>
      <c r="AG50" s="33">
        <v>164.06980899999999</v>
      </c>
      <c r="AH50" s="32">
        <v>6.0421999999999997E-2</v>
      </c>
      <c r="AI50">
        <v>0</v>
      </c>
      <c r="AJ50">
        <v>0</v>
      </c>
      <c r="AK50">
        <v>0</v>
      </c>
      <c r="AL50" t="s">
        <v>142</v>
      </c>
    </row>
    <row r="51" spans="1:38" ht="15" customHeight="1">
      <c r="A51" s="114" t="s">
        <v>114</v>
      </c>
      <c r="B51" s="19" t="s">
        <v>877</v>
      </c>
      <c r="C51" s="37" t="s">
        <v>1814</v>
      </c>
      <c r="D51" s="33">
        <v>121.96006</v>
      </c>
      <c r="E51" s="33">
        <v>151.97062700000001</v>
      </c>
      <c r="F51" s="33">
        <v>185.88668799999999</v>
      </c>
      <c r="G51" s="33">
        <v>220.966309</v>
      </c>
      <c r="H51" s="33">
        <v>241.43156400000001</v>
      </c>
      <c r="I51" s="33">
        <v>259.72573899999998</v>
      </c>
      <c r="J51" s="33">
        <v>273.85235599999999</v>
      </c>
      <c r="K51" s="33">
        <v>285.43490600000001</v>
      </c>
      <c r="L51" s="33">
        <v>302.00680499999999</v>
      </c>
      <c r="M51" s="33">
        <v>319.53106700000001</v>
      </c>
      <c r="N51" s="33">
        <v>341.10311899999999</v>
      </c>
      <c r="O51" s="33">
        <v>363.71060199999999</v>
      </c>
      <c r="P51" s="33">
        <v>386.442993</v>
      </c>
      <c r="Q51" s="33">
        <v>408.97607399999998</v>
      </c>
      <c r="R51" s="33">
        <v>430.85986300000002</v>
      </c>
      <c r="S51" s="33">
        <v>454.44812000000002</v>
      </c>
      <c r="T51" s="33">
        <v>479.56686400000001</v>
      </c>
      <c r="U51" s="33">
        <v>505.87005599999998</v>
      </c>
      <c r="V51" s="33">
        <v>529.30847200000005</v>
      </c>
      <c r="W51" s="33">
        <v>556.30847200000005</v>
      </c>
      <c r="X51" s="33">
        <v>579.11822500000005</v>
      </c>
      <c r="Y51" s="33">
        <v>599.09680200000003</v>
      </c>
      <c r="Z51" s="33">
        <v>623.74859600000002</v>
      </c>
      <c r="AA51" s="33">
        <v>647.50799600000005</v>
      </c>
      <c r="AB51" s="33">
        <v>670.79656999999997</v>
      </c>
      <c r="AC51" s="33">
        <v>695.67175299999997</v>
      </c>
      <c r="AD51" s="33">
        <v>712.68957499999999</v>
      </c>
      <c r="AE51" s="33">
        <v>727.53131099999996</v>
      </c>
      <c r="AF51" s="33">
        <v>745.48492399999998</v>
      </c>
      <c r="AG51" s="33">
        <v>764.00158699999997</v>
      </c>
      <c r="AH51" s="32">
        <v>6.5315999999999999E-2</v>
      </c>
      <c r="AI51">
        <v>666.44372599999997</v>
      </c>
      <c r="AJ51">
        <v>676.73120100000006</v>
      </c>
      <c r="AK51">
        <v>685.68151899999998</v>
      </c>
      <c r="AL51" s="100">
        <v>3.9E-2</v>
      </c>
    </row>
    <row r="52" spans="1:38" ht="15" customHeight="1">
      <c r="A52" s="114" t="s">
        <v>113</v>
      </c>
      <c r="B52" s="19" t="s">
        <v>878</v>
      </c>
      <c r="C52" s="37" t="s">
        <v>1815</v>
      </c>
      <c r="D52" s="33">
        <v>55.970633999999997</v>
      </c>
      <c r="E52" s="33">
        <v>60.509490999999997</v>
      </c>
      <c r="F52" s="33">
        <v>61.675384999999999</v>
      </c>
      <c r="G52" s="33">
        <v>61.035553</v>
      </c>
      <c r="H52" s="33">
        <v>60.364544000000002</v>
      </c>
      <c r="I52" s="33">
        <v>60.554870999999999</v>
      </c>
      <c r="J52" s="33">
        <v>60.475594000000001</v>
      </c>
      <c r="K52" s="33">
        <v>60.422854999999998</v>
      </c>
      <c r="L52" s="33">
        <v>61.045200000000001</v>
      </c>
      <c r="M52" s="33">
        <v>62.393833000000001</v>
      </c>
      <c r="N52" s="33">
        <v>64.285324000000003</v>
      </c>
      <c r="O52" s="33">
        <v>66.450996000000004</v>
      </c>
      <c r="P52" s="33">
        <v>68.718163000000004</v>
      </c>
      <c r="Q52" s="33">
        <v>70.846755999999999</v>
      </c>
      <c r="R52" s="33">
        <v>72.793143999999998</v>
      </c>
      <c r="S52" s="33">
        <v>75.014122</v>
      </c>
      <c r="T52" s="33">
        <v>77.410743999999994</v>
      </c>
      <c r="U52" s="33">
        <v>79.800644000000005</v>
      </c>
      <c r="V52" s="33">
        <v>82.077697999999998</v>
      </c>
      <c r="W52" s="33">
        <v>84.707404999999994</v>
      </c>
      <c r="X52" s="33">
        <v>86.471512000000004</v>
      </c>
      <c r="Y52" s="33">
        <v>87.936027999999993</v>
      </c>
      <c r="Z52" s="33">
        <v>89.6828</v>
      </c>
      <c r="AA52" s="33">
        <v>91.262473999999997</v>
      </c>
      <c r="AB52" s="33">
        <v>93.099982999999995</v>
      </c>
      <c r="AC52" s="33">
        <v>94.939400000000006</v>
      </c>
      <c r="AD52" s="33">
        <v>96.051918000000001</v>
      </c>
      <c r="AE52" s="33">
        <v>97.159447</v>
      </c>
      <c r="AF52" s="33">
        <v>98.605689999999996</v>
      </c>
      <c r="AG52" s="33">
        <v>100.052589</v>
      </c>
      <c r="AH52" s="32">
        <v>2.0232E-2</v>
      </c>
      <c r="AI52">
        <v>1.25969</v>
      </c>
      <c r="AJ52">
        <v>1.2579670000000001</v>
      </c>
      <c r="AK52">
        <v>1.2542310000000001</v>
      </c>
      <c r="AL52" s="100">
        <v>1.2E-2</v>
      </c>
    </row>
    <row r="53" spans="1:38" ht="15" customHeight="1">
      <c r="A53" s="114" t="s">
        <v>113</v>
      </c>
      <c r="B53" s="19" t="s">
        <v>879</v>
      </c>
      <c r="C53" s="37" t="s">
        <v>1816</v>
      </c>
      <c r="D53" s="33">
        <v>37.86327</v>
      </c>
      <c r="E53" s="33">
        <v>177.35466</v>
      </c>
      <c r="F53" s="33">
        <v>218.118347</v>
      </c>
      <c r="G53" s="33">
        <v>221.313095</v>
      </c>
      <c r="H53" s="33">
        <v>219.84208699999999</v>
      </c>
      <c r="I53" s="33">
        <v>219.81332399999999</v>
      </c>
      <c r="J53" s="33">
        <v>218.50520299999999</v>
      </c>
      <c r="K53" s="33">
        <v>217.09779399999999</v>
      </c>
      <c r="L53" s="33">
        <v>218.18974299999999</v>
      </c>
      <c r="M53" s="33">
        <v>221.836029</v>
      </c>
      <c r="N53" s="33">
        <v>227.58009300000001</v>
      </c>
      <c r="O53" s="33">
        <v>234.13803100000001</v>
      </c>
      <c r="P53" s="33">
        <v>240.32244900000001</v>
      </c>
      <c r="Q53" s="33">
        <v>246.267349</v>
      </c>
      <c r="R53" s="33">
        <v>251.539322</v>
      </c>
      <c r="S53" s="33">
        <v>257.66943400000002</v>
      </c>
      <c r="T53" s="33">
        <v>264.7099</v>
      </c>
      <c r="U53" s="33">
        <v>271.554779</v>
      </c>
      <c r="V53" s="33">
        <v>278.28454599999998</v>
      </c>
      <c r="W53" s="33">
        <v>285.97289999999998</v>
      </c>
      <c r="X53" s="33">
        <v>291.489868</v>
      </c>
      <c r="Y53" s="33">
        <v>296.08932499999997</v>
      </c>
      <c r="Z53" s="33">
        <v>301.59722900000003</v>
      </c>
      <c r="AA53" s="33">
        <v>306.79003899999998</v>
      </c>
      <c r="AB53" s="33">
        <v>312.83963</v>
      </c>
      <c r="AC53" s="33">
        <v>318.72247299999998</v>
      </c>
      <c r="AD53" s="33">
        <v>322.44348100000002</v>
      </c>
      <c r="AE53" s="33">
        <v>325.922821</v>
      </c>
      <c r="AF53" s="33">
        <v>330.48312399999998</v>
      </c>
      <c r="AG53" s="33">
        <v>335.18045000000001</v>
      </c>
      <c r="AH53" s="32">
        <v>7.8095999999999999E-2</v>
      </c>
      <c r="AI53">
        <v>6.0470119999999996</v>
      </c>
      <c r="AJ53">
        <v>6.0168489999999997</v>
      </c>
      <c r="AK53">
        <v>5.9768429999999997</v>
      </c>
      <c r="AL53" s="100">
        <v>7.0000000000000001E-3</v>
      </c>
    </row>
    <row r="54" spans="1:38" ht="15" customHeight="1">
      <c r="A54" s="114" t="s">
        <v>787</v>
      </c>
      <c r="B54" s="19" t="s">
        <v>880</v>
      </c>
      <c r="C54" s="37" t="s">
        <v>1817</v>
      </c>
      <c r="D54" s="33">
        <v>0</v>
      </c>
      <c r="E54" s="33">
        <v>0</v>
      </c>
      <c r="F54" s="33">
        <v>0</v>
      </c>
      <c r="G54" s="33">
        <v>0</v>
      </c>
      <c r="H54" s="33">
        <v>0</v>
      </c>
      <c r="I54" s="33">
        <v>0</v>
      </c>
      <c r="J54" s="33">
        <v>0</v>
      </c>
      <c r="K54" s="33">
        <v>0</v>
      </c>
      <c r="L54" s="33">
        <v>0</v>
      </c>
      <c r="M54" s="33">
        <v>0</v>
      </c>
      <c r="N54" s="33">
        <v>0</v>
      </c>
      <c r="O54" s="33">
        <v>0</v>
      </c>
      <c r="P54" s="33">
        <v>0</v>
      </c>
      <c r="Q54" s="33">
        <v>0</v>
      </c>
      <c r="R54" s="33">
        <v>0</v>
      </c>
      <c r="S54" s="33">
        <v>0</v>
      </c>
      <c r="T54" s="33">
        <v>0</v>
      </c>
      <c r="U54" s="33">
        <v>0</v>
      </c>
      <c r="V54" s="33">
        <v>0</v>
      </c>
      <c r="W54" s="33">
        <v>0</v>
      </c>
      <c r="X54" s="33">
        <v>0</v>
      </c>
      <c r="Y54" s="33">
        <v>0</v>
      </c>
      <c r="Z54" s="33">
        <v>0</v>
      </c>
      <c r="AA54" s="33">
        <v>0</v>
      </c>
      <c r="AB54" s="33">
        <v>0</v>
      </c>
      <c r="AC54" s="33">
        <v>0</v>
      </c>
      <c r="AD54" s="33">
        <v>0</v>
      </c>
      <c r="AE54" s="33">
        <v>0</v>
      </c>
      <c r="AF54" s="33">
        <v>0</v>
      </c>
      <c r="AG54" s="33">
        <v>0</v>
      </c>
      <c r="AH54" s="32" t="s">
        <v>1754</v>
      </c>
      <c r="AI54">
        <v>1.738963</v>
      </c>
      <c r="AJ54">
        <v>1.7687390000000001</v>
      </c>
      <c r="AK54">
        <v>1.797183</v>
      </c>
      <c r="AL54" s="100">
        <v>2.3E-2</v>
      </c>
    </row>
    <row r="55" spans="1:38" ht="15" customHeight="1">
      <c r="A55" s="114" t="s">
        <v>787</v>
      </c>
      <c r="B55" s="19" t="s">
        <v>881</v>
      </c>
      <c r="C55" s="37" t="s">
        <v>1818</v>
      </c>
      <c r="D55" s="33">
        <v>462.29684400000002</v>
      </c>
      <c r="E55" s="33">
        <v>561.49102800000003</v>
      </c>
      <c r="F55" s="33">
        <v>610.28991699999995</v>
      </c>
      <c r="G55" s="33">
        <v>625.29779099999996</v>
      </c>
      <c r="H55" s="33">
        <v>633.87744099999998</v>
      </c>
      <c r="I55" s="33">
        <v>644.23773200000005</v>
      </c>
      <c r="J55" s="33">
        <v>646.87597700000003</v>
      </c>
      <c r="K55" s="33">
        <v>645.60266100000001</v>
      </c>
      <c r="L55" s="33">
        <v>647.49273700000003</v>
      </c>
      <c r="M55" s="33">
        <v>651.307861</v>
      </c>
      <c r="N55" s="33">
        <v>656.11431900000002</v>
      </c>
      <c r="O55" s="33">
        <v>659.82836899999995</v>
      </c>
      <c r="P55" s="33">
        <v>664.62445100000002</v>
      </c>
      <c r="Q55" s="33">
        <v>668.56762700000002</v>
      </c>
      <c r="R55" s="33">
        <v>670.96734600000002</v>
      </c>
      <c r="S55" s="33">
        <v>676.78021200000001</v>
      </c>
      <c r="T55" s="33">
        <v>685.02044699999999</v>
      </c>
      <c r="U55" s="33">
        <v>693.10137899999995</v>
      </c>
      <c r="V55" s="33">
        <v>701.76672399999995</v>
      </c>
      <c r="W55" s="33">
        <v>713.24981700000001</v>
      </c>
      <c r="X55" s="33">
        <v>719.54205300000001</v>
      </c>
      <c r="Y55" s="33">
        <v>724.23681599999998</v>
      </c>
      <c r="Z55" s="33">
        <v>730.94775400000003</v>
      </c>
      <c r="AA55" s="33">
        <v>736.49853499999995</v>
      </c>
      <c r="AB55" s="33">
        <v>744.817993</v>
      </c>
      <c r="AC55" s="33">
        <v>752.955017</v>
      </c>
      <c r="AD55" s="33">
        <v>755.98309300000005</v>
      </c>
      <c r="AE55" s="33">
        <v>759.540344</v>
      </c>
      <c r="AF55" s="33">
        <v>765.86511199999995</v>
      </c>
      <c r="AG55" s="33">
        <v>772.31018100000006</v>
      </c>
      <c r="AH55" s="32">
        <v>1.7853000000000001E-2</v>
      </c>
      <c r="AI55">
        <v>3.900309</v>
      </c>
      <c r="AJ55">
        <v>3.8801960000000002</v>
      </c>
      <c r="AK55">
        <v>3.8538230000000002</v>
      </c>
      <c r="AL55" s="100">
        <v>7.0000000000000001E-3</v>
      </c>
    </row>
    <row r="56" spans="1:38" ht="15" customHeight="1">
      <c r="A56" s="114" t="s">
        <v>788</v>
      </c>
      <c r="B56" s="19" t="s">
        <v>882</v>
      </c>
      <c r="C56" s="37" t="s">
        <v>1819</v>
      </c>
      <c r="D56" s="33">
        <v>0.116912</v>
      </c>
      <c r="E56" s="33">
        <v>0.15686900000000001</v>
      </c>
      <c r="F56" s="33">
        <v>0.20161299999999999</v>
      </c>
      <c r="G56" s="33">
        <v>0.25283600000000001</v>
      </c>
      <c r="H56" s="33">
        <v>0.283331</v>
      </c>
      <c r="I56" s="33">
        <v>0.30036000000000002</v>
      </c>
      <c r="J56" s="33">
        <v>0.30322399999999999</v>
      </c>
      <c r="K56" s="33">
        <v>0.30021199999999998</v>
      </c>
      <c r="L56" s="33">
        <v>0.29352200000000001</v>
      </c>
      <c r="M56" s="33">
        <v>0.29472900000000002</v>
      </c>
      <c r="N56" s="33">
        <v>0.29342099999999999</v>
      </c>
      <c r="O56" s="33">
        <v>0.29407499999999998</v>
      </c>
      <c r="P56" s="33">
        <v>0.291211</v>
      </c>
      <c r="Q56" s="33">
        <v>0.29144599999999998</v>
      </c>
      <c r="R56" s="33">
        <v>0.29089500000000001</v>
      </c>
      <c r="S56" s="33">
        <v>0.292709</v>
      </c>
      <c r="T56" s="33">
        <v>0.29531200000000002</v>
      </c>
      <c r="U56" s="33">
        <v>0.299072</v>
      </c>
      <c r="V56" s="33">
        <v>0.29886600000000002</v>
      </c>
      <c r="W56" s="33">
        <v>0.30376700000000001</v>
      </c>
      <c r="X56" s="33">
        <v>0.30618800000000002</v>
      </c>
      <c r="Y56" s="33">
        <v>0.30651800000000001</v>
      </c>
      <c r="Z56" s="33">
        <v>0.31090400000000001</v>
      </c>
      <c r="AA56" s="33">
        <v>0.31584099999999998</v>
      </c>
      <c r="AB56" s="33">
        <v>0.31893500000000002</v>
      </c>
      <c r="AC56" s="33">
        <v>0.32352999999999998</v>
      </c>
      <c r="AD56" s="33">
        <v>0.32347300000000001</v>
      </c>
      <c r="AE56" s="33">
        <v>0.32285900000000001</v>
      </c>
      <c r="AF56" s="33">
        <v>0.32380500000000001</v>
      </c>
      <c r="AG56" s="33">
        <v>0.32664199999999999</v>
      </c>
      <c r="AH56" s="32">
        <v>3.6063999999999999E-2</v>
      </c>
      <c r="AI56">
        <v>0</v>
      </c>
      <c r="AJ56">
        <v>0</v>
      </c>
      <c r="AK56">
        <v>0</v>
      </c>
      <c r="AL56" t="s">
        <v>142</v>
      </c>
    </row>
    <row r="57" spans="1:38" ht="15" customHeight="1">
      <c r="A57" s="114" t="s">
        <v>788</v>
      </c>
      <c r="B57" s="19" t="s">
        <v>883</v>
      </c>
      <c r="C57" s="37" t="s">
        <v>1820</v>
      </c>
      <c r="D57" s="33">
        <v>2.3052E-2</v>
      </c>
      <c r="E57" s="33">
        <v>2.6596999999999999E-2</v>
      </c>
      <c r="F57" s="33">
        <v>2.5909000000000001E-2</v>
      </c>
      <c r="G57" s="33">
        <v>2.7102000000000001E-2</v>
      </c>
      <c r="H57" s="33">
        <v>2.7772000000000002E-2</v>
      </c>
      <c r="I57" s="33">
        <v>2.9287000000000001E-2</v>
      </c>
      <c r="J57" s="33">
        <v>3.0325000000000001E-2</v>
      </c>
      <c r="K57" s="33">
        <v>3.0887999999999999E-2</v>
      </c>
      <c r="L57" s="33">
        <v>3.1432000000000002E-2</v>
      </c>
      <c r="M57" s="33">
        <v>3.2986000000000001E-2</v>
      </c>
      <c r="N57" s="33">
        <v>3.2892999999999999E-2</v>
      </c>
      <c r="O57" s="33">
        <v>3.3806999999999997E-2</v>
      </c>
      <c r="P57" s="33">
        <v>3.4120999999999999E-2</v>
      </c>
      <c r="Q57" s="33">
        <v>3.5052E-2</v>
      </c>
      <c r="R57" s="33">
        <v>3.5812999999999998E-2</v>
      </c>
      <c r="S57" s="33">
        <v>3.6845999999999997E-2</v>
      </c>
      <c r="T57" s="33">
        <v>3.8001E-2</v>
      </c>
      <c r="U57" s="33">
        <v>3.9579000000000003E-2</v>
      </c>
      <c r="V57" s="33">
        <v>4.0275999999999999E-2</v>
      </c>
      <c r="W57" s="33">
        <v>4.1943000000000001E-2</v>
      </c>
      <c r="X57" s="33">
        <v>4.3131000000000003E-2</v>
      </c>
      <c r="Y57" s="33">
        <v>4.3997000000000001E-2</v>
      </c>
      <c r="Z57" s="33">
        <v>4.5803999999999997E-2</v>
      </c>
      <c r="AA57" s="33">
        <v>4.7724999999999997E-2</v>
      </c>
      <c r="AB57" s="33">
        <v>4.9181999999999997E-2</v>
      </c>
      <c r="AC57" s="33">
        <v>5.1233000000000001E-2</v>
      </c>
      <c r="AD57" s="33">
        <v>5.2172999999999997E-2</v>
      </c>
      <c r="AE57" s="33">
        <v>5.2920000000000002E-2</v>
      </c>
      <c r="AF57" s="33">
        <v>5.4003000000000002E-2</v>
      </c>
      <c r="AG57" s="33">
        <v>5.5265000000000002E-2</v>
      </c>
      <c r="AH57" s="32">
        <v>3.0610999999999999E-2</v>
      </c>
      <c r="AI57">
        <v>0.302643</v>
      </c>
      <c r="AJ57">
        <v>0.310832</v>
      </c>
      <c r="AK57">
        <v>0.31805</v>
      </c>
      <c r="AL57" s="100">
        <v>0.14599999999999999</v>
      </c>
    </row>
    <row r="58" spans="1:38" ht="15" customHeight="1">
      <c r="A58" s="114"/>
      <c r="B58" s="19" t="s">
        <v>884</v>
      </c>
      <c r="C58" s="37" t="s">
        <v>1821</v>
      </c>
      <c r="D58" s="33">
        <v>0.48673100000000002</v>
      </c>
      <c r="E58" s="33">
        <v>0.707507</v>
      </c>
      <c r="F58" s="33">
        <v>0.76677300000000004</v>
      </c>
      <c r="G58" s="33">
        <v>0.79108599999999996</v>
      </c>
      <c r="H58" s="33">
        <v>0.81829799999999997</v>
      </c>
      <c r="I58" s="33">
        <v>0.85697000000000001</v>
      </c>
      <c r="J58" s="33">
        <v>0.87839400000000001</v>
      </c>
      <c r="K58" s="33">
        <v>0.88425600000000004</v>
      </c>
      <c r="L58" s="33">
        <v>0.90011300000000005</v>
      </c>
      <c r="M58" s="33">
        <v>0.92491100000000004</v>
      </c>
      <c r="N58" s="33">
        <v>0.94666499999999998</v>
      </c>
      <c r="O58" s="33">
        <v>0.96428100000000005</v>
      </c>
      <c r="P58" s="33">
        <v>0.98126100000000005</v>
      </c>
      <c r="Q58" s="33">
        <v>1.0081580000000001</v>
      </c>
      <c r="R58" s="33">
        <v>1.0304439999999999</v>
      </c>
      <c r="S58" s="33">
        <v>1.06385</v>
      </c>
      <c r="T58" s="33">
        <v>1.1000080000000001</v>
      </c>
      <c r="U58" s="33">
        <v>1.141473</v>
      </c>
      <c r="V58" s="33">
        <v>1.1794180000000001</v>
      </c>
      <c r="W58" s="33">
        <v>1.222261</v>
      </c>
      <c r="X58" s="33">
        <v>1.265177</v>
      </c>
      <c r="Y58" s="33">
        <v>1.3112600000000001</v>
      </c>
      <c r="Z58" s="33">
        <v>1.367035</v>
      </c>
      <c r="AA58" s="33">
        <v>1.4189369999999999</v>
      </c>
      <c r="AB58" s="33">
        <v>1.4822230000000001</v>
      </c>
      <c r="AC58" s="33">
        <v>1.5519810000000001</v>
      </c>
      <c r="AD58" s="33">
        <v>1.6063890000000001</v>
      </c>
      <c r="AE58" s="33">
        <v>1.661826</v>
      </c>
      <c r="AF58" s="33">
        <v>1.73472</v>
      </c>
      <c r="AG58" s="33">
        <v>1.8153030000000001</v>
      </c>
      <c r="AH58" s="32">
        <v>4.6434999999999997E-2</v>
      </c>
      <c r="AI58">
        <v>2105.5397950000001</v>
      </c>
      <c r="AJ58">
        <v>2132.9094239999999</v>
      </c>
      <c r="AK58">
        <v>2157.3237300000001</v>
      </c>
      <c r="AL58" s="100">
        <v>2.8000000000000001E-2</v>
      </c>
    </row>
    <row r="59" spans="1:38" ht="15" customHeight="1">
      <c r="B59" s="19" t="s">
        <v>885</v>
      </c>
      <c r="C59" s="37" t="s">
        <v>1822</v>
      </c>
      <c r="D59" s="33">
        <v>6.3540000000000003E-3</v>
      </c>
      <c r="E59" s="33">
        <v>6.7080000000000004E-3</v>
      </c>
      <c r="F59" s="33">
        <v>7.1939999999999999E-3</v>
      </c>
      <c r="G59" s="33">
        <v>7.326E-3</v>
      </c>
      <c r="H59" s="33">
        <v>7.4380000000000002E-3</v>
      </c>
      <c r="I59" s="33">
        <v>7.698E-3</v>
      </c>
      <c r="J59" s="33">
        <v>7.724E-3</v>
      </c>
      <c r="K59" s="33">
        <v>7.5700000000000003E-3</v>
      </c>
      <c r="L59" s="33">
        <v>7.5490000000000002E-3</v>
      </c>
      <c r="M59" s="33">
        <v>7.6699999999999997E-3</v>
      </c>
      <c r="N59" s="33">
        <v>7.8899999999999994E-3</v>
      </c>
      <c r="O59" s="33">
        <v>7.894E-3</v>
      </c>
      <c r="P59" s="33">
        <v>7.9030000000000003E-3</v>
      </c>
      <c r="Q59" s="33">
        <v>7.9740000000000002E-3</v>
      </c>
      <c r="R59" s="33">
        <v>8.0099999999999998E-3</v>
      </c>
      <c r="S59" s="33">
        <v>8.0999999999999996E-3</v>
      </c>
      <c r="T59" s="33">
        <v>8.2030000000000002E-3</v>
      </c>
      <c r="U59" s="33">
        <v>8.404E-3</v>
      </c>
      <c r="V59" s="33">
        <v>8.4740000000000006E-3</v>
      </c>
      <c r="W59" s="33">
        <v>8.6210000000000002E-3</v>
      </c>
      <c r="X59" s="33">
        <v>8.7279999999999996E-3</v>
      </c>
      <c r="Y59" s="33">
        <v>8.8520000000000005E-3</v>
      </c>
      <c r="Z59" s="33">
        <v>9.0530000000000003E-3</v>
      </c>
      <c r="AA59" s="33">
        <v>9.2090000000000002E-3</v>
      </c>
      <c r="AB59" s="33">
        <v>9.4359999999999999E-3</v>
      </c>
      <c r="AC59" s="33">
        <v>9.7099999999999999E-3</v>
      </c>
      <c r="AD59" s="33">
        <v>9.8180000000000003E-3</v>
      </c>
      <c r="AE59" s="33">
        <v>9.8849999999999997E-3</v>
      </c>
      <c r="AF59" s="33">
        <v>1.0085999999999999E-2</v>
      </c>
      <c r="AG59" s="33">
        <v>1.0319E-2</v>
      </c>
      <c r="AH59" s="32">
        <v>1.6864000000000001E-2</v>
      </c>
      <c r="AI59">
        <v>22.256831999999999</v>
      </c>
      <c r="AJ59">
        <v>22.663937000000001</v>
      </c>
      <c r="AK59">
        <v>23.081156</v>
      </c>
      <c r="AL59" s="100">
        <v>0.02</v>
      </c>
    </row>
    <row r="60" spans="1:38" ht="15" customHeight="1">
      <c r="B60" s="19" t="s">
        <v>886</v>
      </c>
      <c r="C60" s="37" t="s">
        <v>1823</v>
      </c>
      <c r="D60" s="33">
        <v>0</v>
      </c>
      <c r="E60" s="33">
        <v>0</v>
      </c>
      <c r="F60" s="33">
        <v>0</v>
      </c>
      <c r="G60" s="33">
        <v>0</v>
      </c>
      <c r="H60" s="33">
        <v>0</v>
      </c>
      <c r="I60" s="33">
        <v>0</v>
      </c>
      <c r="J60" s="33">
        <v>0</v>
      </c>
      <c r="K60" s="33">
        <v>0</v>
      </c>
      <c r="L60" s="33">
        <v>0</v>
      </c>
      <c r="M60" s="33">
        <v>0</v>
      </c>
      <c r="N60" s="33">
        <v>0</v>
      </c>
      <c r="O60" s="33">
        <v>0</v>
      </c>
      <c r="P60" s="33">
        <v>0</v>
      </c>
      <c r="Q60" s="33">
        <v>0</v>
      </c>
      <c r="R60" s="33">
        <v>0</v>
      </c>
      <c r="S60" s="33">
        <v>0</v>
      </c>
      <c r="T60" s="33">
        <v>0</v>
      </c>
      <c r="U60" s="33">
        <v>0</v>
      </c>
      <c r="V60" s="33">
        <v>0</v>
      </c>
      <c r="W60" s="33">
        <v>0</v>
      </c>
      <c r="X60" s="33">
        <v>0</v>
      </c>
      <c r="Y60" s="33">
        <v>0</v>
      </c>
      <c r="Z60" s="33">
        <v>0</v>
      </c>
      <c r="AA60" s="33">
        <v>0</v>
      </c>
      <c r="AB60" s="33">
        <v>0</v>
      </c>
      <c r="AC60" s="33">
        <v>0</v>
      </c>
      <c r="AD60" s="33">
        <v>0</v>
      </c>
      <c r="AE60" s="33">
        <v>0</v>
      </c>
      <c r="AF60" s="33">
        <v>0</v>
      </c>
      <c r="AG60" s="33">
        <v>0</v>
      </c>
      <c r="AH60" s="32" t="s">
        <v>1754</v>
      </c>
      <c r="AI60">
        <v>9460.1953119999998</v>
      </c>
      <c r="AJ60">
        <v>9411.0273440000001</v>
      </c>
      <c r="AK60">
        <v>9346.6884769999997</v>
      </c>
      <c r="AL60" s="100">
        <v>7.0000000000000001E-3</v>
      </c>
    </row>
    <row r="61" spans="1:38" ht="15" customHeight="1">
      <c r="B61" s="19" t="s">
        <v>887</v>
      </c>
      <c r="C61" s="37" t="s">
        <v>1824</v>
      </c>
      <c r="D61" s="33">
        <v>6.5600000000000001E-4</v>
      </c>
      <c r="E61" s="33">
        <v>4.3210000000000002E-3</v>
      </c>
      <c r="F61" s="33">
        <v>8.3359999999999997E-3</v>
      </c>
      <c r="G61" s="33">
        <v>1.265E-2</v>
      </c>
      <c r="H61" s="33">
        <v>1.8697999999999999E-2</v>
      </c>
      <c r="I61" s="33">
        <v>2.4077999999999999E-2</v>
      </c>
      <c r="J61" s="33">
        <v>2.9558000000000001E-2</v>
      </c>
      <c r="K61" s="33">
        <v>3.5166000000000003E-2</v>
      </c>
      <c r="L61" s="33">
        <v>4.1321999999999998E-2</v>
      </c>
      <c r="M61" s="33">
        <v>4.7926999999999997E-2</v>
      </c>
      <c r="N61" s="33">
        <v>5.4864999999999997E-2</v>
      </c>
      <c r="O61" s="33">
        <v>6.2212000000000003E-2</v>
      </c>
      <c r="P61" s="33">
        <v>7.0226999999999998E-2</v>
      </c>
      <c r="Q61" s="33">
        <v>7.8743999999999995E-2</v>
      </c>
      <c r="R61" s="33">
        <v>8.7779999999999997E-2</v>
      </c>
      <c r="S61" s="33">
        <v>9.7917000000000004E-2</v>
      </c>
      <c r="T61" s="33">
        <v>0.109144</v>
      </c>
      <c r="U61" s="33">
        <v>0.12109</v>
      </c>
      <c r="V61" s="33">
        <v>0.13383900000000001</v>
      </c>
      <c r="W61" s="33">
        <v>0.14816499999999999</v>
      </c>
      <c r="X61" s="33">
        <v>0.162215</v>
      </c>
      <c r="Y61" s="33">
        <v>0.17666000000000001</v>
      </c>
      <c r="Z61" s="33">
        <v>0.19252</v>
      </c>
      <c r="AA61" s="33">
        <v>0.20897199999999999</v>
      </c>
      <c r="AB61" s="33">
        <v>0.2268</v>
      </c>
      <c r="AC61" s="33">
        <v>0.24559900000000001</v>
      </c>
      <c r="AD61" s="33">
        <v>0.26307799999999998</v>
      </c>
      <c r="AE61" s="33">
        <v>0.28122399999999997</v>
      </c>
      <c r="AF61" s="33">
        <v>0.30086299999999999</v>
      </c>
      <c r="AG61" s="33">
        <v>0.320907</v>
      </c>
      <c r="AH61" s="32">
        <v>0.23805100000000001</v>
      </c>
      <c r="AI61">
        <v>22.860004</v>
      </c>
      <c r="AJ61">
        <v>23.398972000000001</v>
      </c>
      <c r="AK61">
        <v>23.964217999999999</v>
      </c>
      <c r="AL61" s="100">
        <v>2.8000000000000001E-2</v>
      </c>
    </row>
    <row r="62" spans="1:38" ht="15" customHeight="1">
      <c r="B62" s="19" t="s">
        <v>888</v>
      </c>
      <c r="C62" s="37" t="s">
        <v>1830</v>
      </c>
      <c r="D62" s="33">
        <v>1298.995361</v>
      </c>
      <c r="E62" s="33">
        <v>1591.994385</v>
      </c>
      <c r="F62" s="33">
        <v>1740.1514890000001</v>
      </c>
      <c r="G62" s="33">
        <v>1810.5229489999999</v>
      </c>
      <c r="H62" s="33">
        <v>1852.1839600000001</v>
      </c>
      <c r="I62" s="33">
        <v>1895.1267089999999</v>
      </c>
      <c r="J62" s="33">
        <v>1915.196533</v>
      </c>
      <c r="K62" s="33">
        <v>1922.993774</v>
      </c>
      <c r="L62" s="33">
        <v>1945.7452390000001</v>
      </c>
      <c r="M62" s="33">
        <v>1972.8599850000001</v>
      </c>
      <c r="N62" s="33">
        <v>2003.4832759999999</v>
      </c>
      <c r="O62" s="33">
        <v>2037.817749</v>
      </c>
      <c r="P62" s="33">
        <v>2074.6967770000001</v>
      </c>
      <c r="Q62" s="33">
        <v>2109.7089839999999</v>
      </c>
      <c r="R62" s="33">
        <v>2142.022461</v>
      </c>
      <c r="S62" s="33">
        <v>2183.1030270000001</v>
      </c>
      <c r="T62" s="33">
        <v>2231.689453</v>
      </c>
      <c r="U62" s="33">
        <v>2279.8413089999999</v>
      </c>
      <c r="V62" s="33">
        <v>2328.1342770000001</v>
      </c>
      <c r="W62" s="33">
        <v>2386.124268</v>
      </c>
      <c r="X62" s="33">
        <v>2426.9643550000001</v>
      </c>
      <c r="Y62" s="33">
        <v>2461.413086</v>
      </c>
      <c r="Z62" s="33">
        <v>2504.3703609999998</v>
      </c>
      <c r="AA62" s="33">
        <v>2543.4187010000001</v>
      </c>
      <c r="AB62" s="33">
        <v>2590.342529</v>
      </c>
      <c r="AC62" s="33">
        <v>2637.6879880000001</v>
      </c>
      <c r="AD62" s="33">
        <v>2666.0361330000001</v>
      </c>
      <c r="AE62" s="33">
        <v>2694.3466800000001</v>
      </c>
      <c r="AF62" s="33">
        <v>2732.8679200000001</v>
      </c>
      <c r="AG62" s="33">
        <v>2772.1445309999999</v>
      </c>
      <c r="AH62" s="32">
        <v>2.6484000000000001E-2</v>
      </c>
      <c r="AI62">
        <v>203.640533</v>
      </c>
      <c r="AJ62">
        <v>204.13632200000001</v>
      </c>
      <c r="AK62">
        <v>204.289154</v>
      </c>
      <c r="AL62" s="100">
        <v>3.1E-2</v>
      </c>
    </row>
    <row r="63" spans="1:38" ht="15" customHeight="1">
      <c r="B63" s="123"/>
      <c r="C63" s="123"/>
      <c r="D63" s="123"/>
      <c r="E63" s="123"/>
      <c r="F63" s="123"/>
      <c r="G63" s="123"/>
      <c r="H63" s="123"/>
      <c r="I63" s="123"/>
      <c r="J63" s="123"/>
      <c r="K63" s="123"/>
      <c r="L63" s="123"/>
      <c r="M63" s="123"/>
      <c r="N63" s="123"/>
      <c r="O63" s="123"/>
      <c r="P63" s="123"/>
      <c r="Q63" s="123"/>
      <c r="R63" s="123"/>
      <c r="S63" s="123"/>
      <c r="T63" s="123"/>
      <c r="U63" s="123"/>
      <c r="V63" s="123"/>
      <c r="W63" s="123"/>
      <c r="X63" s="123"/>
      <c r="Y63" s="123"/>
      <c r="Z63" s="123"/>
      <c r="AA63" s="123"/>
      <c r="AB63" s="123"/>
      <c r="AC63" s="123"/>
      <c r="AD63" s="123"/>
      <c r="AE63" s="123"/>
      <c r="AF63" s="123"/>
      <c r="AG63" s="123"/>
      <c r="AH63" s="123"/>
      <c r="AI63">
        <v>0</v>
      </c>
      <c r="AJ63">
        <v>0</v>
      </c>
      <c r="AK63">
        <v>0</v>
      </c>
      <c r="AL63" t="s">
        <v>142</v>
      </c>
    </row>
    <row r="64" spans="1:38" ht="15" customHeight="1">
      <c r="B64" s="19" t="s">
        <v>889</v>
      </c>
      <c r="C64" s="37" t="s">
        <v>890</v>
      </c>
      <c r="D64" s="33">
        <v>13.025027</v>
      </c>
      <c r="E64" s="33">
        <v>15.454996</v>
      </c>
      <c r="F64" s="33">
        <v>16.372451999999999</v>
      </c>
      <c r="G64" s="33">
        <v>16.755994999999999</v>
      </c>
      <c r="H64" s="33">
        <v>16.878786000000002</v>
      </c>
      <c r="I64" s="33">
        <v>17.024187000000001</v>
      </c>
      <c r="J64" s="33">
        <v>17.187155000000001</v>
      </c>
      <c r="K64" s="33">
        <v>17.378155</v>
      </c>
      <c r="L64" s="33">
        <v>17.623698999999998</v>
      </c>
      <c r="M64" s="33">
        <v>17.964945</v>
      </c>
      <c r="N64" s="33">
        <v>18.398033000000002</v>
      </c>
      <c r="O64" s="33">
        <v>18.787527000000001</v>
      </c>
      <c r="P64" s="33">
        <v>19.153134999999999</v>
      </c>
      <c r="Q64" s="33">
        <v>19.511267</v>
      </c>
      <c r="R64" s="33">
        <v>19.843847</v>
      </c>
      <c r="S64" s="33">
        <v>20.179372999999998</v>
      </c>
      <c r="T64" s="33">
        <v>20.504273999999999</v>
      </c>
      <c r="U64" s="33">
        <v>20.855127</v>
      </c>
      <c r="V64" s="33">
        <v>21.128523000000001</v>
      </c>
      <c r="W64" s="33">
        <v>21.434761000000002</v>
      </c>
      <c r="X64" s="33">
        <v>21.715796999999998</v>
      </c>
      <c r="Y64" s="33">
        <v>21.96059</v>
      </c>
      <c r="Z64" s="33">
        <v>22.253776999999999</v>
      </c>
      <c r="AA64" s="33">
        <v>22.553985999999998</v>
      </c>
      <c r="AB64" s="33">
        <v>22.799966999999999</v>
      </c>
      <c r="AC64" s="33">
        <v>23.071435999999999</v>
      </c>
      <c r="AD64" s="33">
        <v>23.280301999999999</v>
      </c>
      <c r="AE64" s="33">
        <v>23.451235</v>
      </c>
      <c r="AF64" s="33">
        <v>23.626541</v>
      </c>
      <c r="AG64" s="33">
        <v>23.805847</v>
      </c>
      <c r="AH64" s="32">
        <v>2.1013E-2</v>
      </c>
    </row>
    <row r="65" spans="2:38" ht="15" customHeight="1">
      <c r="B65" s="19" t="s">
        <v>891</v>
      </c>
      <c r="C65" s="30" t="s">
        <v>892</v>
      </c>
      <c r="D65" s="39">
        <v>9973.0722659999992</v>
      </c>
      <c r="E65" s="39">
        <v>10300.839844</v>
      </c>
      <c r="F65" s="39">
        <v>10628.533203000001</v>
      </c>
      <c r="G65" s="39">
        <v>10805.224609000001</v>
      </c>
      <c r="H65" s="39">
        <v>10973.443359000001</v>
      </c>
      <c r="I65" s="39">
        <v>11131.966796999999</v>
      </c>
      <c r="J65" s="39">
        <v>11143.185546999999</v>
      </c>
      <c r="K65" s="39">
        <v>11065.581055000001</v>
      </c>
      <c r="L65" s="39">
        <v>11040.504883</v>
      </c>
      <c r="M65" s="39">
        <v>10981.720703000001</v>
      </c>
      <c r="N65" s="39">
        <v>10889.660156</v>
      </c>
      <c r="O65" s="39">
        <v>10846.652344</v>
      </c>
      <c r="P65" s="39">
        <v>10832.152344</v>
      </c>
      <c r="Q65" s="39">
        <v>10812.773438</v>
      </c>
      <c r="R65" s="39">
        <v>10794.391602</v>
      </c>
      <c r="S65" s="39">
        <v>10818.488281</v>
      </c>
      <c r="T65" s="39">
        <v>10884.021484000001</v>
      </c>
      <c r="U65" s="39">
        <v>10931.802734000001</v>
      </c>
      <c r="V65" s="39">
        <v>11018.916015999999</v>
      </c>
      <c r="W65" s="39">
        <v>11132.03125</v>
      </c>
      <c r="X65" s="39">
        <v>11176.03125</v>
      </c>
      <c r="Y65" s="39">
        <v>11208.319336</v>
      </c>
      <c r="Z65" s="39">
        <v>11253.6875</v>
      </c>
      <c r="AA65" s="39">
        <v>11277.025390999999</v>
      </c>
      <c r="AB65" s="39">
        <v>11361.167969</v>
      </c>
      <c r="AC65" s="39">
        <v>11432.699219</v>
      </c>
      <c r="AD65" s="39">
        <v>11451.896484000001</v>
      </c>
      <c r="AE65" s="39">
        <v>11489.146484000001</v>
      </c>
      <c r="AF65" s="39">
        <v>11566.940430000001</v>
      </c>
      <c r="AG65" s="39">
        <v>11644.805664</v>
      </c>
      <c r="AH65" s="36">
        <v>5.3579999999999999E-3</v>
      </c>
      <c r="AI65">
        <v>11641.577148</v>
      </c>
      <c r="AJ65">
        <v>11493.403319999999</v>
      </c>
      <c r="AK65">
        <v>11326.558594</v>
      </c>
      <c r="AL65" s="100">
        <v>1E-3</v>
      </c>
    </row>
    <row r="66" spans="2:38" ht="15" customHeight="1">
      <c r="B66" s="123"/>
      <c r="C66" s="123"/>
      <c r="D66" s="123"/>
      <c r="E66" s="123"/>
      <c r="F66" s="123"/>
      <c r="G66" s="123"/>
      <c r="H66" s="123"/>
      <c r="I66" s="123"/>
      <c r="J66" s="123"/>
      <c r="K66" s="123"/>
      <c r="L66" s="123"/>
      <c r="M66" s="123"/>
      <c r="N66" s="123"/>
      <c r="O66" s="123"/>
      <c r="P66" s="123"/>
      <c r="Q66" s="123"/>
      <c r="R66" s="123"/>
      <c r="S66" s="123"/>
      <c r="T66" s="123"/>
      <c r="U66" s="123"/>
      <c r="V66" s="123"/>
      <c r="W66" s="123"/>
      <c r="X66" s="123"/>
      <c r="Y66" s="123"/>
      <c r="Z66" s="123"/>
      <c r="AA66" s="123"/>
      <c r="AB66" s="123"/>
      <c r="AC66" s="123"/>
      <c r="AD66" s="123"/>
      <c r="AE66" s="123"/>
      <c r="AF66" s="123"/>
      <c r="AG66" s="123"/>
      <c r="AH66" s="123"/>
      <c r="AI66">
        <v>118.510895</v>
      </c>
      <c r="AJ66">
        <v>117.472343</v>
      </c>
      <c r="AK66">
        <v>115.800095</v>
      </c>
      <c r="AL66" s="100">
        <v>3.1E-2</v>
      </c>
    </row>
    <row r="67" spans="2:38" ht="15" customHeight="1">
      <c r="B67" s="19" t="s">
        <v>893</v>
      </c>
      <c r="C67" s="37" t="s">
        <v>894</v>
      </c>
      <c r="D67" s="33">
        <v>12.668571</v>
      </c>
      <c r="E67" s="33">
        <v>14.924355</v>
      </c>
      <c r="F67" s="33">
        <v>16.02129</v>
      </c>
      <c r="G67" s="33">
        <v>16.506205000000001</v>
      </c>
      <c r="H67" s="33">
        <v>16.669346000000001</v>
      </c>
      <c r="I67" s="33">
        <v>16.861837000000001</v>
      </c>
      <c r="J67" s="33">
        <v>17.072755999999998</v>
      </c>
      <c r="K67" s="33">
        <v>17.302302999999998</v>
      </c>
      <c r="L67" s="33">
        <v>17.593088000000002</v>
      </c>
      <c r="M67" s="33">
        <v>18.000668000000001</v>
      </c>
      <c r="N67" s="33">
        <v>18.500778</v>
      </c>
      <c r="O67" s="33">
        <v>18.950312</v>
      </c>
      <c r="P67" s="33">
        <v>19.379427</v>
      </c>
      <c r="Q67" s="33">
        <v>19.798891000000001</v>
      </c>
      <c r="R67" s="33">
        <v>20.199158000000001</v>
      </c>
      <c r="S67" s="33">
        <v>20.596867</v>
      </c>
      <c r="T67" s="33">
        <v>20.984656999999999</v>
      </c>
      <c r="U67" s="33">
        <v>21.399258</v>
      </c>
      <c r="V67" s="33">
        <v>21.738717999999999</v>
      </c>
      <c r="W67" s="33">
        <v>22.105195999999999</v>
      </c>
      <c r="X67" s="33">
        <v>22.462755000000001</v>
      </c>
      <c r="Y67" s="33">
        <v>22.769482</v>
      </c>
      <c r="Z67" s="33">
        <v>23.125354999999999</v>
      </c>
      <c r="AA67" s="33">
        <v>23.490241999999999</v>
      </c>
      <c r="AB67" s="33">
        <v>23.800871000000001</v>
      </c>
      <c r="AC67" s="33">
        <v>24.137339000000001</v>
      </c>
      <c r="AD67" s="33">
        <v>24.411587000000001</v>
      </c>
      <c r="AE67" s="33">
        <v>24.642389000000001</v>
      </c>
      <c r="AF67" s="33">
        <v>24.876546999999999</v>
      </c>
      <c r="AG67" s="33">
        <v>25.115943999999999</v>
      </c>
      <c r="AH67" s="32">
        <v>2.3879999999999998E-2</v>
      </c>
      <c r="AI67">
        <v>791.47216800000001</v>
      </c>
      <c r="AJ67">
        <v>784.27526899999998</v>
      </c>
      <c r="AK67">
        <v>775.80413799999997</v>
      </c>
      <c r="AL67" s="100">
        <v>2E-3</v>
      </c>
    </row>
    <row r="68" spans="2:38" ht="15" customHeight="1">
      <c r="B68" s="19" t="s">
        <v>895</v>
      </c>
      <c r="C68" s="37" t="s">
        <v>896</v>
      </c>
      <c r="D68" s="33">
        <v>74.408233999999993</v>
      </c>
      <c r="E68" s="33">
        <v>77.883544999999998</v>
      </c>
      <c r="F68" s="33">
        <v>81.458786000000003</v>
      </c>
      <c r="G68" s="33">
        <v>84.203704999999999</v>
      </c>
      <c r="H68" s="33">
        <v>87.124404999999996</v>
      </c>
      <c r="I68" s="33">
        <v>90.973656000000005</v>
      </c>
      <c r="J68" s="33">
        <v>94.025397999999996</v>
      </c>
      <c r="K68" s="33">
        <v>96.700348000000005</v>
      </c>
      <c r="L68" s="33">
        <v>99.913246000000001</v>
      </c>
      <c r="M68" s="33">
        <v>103.220833</v>
      </c>
      <c r="N68" s="33">
        <v>106.571106</v>
      </c>
      <c r="O68" s="33">
        <v>110.059883</v>
      </c>
      <c r="P68" s="33">
        <v>113.662254</v>
      </c>
      <c r="Q68" s="33">
        <v>117.073082</v>
      </c>
      <c r="R68" s="33">
        <v>120.293167</v>
      </c>
      <c r="S68" s="33">
        <v>124.01818799999999</v>
      </c>
      <c r="T68" s="33">
        <v>128.208237</v>
      </c>
      <c r="U68" s="33">
        <v>132.31590299999999</v>
      </c>
      <c r="V68" s="33">
        <v>136.60640000000001</v>
      </c>
      <c r="W68" s="33">
        <v>141.43873600000001</v>
      </c>
      <c r="X68" s="33">
        <v>145.404236</v>
      </c>
      <c r="Y68" s="33">
        <v>149.057907</v>
      </c>
      <c r="Z68" s="33">
        <v>153.124619</v>
      </c>
      <c r="AA68" s="33">
        <v>156.99970999999999</v>
      </c>
      <c r="AB68" s="33">
        <v>161.542877</v>
      </c>
      <c r="AC68" s="33">
        <v>166.06620799999999</v>
      </c>
      <c r="AD68" s="33">
        <v>169.60011299999999</v>
      </c>
      <c r="AE68" s="33">
        <v>173.19193999999999</v>
      </c>
      <c r="AF68" s="33">
        <v>177.387024</v>
      </c>
      <c r="AG68" s="33">
        <v>181.352158</v>
      </c>
      <c r="AH68" s="32">
        <v>3.1196000000000002E-2</v>
      </c>
      <c r="AI68">
        <v>1255.772827</v>
      </c>
      <c r="AJ68">
        <v>1301.0726320000001</v>
      </c>
      <c r="AK68">
        <v>1347.4221190000001</v>
      </c>
      <c r="AL68" s="100">
        <v>7.5999999999999998E-2</v>
      </c>
    </row>
    <row r="69" spans="2:38" ht="15" customHeight="1">
      <c r="B69" s="19" t="s">
        <v>897</v>
      </c>
      <c r="C69" s="37" t="s">
        <v>898</v>
      </c>
      <c r="D69" s="33">
        <v>0</v>
      </c>
      <c r="E69" s="33">
        <v>0</v>
      </c>
      <c r="F69" s="33">
        <v>0</v>
      </c>
      <c r="G69" s="33">
        <v>0</v>
      </c>
      <c r="H69" s="33">
        <v>0</v>
      </c>
      <c r="I69" s="33">
        <v>0</v>
      </c>
      <c r="J69" s="33">
        <v>0</v>
      </c>
      <c r="K69" s="33">
        <v>0</v>
      </c>
      <c r="L69" s="33">
        <v>0</v>
      </c>
      <c r="M69" s="33">
        <v>0</v>
      </c>
      <c r="N69" s="33">
        <v>0</v>
      </c>
      <c r="O69" s="33">
        <v>0</v>
      </c>
      <c r="P69" s="33">
        <v>0</v>
      </c>
      <c r="Q69" s="33">
        <v>0</v>
      </c>
      <c r="R69" s="33">
        <v>0</v>
      </c>
      <c r="S69" s="33">
        <v>0</v>
      </c>
      <c r="T69" s="33">
        <v>0</v>
      </c>
      <c r="U69" s="33">
        <v>0</v>
      </c>
      <c r="V69" s="33">
        <v>0</v>
      </c>
      <c r="W69" s="33">
        <v>0</v>
      </c>
      <c r="X69" s="33">
        <v>0</v>
      </c>
      <c r="Y69" s="33">
        <v>0</v>
      </c>
      <c r="Z69" s="33">
        <v>0</v>
      </c>
      <c r="AA69" s="33">
        <v>0</v>
      </c>
      <c r="AB69" s="33">
        <v>0</v>
      </c>
      <c r="AC69" s="33">
        <v>0</v>
      </c>
      <c r="AD69" s="33">
        <v>0</v>
      </c>
      <c r="AE69" s="33">
        <v>0</v>
      </c>
      <c r="AF69" s="33">
        <v>0</v>
      </c>
      <c r="AG69" s="33">
        <v>0</v>
      </c>
      <c r="AH69" s="32" t="s">
        <v>1754</v>
      </c>
      <c r="AI69">
        <v>270.04046599999998</v>
      </c>
      <c r="AJ69">
        <v>271.38595600000002</v>
      </c>
      <c r="AK69">
        <v>272.71597300000002</v>
      </c>
      <c r="AL69" s="100">
        <v>5.8000000000000003E-2</v>
      </c>
    </row>
    <row r="70" spans="2:38" ht="15" customHeight="1">
      <c r="B70" s="123"/>
      <c r="C70" s="123"/>
      <c r="D70" s="123"/>
      <c r="E70" s="123"/>
      <c r="F70" s="123"/>
      <c r="G70" s="123"/>
      <c r="H70" s="123"/>
      <c r="I70" s="123"/>
      <c r="J70" s="123"/>
      <c r="K70" s="123"/>
      <c r="L70" s="123"/>
      <c r="M70" s="123"/>
      <c r="N70" s="123"/>
      <c r="O70" s="123"/>
      <c r="P70" s="123"/>
      <c r="Q70" s="123"/>
      <c r="R70" s="123"/>
      <c r="S70" s="123"/>
      <c r="T70" s="123"/>
      <c r="U70" s="123"/>
      <c r="V70" s="123"/>
      <c r="W70" s="123"/>
      <c r="X70" s="123"/>
      <c r="Y70" s="123"/>
      <c r="Z70" s="123"/>
      <c r="AA70" s="123"/>
      <c r="AB70" s="123"/>
      <c r="AC70" s="123"/>
      <c r="AD70" s="123"/>
      <c r="AE70" s="123"/>
      <c r="AF70" s="123"/>
      <c r="AG70" s="123"/>
      <c r="AH70" s="123"/>
      <c r="AI70">
        <v>1148.7867429999999</v>
      </c>
      <c r="AJ70">
        <v>1171.05249</v>
      </c>
      <c r="AK70">
        <v>1191.461182</v>
      </c>
      <c r="AL70" s="100">
        <v>4.2999999999999997E-2</v>
      </c>
    </row>
    <row r="71" spans="2:38" ht="15" customHeight="1">
      <c r="B71" s="123"/>
      <c r="C71" s="30" t="s">
        <v>1831</v>
      </c>
      <c r="D71" s="123"/>
      <c r="E71" s="123"/>
      <c r="F71" s="123"/>
      <c r="G71" s="123"/>
      <c r="H71" s="123"/>
      <c r="I71" s="123"/>
      <c r="J71" s="123"/>
      <c r="K71" s="123"/>
      <c r="L71" s="123"/>
      <c r="M71" s="123"/>
      <c r="N71" s="123"/>
      <c r="O71" s="123"/>
      <c r="P71" s="123"/>
      <c r="Q71" s="123"/>
      <c r="R71" s="123"/>
      <c r="S71" s="123"/>
      <c r="T71" s="123"/>
      <c r="U71" s="123"/>
      <c r="V71" s="123"/>
      <c r="W71" s="123"/>
      <c r="X71" s="123"/>
      <c r="Y71" s="123"/>
      <c r="Z71" s="123"/>
      <c r="AA71" s="123"/>
      <c r="AB71" s="123"/>
      <c r="AC71" s="123"/>
      <c r="AD71" s="123"/>
      <c r="AE71" s="123"/>
      <c r="AF71" s="123"/>
      <c r="AG71" s="123"/>
      <c r="AH71" s="123"/>
      <c r="AI71">
        <v>17.426506</v>
      </c>
      <c r="AJ71">
        <v>17.374092000000001</v>
      </c>
      <c r="AK71">
        <v>17.30246</v>
      </c>
      <c r="AL71" s="100">
        <v>8.9999999999999993E-3</v>
      </c>
    </row>
    <row r="72" spans="2:38" ht="15" customHeight="1">
      <c r="B72" s="19" t="s">
        <v>899</v>
      </c>
      <c r="C72" s="37" t="s">
        <v>1832</v>
      </c>
      <c r="D72" s="33">
        <v>13395.771484000001</v>
      </c>
      <c r="E72" s="33">
        <v>13106.260742</v>
      </c>
      <c r="F72" s="33">
        <v>12993.790039</v>
      </c>
      <c r="G72" s="33">
        <v>12877.911133</v>
      </c>
      <c r="H72" s="33">
        <v>12822.527344</v>
      </c>
      <c r="I72" s="33">
        <v>12862.925781</v>
      </c>
      <c r="J72" s="33">
        <v>12775.772461</v>
      </c>
      <c r="K72" s="33">
        <v>12617.506836</v>
      </c>
      <c r="L72" s="33">
        <v>12522.035156</v>
      </c>
      <c r="M72" s="33">
        <v>12409.604492</v>
      </c>
      <c r="N72" s="33">
        <v>12279.459961</v>
      </c>
      <c r="O72" s="33">
        <v>12176.922852</v>
      </c>
      <c r="P72" s="33">
        <v>12104.160156</v>
      </c>
      <c r="Q72" s="33">
        <v>12022.331055000001</v>
      </c>
      <c r="R72" s="33">
        <v>11928.840819999999</v>
      </c>
      <c r="S72" s="33">
        <v>11886.100586</v>
      </c>
      <c r="T72" s="33">
        <v>11887.891602</v>
      </c>
      <c r="U72" s="33">
        <v>11872.353515999999</v>
      </c>
      <c r="V72" s="33">
        <v>11887.109375</v>
      </c>
      <c r="W72" s="33">
        <v>11939.987305000001</v>
      </c>
      <c r="X72" s="33">
        <v>11914.829102</v>
      </c>
      <c r="Y72" s="33">
        <v>11875.3125</v>
      </c>
      <c r="Z72" s="33">
        <v>11857.827148</v>
      </c>
      <c r="AA72" s="33">
        <v>11818.505859000001</v>
      </c>
      <c r="AB72" s="33">
        <v>11838.948242</v>
      </c>
      <c r="AC72" s="33">
        <v>11850.302734000001</v>
      </c>
      <c r="AD72" s="33">
        <v>11802.3125</v>
      </c>
      <c r="AE72" s="33">
        <v>11770.499023</v>
      </c>
      <c r="AF72" s="33">
        <v>11780.070312</v>
      </c>
      <c r="AG72" s="33">
        <v>11787.693359000001</v>
      </c>
      <c r="AH72" s="32">
        <v>-4.4000000000000003E-3</v>
      </c>
      <c r="AI72">
        <v>1.5372980000000001</v>
      </c>
      <c r="AJ72">
        <v>1.56168</v>
      </c>
      <c r="AK72">
        <v>1.5850359999999999</v>
      </c>
      <c r="AL72" s="100">
        <v>7.3999999999999996E-2</v>
      </c>
    </row>
    <row r="73" spans="2:38" ht="15" customHeight="1">
      <c r="B73" s="19" t="s">
        <v>900</v>
      </c>
      <c r="C73" s="37" t="s">
        <v>1833</v>
      </c>
      <c r="D73" s="33">
        <v>52.132114000000001</v>
      </c>
      <c r="E73" s="33">
        <v>60.793125000000003</v>
      </c>
      <c r="F73" s="33">
        <v>61.085555999999997</v>
      </c>
      <c r="G73" s="33">
        <v>57.388717999999997</v>
      </c>
      <c r="H73" s="33">
        <v>57.430011999999998</v>
      </c>
      <c r="I73" s="33">
        <v>59.447333999999998</v>
      </c>
      <c r="J73" s="33">
        <v>60.318939</v>
      </c>
      <c r="K73" s="33">
        <v>60.251883999999997</v>
      </c>
      <c r="L73" s="33">
        <v>60.598872999999998</v>
      </c>
      <c r="M73" s="33">
        <v>62.818752000000003</v>
      </c>
      <c r="N73" s="33">
        <v>62.716076000000001</v>
      </c>
      <c r="O73" s="33">
        <v>63.213894000000003</v>
      </c>
      <c r="P73" s="33">
        <v>63.205821999999998</v>
      </c>
      <c r="Q73" s="33">
        <v>63.524482999999996</v>
      </c>
      <c r="R73" s="33">
        <v>62.966659999999997</v>
      </c>
      <c r="S73" s="33">
        <v>63.018737999999999</v>
      </c>
      <c r="T73" s="33">
        <v>62.818652999999998</v>
      </c>
      <c r="U73" s="33">
        <v>63.564919000000003</v>
      </c>
      <c r="V73" s="33">
        <v>63.610725000000002</v>
      </c>
      <c r="W73" s="33">
        <v>64.204780999999997</v>
      </c>
      <c r="X73" s="33">
        <v>64.500404000000003</v>
      </c>
      <c r="Y73" s="33">
        <v>64.560340999999994</v>
      </c>
      <c r="Z73" s="33">
        <v>64.712906000000004</v>
      </c>
      <c r="AA73" s="33">
        <v>64.681419000000005</v>
      </c>
      <c r="AB73" s="33">
        <v>64.996741999999998</v>
      </c>
      <c r="AC73" s="33">
        <v>65.527473000000001</v>
      </c>
      <c r="AD73" s="33">
        <v>65.561653000000007</v>
      </c>
      <c r="AE73" s="33">
        <v>65.653259000000006</v>
      </c>
      <c r="AF73" s="33">
        <v>66.093231000000003</v>
      </c>
      <c r="AG73" s="33">
        <v>66.917603</v>
      </c>
      <c r="AH73" s="32">
        <v>8.6470000000000002E-3</v>
      </c>
      <c r="AI73">
        <v>15245.124023</v>
      </c>
      <c r="AJ73">
        <v>15157.597656</v>
      </c>
      <c r="AK73">
        <v>15048.650390999999</v>
      </c>
      <c r="AL73" s="100">
        <v>7.0000000000000001E-3</v>
      </c>
    </row>
    <row r="74" spans="2:38" ht="15" customHeight="1">
      <c r="B74" s="19" t="s">
        <v>901</v>
      </c>
      <c r="C74" s="37" t="s">
        <v>1834</v>
      </c>
      <c r="D74" s="33">
        <v>661.69164999999998</v>
      </c>
      <c r="E74" s="33">
        <v>663.17468299999996</v>
      </c>
      <c r="F74" s="33">
        <v>673.03454599999998</v>
      </c>
      <c r="G74" s="33">
        <v>678.511841</v>
      </c>
      <c r="H74" s="33">
        <v>685.23504600000001</v>
      </c>
      <c r="I74" s="33">
        <v>692.99969499999997</v>
      </c>
      <c r="J74" s="33">
        <v>692.10943599999996</v>
      </c>
      <c r="K74" s="33">
        <v>686.07232699999997</v>
      </c>
      <c r="L74" s="33">
        <v>683.00311299999998</v>
      </c>
      <c r="M74" s="33">
        <v>677.75488299999995</v>
      </c>
      <c r="N74" s="33">
        <v>670.82873500000005</v>
      </c>
      <c r="O74" s="33">
        <v>666.27172900000005</v>
      </c>
      <c r="P74" s="33">
        <v>663.45819100000006</v>
      </c>
      <c r="Q74" s="33">
        <v>660.19976799999995</v>
      </c>
      <c r="R74" s="33">
        <v>657.19348100000002</v>
      </c>
      <c r="S74" s="33">
        <v>656.72100799999998</v>
      </c>
      <c r="T74" s="33">
        <v>658.57391399999995</v>
      </c>
      <c r="U74" s="33">
        <v>659.37835700000005</v>
      </c>
      <c r="V74" s="33">
        <v>662.67675799999995</v>
      </c>
      <c r="W74" s="33">
        <v>667.85253899999998</v>
      </c>
      <c r="X74" s="33">
        <v>668.74530000000004</v>
      </c>
      <c r="Y74" s="33">
        <v>668.93109100000004</v>
      </c>
      <c r="Z74" s="33">
        <v>669.62347399999999</v>
      </c>
      <c r="AA74" s="33">
        <v>669.15942399999994</v>
      </c>
      <c r="AB74" s="33">
        <v>672.56115699999998</v>
      </c>
      <c r="AC74" s="33">
        <v>675.12823500000002</v>
      </c>
      <c r="AD74" s="33">
        <v>674.81201199999998</v>
      </c>
      <c r="AE74" s="33">
        <v>675.95288100000005</v>
      </c>
      <c r="AF74" s="33">
        <v>679.39269999999999</v>
      </c>
      <c r="AG74" s="33">
        <v>682.28930700000001</v>
      </c>
      <c r="AH74" s="32">
        <v>1.0579999999999999E-3</v>
      </c>
      <c r="AI74">
        <v>7014.5351559999999</v>
      </c>
      <c r="AJ74">
        <v>6932.7929690000001</v>
      </c>
      <c r="AK74">
        <v>6848.6293949999999</v>
      </c>
      <c r="AL74" s="100">
        <v>1.6E-2</v>
      </c>
    </row>
    <row r="75" spans="2:38" ht="15" customHeight="1">
      <c r="B75" s="19" t="s">
        <v>902</v>
      </c>
      <c r="C75" s="37" t="s">
        <v>1835</v>
      </c>
      <c r="D75" s="33">
        <v>335.52920499999999</v>
      </c>
      <c r="E75" s="33">
        <v>413.27771000000001</v>
      </c>
      <c r="F75" s="33">
        <v>476.91223100000002</v>
      </c>
      <c r="G75" s="33">
        <v>532.46319600000004</v>
      </c>
      <c r="H75" s="33">
        <v>553.70459000000005</v>
      </c>
      <c r="I75" s="33">
        <v>579.29748500000005</v>
      </c>
      <c r="J75" s="33">
        <v>598.22466999999995</v>
      </c>
      <c r="K75" s="33">
        <v>614.53363000000002</v>
      </c>
      <c r="L75" s="33">
        <v>642.46716300000003</v>
      </c>
      <c r="M75" s="33">
        <v>681</v>
      </c>
      <c r="N75" s="33">
        <v>724.07507299999997</v>
      </c>
      <c r="O75" s="33">
        <v>767.78961200000003</v>
      </c>
      <c r="P75" s="33">
        <v>811.36358600000005</v>
      </c>
      <c r="Q75" s="33">
        <v>854.10845900000004</v>
      </c>
      <c r="R75" s="33">
        <v>894.985229</v>
      </c>
      <c r="S75" s="33">
        <v>938.65417500000001</v>
      </c>
      <c r="T75" s="33">
        <v>985.40777600000001</v>
      </c>
      <c r="U75" s="33">
        <v>1034.212158</v>
      </c>
      <c r="V75" s="33">
        <v>1077.274414</v>
      </c>
      <c r="W75" s="33">
        <v>1127.1256100000001</v>
      </c>
      <c r="X75" s="33">
        <v>1168.889038</v>
      </c>
      <c r="Y75" s="33">
        <v>1204.8773189999999</v>
      </c>
      <c r="Z75" s="33">
        <v>1250.0720209999999</v>
      </c>
      <c r="AA75" s="33">
        <v>1294.1864009999999</v>
      </c>
      <c r="AB75" s="33">
        <v>1338.13147</v>
      </c>
      <c r="AC75" s="33">
        <v>1385.3027340000001</v>
      </c>
      <c r="AD75" s="33">
        <v>1417.809692</v>
      </c>
      <c r="AE75" s="33">
        <v>1446.010986</v>
      </c>
      <c r="AF75" s="33">
        <v>1480.2543949999999</v>
      </c>
      <c r="AG75" s="33">
        <v>1515.934448</v>
      </c>
      <c r="AH75" s="32">
        <v>5.3379000000000003E-2</v>
      </c>
      <c r="AI75">
        <v>0</v>
      </c>
      <c r="AJ75">
        <v>0</v>
      </c>
      <c r="AK75">
        <v>0</v>
      </c>
      <c r="AL75" t="s">
        <v>142</v>
      </c>
    </row>
    <row r="76" spans="2:38" ht="15" customHeight="1">
      <c r="B76" s="19" t="s">
        <v>903</v>
      </c>
      <c r="C76" s="37" t="s">
        <v>1836</v>
      </c>
      <c r="D76" s="33">
        <v>144.058975</v>
      </c>
      <c r="E76" s="33">
        <v>288.209045</v>
      </c>
      <c r="F76" s="33">
        <v>323.21579000000003</v>
      </c>
      <c r="G76" s="33">
        <v>323.45593300000002</v>
      </c>
      <c r="H76" s="33">
        <v>321.21539300000001</v>
      </c>
      <c r="I76" s="33">
        <v>321.78839099999999</v>
      </c>
      <c r="J76" s="33">
        <v>320.76800500000002</v>
      </c>
      <c r="K76" s="33">
        <v>319.77682499999997</v>
      </c>
      <c r="L76" s="33">
        <v>322.63330100000002</v>
      </c>
      <c r="M76" s="33">
        <v>329.83883700000001</v>
      </c>
      <c r="N76" s="33">
        <v>340.99697900000001</v>
      </c>
      <c r="O76" s="33">
        <v>352.74462899999997</v>
      </c>
      <c r="P76" s="33">
        <v>364.06366000000003</v>
      </c>
      <c r="Q76" s="33">
        <v>374.71691900000002</v>
      </c>
      <c r="R76" s="33">
        <v>384.158051</v>
      </c>
      <c r="S76" s="33">
        <v>395.055115</v>
      </c>
      <c r="T76" s="33">
        <v>407.08978300000001</v>
      </c>
      <c r="U76" s="33">
        <v>419.03549199999998</v>
      </c>
      <c r="V76" s="33">
        <v>430.06768799999998</v>
      </c>
      <c r="W76" s="33">
        <v>443.17495700000001</v>
      </c>
      <c r="X76" s="33">
        <v>452.199432</v>
      </c>
      <c r="Y76" s="33">
        <v>459.46704099999999</v>
      </c>
      <c r="Z76" s="33">
        <v>468.61462399999999</v>
      </c>
      <c r="AA76" s="33">
        <v>477.11343399999998</v>
      </c>
      <c r="AB76" s="33">
        <v>486.588165</v>
      </c>
      <c r="AC76" s="33">
        <v>496.20611600000001</v>
      </c>
      <c r="AD76" s="33">
        <v>501.84857199999999</v>
      </c>
      <c r="AE76" s="33">
        <v>506.96038800000002</v>
      </c>
      <c r="AF76" s="33">
        <v>513.82061799999997</v>
      </c>
      <c r="AG76" s="33">
        <v>520.76867700000003</v>
      </c>
      <c r="AH76" s="32">
        <v>4.5310000000000003E-2</v>
      </c>
      <c r="AI76">
        <v>10618.083008</v>
      </c>
      <c r="AJ76">
        <v>10596.987305000001</v>
      </c>
      <c r="AK76">
        <v>10570.720703000001</v>
      </c>
      <c r="AL76" s="100">
        <v>2.1999999999999999E-2</v>
      </c>
    </row>
    <row r="77" spans="2:38" ht="15" customHeight="1">
      <c r="B77" s="19" t="s">
        <v>904</v>
      </c>
      <c r="C77" s="37" t="s">
        <v>1837</v>
      </c>
      <c r="D77" s="33">
        <v>805.614014</v>
      </c>
      <c r="E77" s="33">
        <v>940.86767599999996</v>
      </c>
      <c r="F77" s="33">
        <v>1012.6843260000001</v>
      </c>
      <c r="G77" s="33">
        <v>1017.841553</v>
      </c>
      <c r="H77" s="33">
        <v>1010.973938</v>
      </c>
      <c r="I77" s="33">
        <v>1020.838745</v>
      </c>
      <c r="J77" s="33">
        <v>1025.072876</v>
      </c>
      <c r="K77" s="33">
        <v>1025.1362300000001</v>
      </c>
      <c r="L77" s="33">
        <v>1030.6933590000001</v>
      </c>
      <c r="M77" s="33">
        <v>1041.372314</v>
      </c>
      <c r="N77" s="33">
        <v>1057.277832</v>
      </c>
      <c r="O77" s="33">
        <v>1065.984009</v>
      </c>
      <c r="P77" s="33">
        <v>1076.4522710000001</v>
      </c>
      <c r="Q77" s="33">
        <v>1084.861938</v>
      </c>
      <c r="R77" s="33">
        <v>1089.1876219999999</v>
      </c>
      <c r="S77" s="33">
        <v>1099.1843260000001</v>
      </c>
      <c r="T77" s="33">
        <v>1112.7379149999999</v>
      </c>
      <c r="U77" s="33">
        <v>1126.5908199999999</v>
      </c>
      <c r="V77" s="33">
        <v>1138.825317</v>
      </c>
      <c r="W77" s="33">
        <v>1157.3582759999999</v>
      </c>
      <c r="X77" s="33">
        <v>1169.2395019999999</v>
      </c>
      <c r="Y77" s="33">
        <v>1175.292236</v>
      </c>
      <c r="Z77" s="33">
        <v>1186.361206</v>
      </c>
      <c r="AA77" s="33">
        <v>1195.831177</v>
      </c>
      <c r="AB77" s="33">
        <v>1208.5211179999999</v>
      </c>
      <c r="AC77" s="33">
        <v>1221.979004</v>
      </c>
      <c r="AD77" s="33">
        <v>1225.495361</v>
      </c>
      <c r="AE77" s="33">
        <v>1228.6712649999999</v>
      </c>
      <c r="AF77" s="33">
        <v>1236.2951660000001</v>
      </c>
      <c r="AG77" s="33">
        <v>1243.9001459999999</v>
      </c>
      <c r="AH77" s="32">
        <v>1.5092E-2</v>
      </c>
    </row>
    <row r="78" spans="2:38" ht="15" customHeight="1">
      <c r="B78" s="19" t="s">
        <v>905</v>
      </c>
      <c r="C78" s="37" t="s">
        <v>1838</v>
      </c>
      <c r="D78" s="33">
        <v>0.96382900000000005</v>
      </c>
      <c r="E78" s="33">
        <v>1.295239</v>
      </c>
      <c r="F78" s="33">
        <v>1.436769</v>
      </c>
      <c r="G78" s="33">
        <v>1.5044439999999999</v>
      </c>
      <c r="H78" s="33">
        <v>1.555439</v>
      </c>
      <c r="I78" s="33">
        <v>1.6039840000000001</v>
      </c>
      <c r="J78" s="33">
        <v>1.6222620000000001</v>
      </c>
      <c r="K78" s="33">
        <v>1.6184799999999999</v>
      </c>
      <c r="L78" s="33">
        <v>1.6211310000000001</v>
      </c>
      <c r="M78" s="33">
        <v>1.647224</v>
      </c>
      <c r="N78" s="33">
        <v>1.665907</v>
      </c>
      <c r="O78" s="33">
        <v>1.692607</v>
      </c>
      <c r="P78" s="33">
        <v>1.706893</v>
      </c>
      <c r="Q78" s="33">
        <v>1.7360519999999999</v>
      </c>
      <c r="R78" s="33">
        <v>1.7588729999999999</v>
      </c>
      <c r="S78" s="33">
        <v>1.795866</v>
      </c>
      <c r="T78" s="33">
        <v>1.8384799999999999</v>
      </c>
      <c r="U78" s="33">
        <v>1.8889800000000001</v>
      </c>
      <c r="V78" s="33">
        <v>1.9312940000000001</v>
      </c>
      <c r="W78" s="33">
        <v>1.9838720000000001</v>
      </c>
      <c r="X78" s="33">
        <v>2.033671</v>
      </c>
      <c r="Y78" s="33">
        <v>2.083186</v>
      </c>
      <c r="Z78" s="33">
        <v>2.1481379999999999</v>
      </c>
      <c r="AA78" s="33">
        <v>2.2124869999999999</v>
      </c>
      <c r="AB78" s="33">
        <v>2.2872849999999998</v>
      </c>
      <c r="AC78" s="33">
        <v>2.3694359999999999</v>
      </c>
      <c r="AD78" s="33">
        <v>2.4279549999999999</v>
      </c>
      <c r="AE78" s="33">
        <v>2.4841980000000001</v>
      </c>
      <c r="AF78" s="33">
        <v>2.560791</v>
      </c>
      <c r="AG78" s="33">
        <v>2.6488860000000001</v>
      </c>
      <c r="AH78" s="32">
        <v>3.5476000000000001E-2</v>
      </c>
    </row>
    <row r="79" spans="2:38" ht="15" customHeight="1">
      <c r="B79" s="19" t="s">
        <v>906</v>
      </c>
      <c r="C79" s="37" t="s">
        <v>1839</v>
      </c>
      <c r="D79" s="33">
        <v>2.9374769999999999</v>
      </c>
      <c r="E79" s="33">
        <v>3.0000499999999999</v>
      </c>
      <c r="F79" s="33">
        <v>3.2991000000000001</v>
      </c>
      <c r="G79" s="33">
        <v>3.4516209999999998</v>
      </c>
      <c r="H79" s="33">
        <v>3.8043279999999999</v>
      </c>
      <c r="I79" s="33">
        <v>4.3490630000000001</v>
      </c>
      <c r="J79" s="33">
        <v>4.849685</v>
      </c>
      <c r="K79" s="33">
        <v>5.3480730000000003</v>
      </c>
      <c r="L79" s="33">
        <v>5.8539830000000004</v>
      </c>
      <c r="M79" s="33">
        <v>6.3594879999999998</v>
      </c>
      <c r="N79" s="33">
        <v>6.8987429999999996</v>
      </c>
      <c r="O79" s="33">
        <v>7.3963710000000003</v>
      </c>
      <c r="P79" s="33">
        <v>7.7244650000000004</v>
      </c>
      <c r="Q79" s="33">
        <v>7.958691</v>
      </c>
      <c r="R79" s="33">
        <v>8.0783090000000009</v>
      </c>
      <c r="S79" s="33">
        <v>8.1453389999999999</v>
      </c>
      <c r="T79" s="33">
        <v>8.1854399999999998</v>
      </c>
      <c r="U79" s="33">
        <v>8.4801009999999994</v>
      </c>
      <c r="V79" s="33">
        <v>8.7887609999999992</v>
      </c>
      <c r="W79" s="33">
        <v>9.0864379999999993</v>
      </c>
      <c r="X79" s="33">
        <v>9.3381880000000006</v>
      </c>
      <c r="Y79" s="33">
        <v>9.5207519999999999</v>
      </c>
      <c r="Z79" s="33">
        <v>9.7068429999999992</v>
      </c>
      <c r="AA79" s="33">
        <v>9.9078730000000004</v>
      </c>
      <c r="AB79" s="33">
        <v>10.118929</v>
      </c>
      <c r="AC79" s="33">
        <v>10.292930999999999</v>
      </c>
      <c r="AD79" s="33">
        <v>10.384836</v>
      </c>
      <c r="AE79" s="33">
        <v>10.412751999999999</v>
      </c>
      <c r="AF79" s="33">
        <v>10.44122</v>
      </c>
      <c r="AG79" s="33">
        <v>10.46799</v>
      </c>
      <c r="AH79" s="32">
        <v>4.4794E-2</v>
      </c>
    </row>
    <row r="80" spans="2:38" ht="15" customHeight="1">
      <c r="B80" s="19" t="s">
        <v>907</v>
      </c>
      <c r="C80" s="30" t="s">
        <v>908</v>
      </c>
      <c r="D80" s="39">
        <v>15398.699219</v>
      </c>
      <c r="E80" s="39">
        <v>15476.877930000001</v>
      </c>
      <c r="F80" s="39">
        <v>15545.457031</v>
      </c>
      <c r="G80" s="39">
        <v>15492.527344</v>
      </c>
      <c r="H80" s="39">
        <v>15456.445312</v>
      </c>
      <c r="I80" s="39">
        <v>15543.25</v>
      </c>
      <c r="J80" s="39">
        <v>15478.737305000001</v>
      </c>
      <c r="K80" s="39">
        <v>15330.244140999999</v>
      </c>
      <c r="L80" s="39">
        <v>15268.907227</v>
      </c>
      <c r="M80" s="39">
        <v>15210.396484000001</v>
      </c>
      <c r="N80" s="39">
        <v>15143.918944999999</v>
      </c>
      <c r="O80" s="39">
        <v>15102.014648</v>
      </c>
      <c r="P80" s="39">
        <v>15092.134765999999</v>
      </c>
      <c r="Q80" s="39">
        <v>15069.4375</v>
      </c>
      <c r="R80" s="39">
        <v>15027.168944999999</v>
      </c>
      <c r="S80" s="39">
        <v>15048.675781</v>
      </c>
      <c r="T80" s="39">
        <v>15124.542969</v>
      </c>
      <c r="U80" s="39">
        <v>15185.503906</v>
      </c>
      <c r="V80" s="39">
        <v>15270.283203000001</v>
      </c>
      <c r="W80" s="39">
        <v>15410.773438</v>
      </c>
      <c r="X80" s="39">
        <v>15449.774414</v>
      </c>
      <c r="Y80" s="39">
        <v>15460.043944999999</v>
      </c>
      <c r="Z80" s="39">
        <v>15509.066406</v>
      </c>
      <c r="AA80" s="39">
        <v>15531.598633</v>
      </c>
      <c r="AB80" s="39">
        <v>15622.152344</v>
      </c>
      <c r="AC80" s="39">
        <v>15707.108398</v>
      </c>
      <c r="AD80" s="39">
        <v>15700.652344</v>
      </c>
      <c r="AE80" s="39">
        <v>15706.644531</v>
      </c>
      <c r="AF80" s="39">
        <v>15768.928711</v>
      </c>
      <c r="AG80" s="39">
        <v>15830.619140999999</v>
      </c>
      <c r="AH80" s="36">
        <v>9.5399999999999999E-4</v>
      </c>
    </row>
    <row r="81" spans="2:34" ht="15" customHeight="1">
      <c r="B81" s="123"/>
      <c r="C81" s="123"/>
      <c r="D81" s="123"/>
      <c r="E81" s="123"/>
      <c r="F81" s="123"/>
      <c r="G81" s="123"/>
      <c r="H81" s="123"/>
      <c r="I81" s="123"/>
      <c r="J81" s="123"/>
      <c r="K81" s="123"/>
      <c r="L81" s="123"/>
      <c r="M81" s="123"/>
      <c r="N81" s="123"/>
      <c r="O81" s="123"/>
      <c r="P81" s="123"/>
      <c r="Q81" s="123"/>
      <c r="R81" s="123"/>
      <c r="S81" s="123"/>
      <c r="T81" s="123"/>
      <c r="U81" s="123"/>
      <c r="V81" s="123"/>
      <c r="W81" s="123"/>
      <c r="X81" s="123"/>
      <c r="Y81" s="123"/>
      <c r="Z81" s="123"/>
      <c r="AA81" s="123"/>
      <c r="AB81" s="123"/>
      <c r="AC81" s="123"/>
      <c r="AD81" s="123"/>
      <c r="AE81" s="123"/>
      <c r="AF81" s="123"/>
      <c r="AG81" s="123"/>
      <c r="AH81" s="123"/>
    </row>
    <row r="82" spans="2:34" ht="15" customHeight="1">
      <c r="B82" s="19" t="s">
        <v>909</v>
      </c>
      <c r="C82" s="37" t="s">
        <v>1840</v>
      </c>
      <c r="D82" s="33">
        <v>4949.142578</v>
      </c>
      <c r="E82" s="33">
        <v>5120.2534180000002</v>
      </c>
      <c r="F82" s="33">
        <v>5414.7236329999996</v>
      </c>
      <c r="G82" s="33">
        <v>5860.0214839999999</v>
      </c>
      <c r="H82" s="33">
        <v>6027.6020509999998</v>
      </c>
      <c r="I82" s="33">
        <v>6298.6791990000002</v>
      </c>
      <c r="J82" s="33">
        <v>6354.4746089999999</v>
      </c>
      <c r="K82" s="33">
        <v>6369.0625</v>
      </c>
      <c r="L82" s="33">
        <v>6382.0122069999998</v>
      </c>
      <c r="M82" s="33">
        <v>6357.658203</v>
      </c>
      <c r="N82" s="33">
        <v>6306.607422</v>
      </c>
      <c r="O82" s="33">
        <v>6259.2695309999999</v>
      </c>
      <c r="P82" s="33">
        <v>6220.560547</v>
      </c>
      <c r="Q82" s="33">
        <v>6201.1367190000001</v>
      </c>
      <c r="R82" s="33">
        <v>6196.9995120000003</v>
      </c>
      <c r="S82" s="33">
        <v>6226.1484380000002</v>
      </c>
      <c r="T82" s="33">
        <v>6276.1181640000004</v>
      </c>
      <c r="U82" s="33">
        <v>6295.4243159999996</v>
      </c>
      <c r="V82" s="33">
        <v>6315.0161129999997</v>
      </c>
      <c r="W82" s="33">
        <v>6369.9956050000001</v>
      </c>
      <c r="X82" s="33">
        <v>6380.3491210000002</v>
      </c>
      <c r="Y82" s="33">
        <v>6367.5356449999999</v>
      </c>
      <c r="Z82" s="33">
        <v>6379.732422</v>
      </c>
      <c r="AA82" s="33">
        <v>6372.4487300000001</v>
      </c>
      <c r="AB82" s="33">
        <v>6387.8754879999997</v>
      </c>
      <c r="AC82" s="33">
        <v>6402.6064450000003</v>
      </c>
      <c r="AD82" s="33">
        <v>6408.8833009999998</v>
      </c>
      <c r="AE82" s="33">
        <v>6402.1655270000001</v>
      </c>
      <c r="AF82" s="33">
        <v>6431.9428710000002</v>
      </c>
      <c r="AG82" s="33">
        <v>6454.2749020000001</v>
      </c>
      <c r="AH82" s="32">
        <v>9.1979999999999996E-3</v>
      </c>
    </row>
    <row r="83" spans="2:34" ht="15" customHeight="1">
      <c r="B83" s="19" t="s">
        <v>910</v>
      </c>
      <c r="C83" s="37" t="s">
        <v>1841</v>
      </c>
      <c r="D83" s="33">
        <v>0</v>
      </c>
      <c r="E83" s="33">
        <v>0</v>
      </c>
      <c r="F83" s="33">
        <v>0</v>
      </c>
      <c r="G83" s="33">
        <v>0</v>
      </c>
      <c r="H83" s="33">
        <v>0</v>
      </c>
      <c r="I83" s="33">
        <v>0</v>
      </c>
      <c r="J83" s="33">
        <v>0</v>
      </c>
      <c r="K83" s="33">
        <v>0</v>
      </c>
      <c r="L83" s="33">
        <v>0</v>
      </c>
      <c r="M83" s="33">
        <v>0</v>
      </c>
      <c r="N83" s="33">
        <v>0</v>
      </c>
      <c r="O83" s="33">
        <v>0</v>
      </c>
      <c r="P83" s="33">
        <v>0</v>
      </c>
      <c r="Q83" s="33">
        <v>0</v>
      </c>
      <c r="R83" s="33">
        <v>0</v>
      </c>
      <c r="S83" s="33">
        <v>0</v>
      </c>
      <c r="T83" s="33">
        <v>0</v>
      </c>
      <c r="U83" s="33">
        <v>0</v>
      </c>
      <c r="V83" s="33">
        <v>0</v>
      </c>
      <c r="W83" s="33">
        <v>0</v>
      </c>
      <c r="X83" s="33">
        <v>0</v>
      </c>
      <c r="Y83" s="33">
        <v>0</v>
      </c>
      <c r="Z83" s="33">
        <v>0</v>
      </c>
      <c r="AA83" s="33">
        <v>0</v>
      </c>
      <c r="AB83" s="33">
        <v>0</v>
      </c>
      <c r="AC83" s="33">
        <v>0</v>
      </c>
      <c r="AD83" s="33">
        <v>0</v>
      </c>
      <c r="AE83" s="33">
        <v>0</v>
      </c>
      <c r="AF83" s="33">
        <v>0</v>
      </c>
      <c r="AG83" s="33">
        <v>0</v>
      </c>
      <c r="AH83" s="32" t="s">
        <v>1754</v>
      </c>
    </row>
    <row r="84" spans="2:34" ht="15" customHeight="1">
      <c r="B84" s="123"/>
      <c r="C84" s="123"/>
      <c r="D84" s="123"/>
      <c r="E84" s="123"/>
      <c r="F84" s="123"/>
      <c r="G84" s="123"/>
      <c r="H84" s="123"/>
      <c r="I84" s="123"/>
      <c r="J84" s="123"/>
      <c r="K84" s="123"/>
      <c r="L84" s="123"/>
      <c r="M84" s="123"/>
      <c r="N84" s="123"/>
      <c r="O84" s="123"/>
      <c r="P84" s="123"/>
      <c r="Q84" s="123"/>
      <c r="R84" s="123"/>
      <c r="S84" s="123"/>
      <c r="T84" s="123"/>
      <c r="U84" s="123"/>
      <c r="V84" s="123"/>
      <c r="W84" s="123"/>
      <c r="X84" s="123"/>
      <c r="Y84" s="123"/>
      <c r="Z84" s="123"/>
      <c r="AA84" s="123"/>
      <c r="AB84" s="123"/>
      <c r="AC84" s="123"/>
      <c r="AD84" s="123"/>
      <c r="AE84" s="123"/>
      <c r="AF84" s="123"/>
      <c r="AG84" s="123"/>
      <c r="AH84" s="123"/>
    </row>
    <row r="85" spans="2:34" ht="15" customHeight="1">
      <c r="B85" s="19" t="s">
        <v>911</v>
      </c>
      <c r="C85" s="30" t="s">
        <v>912</v>
      </c>
      <c r="D85" s="39">
        <v>6952.0683589999999</v>
      </c>
      <c r="E85" s="39">
        <v>7490.8701170000004</v>
      </c>
      <c r="F85" s="39">
        <v>7966.3916019999997</v>
      </c>
      <c r="G85" s="39">
        <v>8474.6396480000003</v>
      </c>
      <c r="H85" s="39">
        <v>8661.5214840000008</v>
      </c>
      <c r="I85" s="39">
        <v>8979.0039059999999</v>
      </c>
      <c r="J85" s="39">
        <v>9057.4404300000006</v>
      </c>
      <c r="K85" s="39">
        <v>9081.7998050000006</v>
      </c>
      <c r="L85" s="39">
        <v>9128.8828119999998</v>
      </c>
      <c r="M85" s="39">
        <v>9158.4501949999994</v>
      </c>
      <c r="N85" s="39">
        <v>9171.0673829999996</v>
      </c>
      <c r="O85" s="39">
        <v>9184.3623050000006</v>
      </c>
      <c r="P85" s="39">
        <v>9208.5351559999999</v>
      </c>
      <c r="Q85" s="39">
        <v>9248.2431639999995</v>
      </c>
      <c r="R85" s="39">
        <v>9295.3271480000003</v>
      </c>
      <c r="S85" s="39">
        <v>9388.7236329999996</v>
      </c>
      <c r="T85" s="39">
        <v>9512.7705079999996</v>
      </c>
      <c r="U85" s="39">
        <v>9608.5742190000001</v>
      </c>
      <c r="V85" s="39">
        <v>9698.1914059999999</v>
      </c>
      <c r="W85" s="39">
        <v>9840.7822269999997</v>
      </c>
      <c r="X85" s="39">
        <v>9915.2939449999994</v>
      </c>
      <c r="Y85" s="39">
        <v>9952.2675780000009</v>
      </c>
      <c r="Z85" s="39">
        <v>10030.969727</v>
      </c>
      <c r="AA85" s="39">
        <v>10085.541015999999</v>
      </c>
      <c r="AB85" s="39">
        <v>10171.079102</v>
      </c>
      <c r="AC85" s="39">
        <v>10259.412109000001</v>
      </c>
      <c r="AD85" s="39">
        <v>10307.222656</v>
      </c>
      <c r="AE85" s="39">
        <v>10338.311523</v>
      </c>
      <c r="AF85" s="39">
        <v>10420.800781</v>
      </c>
      <c r="AG85" s="39">
        <v>10497.201171999999</v>
      </c>
      <c r="AH85" s="36">
        <v>1.4311000000000001E-2</v>
      </c>
    </row>
    <row r="86" spans="2:34" ht="15" customHeight="1" thickBot="1">
      <c r="B86" s="123"/>
      <c r="C86" s="123"/>
      <c r="D86" s="123"/>
      <c r="E86" s="123"/>
      <c r="F86" s="123"/>
      <c r="G86" s="123"/>
      <c r="H86" s="123"/>
      <c r="I86" s="123"/>
      <c r="J86" s="123"/>
      <c r="K86" s="123"/>
      <c r="L86" s="123"/>
      <c r="M86" s="123"/>
      <c r="N86" s="123"/>
      <c r="O86" s="123"/>
      <c r="P86" s="123"/>
      <c r="Q86" s="123"/>
      <c r="R86" s="123"/>
      <c r="S86" s="123"/>
      <c r="T86" s="123"/>
      <c r="U86" s="123"/>
      <c r="V86" s="123"/>
      <c r="W86" s="123"/>
      <c r="X86" s="123"/>
      <c r="Y86" s="123"/>
      <c r="Z86" s="123"/>
      <c r="AA86" s="123"/>
      <c r="AB86" s="123"/>
      <c r="AC86" s="123"/>
      <c r="AD86" s="123"/>
      <c r="AE86" s="123"/>
      <c r="AF86" s="123"/>
      <c r="AG86" s="123"/>
      <c r="AH86" s="123"/>
    </row>
    <row r="87" spans="2:34" ht="15" customHeight="1">
      <c r="B87" s="123"/>
      <c r="C87" s="142" t="s">
        <v>1842</v>
      </c>
      <c r="D87" s="143"/>
      <c r="E87" s="143"/>
      <c r="F87" s="143"/>
      <c r="G87" s="143"/>
      <c r="H87" s="143"/>
      <c r="I87" s="143"/>
      <c r="J87" s="143"/>
      <c r="K87" s="143"/>
      <c r="L87" s="143"/>
      <c r="M87" s="143"/>
      <c r="N87" s="143"/>
      <c r="O87" s="143"/>
      <c r="P87" s="143"/>
      <c r="Q87" s="143"/>
      <c r="R87" s="143"/>
      <c r="S87" s="143"/>
      <c r="T87" s="143"/>
      <c r="U87" s="143"/>
      <c r="V87" s="143"/>
      <c r="W87" s="143"/>
      <c r="X87" s="143"/>
      <c r="Y87" s="143"/>
      <c r="Z87" s="143"/>
      <c r="AA87" s="143"/>
      <c r="AB87" s="143"/>
      <c r="AC87" s="143"/>
      <c r="AD87" s="143"/>
      <c r="AE87" s="143"/>
      <c r="AF87" s="143"/>
      <c r="AG87" s="143"/>
      <c r="AH87" s="143"/>
    </row>
    <row r="88" spans="2:34" ht="15" customHeight="1">
      <c r="B88" s="123"/>
      <c r="C88" s="20" t="s">
        <v>1843</v>
      </c>
      <c r="D88" s="123"/>
      <c r="E88" s="123"/>
      <c r="F88" s="123"/>
      <c r="G88" s="123"/>
      <c r="H88" s="123"/>
      <c r="I88" s="123"/>
      <c r="J88" s="123"/>
      <c r="K88" s="123"/>
      <c r="L88" s="123"/>
      <c r="M88" s="123"/>
      <c r="N88" s="123"/>
      <c r="O88" s="123"/>
      <c r="P88" s="123"/>
      <c r="Q88" s="123"/>
      <c r="R88" s="123"/>
      <c r="S88" s="123"/>
      <c r="T88" s="123"/>
      <c r="U88" s="123"/>
      <c r="V88" s="123"/>
      <c r="W88" s="123"/>
      <c r="X88" s="123"/>
      <c r="Y88" s="123"/>
      <c r="Z88" s="123"/>
      <c r="AA88" s="123"/>
      <c r="AB88" s="123"/>
      <c r="AC88" s="123"/>
      <c r="AD88" s="123"/>
      <c r="AE88" s="123"/>
      <c r="AF88" s="123"/>
      <c r="AG88" s="123"/>
      <c r="AH88" s="123"/>
    </row>
    <row r="89" spans="2:34" ht="15" customHeight="1">
      <c r="B89" s="123"/>
      <c r="C89" s="20" t="s">
        <v>1844</v>
      </c>
      <c r="D89" s="123"/>
      <c r="E89" s="123"/>
      <c r="F89" s="123"/>
      <c r="G89" s="123"/>
      <c r="H89" s="123"/>
      <c r="I89" s="123"/>
      <c r="J89" s="123"/>
      <c r="K89" s="123"/>
      <c r="L89" s="123"/>
      <c r="M89" s="123"/>
      <c r="N89" s="123"/>
      <c r="O89" s="123"/>
      <c r="P89" s="123"/>
      <c r="Q89" s="123"/>
      <c r="R89" s="123"/>
      <c r="S89" s="123"/>
      <c r="T89" s="123"/>
      <c r="U89" s="123"/>
      <c r="V89" s="123"/>
      <c r="W89" s="123"/>
      <c r="X89" s="123"/>
      <c r="Y89" s="123"/>
      <c r="Z89" s="123"/>
      <c r="AA89" s="123"/>
      <c r="AB89" s="123"/>
      <c r="AC89" s="123"/>
      <c r="AD89" s="123"/>
      <c r="AE89" s="123"/>
      <c r="AF89" s="123"/>
      <c r="AG89" s="123"/>
      <c r="AH89" s="123"/>
    </row>
    <row r="90" spans="2:34" ht="15" customHeight="1">
      <c r="B90" s="123"/>
      <c r="C90" s="20" t="s">
        <v>1845</v>
      </c>
      <c r="D90" s="123"/>
      <c r="E90" s="123"/>
      <c r="F90" s="123"/>
      <c r="G90" s="123"/>
      <c r="H90" s="123"/>
      <c r="I90" s="123"/>
      <c r="J90" s="123"/>
      <c r="K90" s="123"/>
      <c r="L90" s="123"/>
      <c r="M90" s="123"/>
      <c r="N90" s="123"/>
      <c r="O90" s="123"/>
      <c r="P90" s="123"/>
      <c r="Q90" s="123"/>
      <c r="R90" s="123"/>
      <c r="S90" s="123"/>
      <c r="T90" s="123"/>
      <c r="U90" s="123"/>
      <c r="V90" s="123"/>
      <c r="W90" s="123"/>
      <c r="X90" s="123"/>
      <c r="Y90" s="123"/>
      <c r="Z90" s="123"/>
      <c r="AA90" s="123"/>
      <c r="AB90" s="123"/>
      <c r="AC90" s="123"/>
      <c r="AD90" s="123"/>
      <c r="AE90" s="123"/>
      <c r="AF90" s="123"/>
      <c r="AG90" s="123"/>
      <c r="AH90" s="123"/>
    </row>
    <row r="91" spans="2:34">
      <c r="B91" s="123"/>
      <c r="C91" s="20" t="s">
        <v>1846</v>
      </c>
      <c r="D91" s="123"/>
      <c r="E91" s="123"/>
      <c r="F91" s="123"/>
      <c r="G91" s="123"/>
      <c r="H91" s="123"/>
      <c r="I91" s="123"/>
      <c r="J91" s="123"/>
      <c r="K91" s="123"/>
      <c r="L91" s="123"/>
      <c r="M91" s="123"/>
      <c r="N91" s="123"/>
      <c r="O91" s="123"/>
      <c r="P91" s="123"/>
      <c r="Q91" s="123"/>
      <c r="R91" s="123"/>
      <c r="S91" s="123"/>
      <c r="T91" s="123"/>
      <c r="U91" s="123"/>
      <c r="V91" s="123"/>
      <c r="W91" s="123"/>
      <c r="X91" s="123"/>
      <c r="Y91" s="123"/>
      <c r="Z91" s="123"/>
      <c r="AA91" s="123"/>
      <c r="AB91" s="123"/>
      <c r="AC91" s="123"/>
      <c r="AD91" s="123"/>
      <c r="AE91" s="123"/>
      <c r="AF91" s="123"/>
      <c r="AG91" s="123"/>
      <c r="AH91" s="123"/>
    </row>
    <row r="92" spans="2:34">
      <c r="B92" s="123"/>
      <c r="C92" s="20" t="s">
        <v>1800</v>
      </c>
      <c r="D92" s="123"/>
      <c r="E92" s="123"/>
      <c r="F92" s="123"/>
      <c r="G92" s="123"/>
      <c r="H92" s="123"/>
      <c r="I92" s="123"/>
      <c r="J92" s="123"/>
      <c r="K92" s="123"/>
      <c r="L92" s="123"/>
      <c r="M92" s="123"/>
      <c r="N92" s="123"/>
      <c r="O92" s="123"/>
      <c r="P92" s="123"/>
      <c r="Q92" s="123"/>
      <c r="R92" s="123"/>
      <c r="S92" s="123"/>
      <c r="T92" s="123"/>
      <c r="U92" s="123"/>
      <c r="V92" s="123"/>
      <c r="W92" s="123"/>
      <c r="X92" s="123"/>
      <c r="Y92" s="123"/>
      <c r="Z92" s="123"/>
      <c r="AA92" s="123"/>
      <c r="AB92" s="123"/>
      <c r="AC92" s="123"/>
      <c r="AD92" s="123"/>
      <c r="AE92" s="123"/>
      <c r="AF92" s="123"/>
      <c r="AG92" s="123"/>
      <c r="AH92" s="123"/>
    </row>
    <row r="93" spans="2:34">
      <c r="B93" s="123"/>
      <c r="C93" s="20" t="s">
        <v>1114</v>
      </c>
      <c r="D93" s="123"/>
      <c r="E93" s="123"/>
      <c r="F93" s="123"/>
      <c r="G93" s="123"/>
      <c r="H93" s="123"/>
      <c r="I93" s="123"/>
      <c r="J93" s="123"/>
      <c r="K93" s="123"/>
      <c r="L93" s="123"/>
      <c r="M93" s="123"/>
      <c r="N93" s="123"/>
      <c r="O93" s="123"/>
      <c r="P93" s="123"/>
      <c r="Q93" s="123"/>
      <c r="R93" s="123"/>
      <c r="S93" s="123"/>
      <c r="T93" s="123"/>
      <c r="U93" s="123"/>
      <c r="V93" s="123"/>
      <c r="W93" s="123"/>
      <c r="X93" s="123"/>
      <c r="Y93" s="123"/>
      <c r="Z93" s="123"/>
      <c r="AA93" s="123"/>
      <c r="AB93" s="123"/>
      <c r="AC93" s="123"/>
      <c r="AD93" s="123"/>
      <c r="AE93" s="123"/>
      <c r="AF93" s="123"/>
      <c r="AG93" s="123"/>
      <c r="AH93" s="123"/>
    </row>
    <row r="94" spans="2:34">
      <c r="B94" s="123"/>
      <c r="C94" s="20" t="s">
        <v>1801</v>
      </c>
      <c r="D94" s="123"/>
      <c r="E94" s="123"/>
      <c r="F94" s="123"/>
      <c r="G94" s="123"/>
      <c r="H94" s="123"/>
      <c r="I94" s="123"/>
      <c r="J94" s="123"/>
      <c r="K94" s="123"/>
      <c r="L94" s="123"/>
      <c r="M94" s="123"/>
      <c r="N94" s="123"/>
      <c r="O94" s="123"/>
      <c r="P94" s="123"/>
      <c r="Q94" s="123"/>
      <c r="R94" s="123"/>
      <c r="S94" s="123"/>
      <c r="T94" s="123"/>
      <c r="U94" s="123"/>
      <c r="V94" s="123"/>
      <c r="W94" s="123"/>
      <c r="X94" s="123"/>
      <c r="Y94" s="123"/>
      <c r="Z94" s="123"/>
      <c r="AA94" s="123"/>
      <c r="AB94" s="123"/>
      <c r="AC94" s="123"/>
      <c r="AD94" s="123"/>
      <c r="AE94" s="123"/>
      <c r="AF94" s="123"/>
      <c r="AG94" s="123"/>
      <c r="AH94" s="123"/>
    </row>
    <row r="95" spans="2:34">
      <c r="B95" s="123"/>
      <c r="C95" s="123"/>
      <c r="D95" s="123"/>
      <c r="E95" s="123"/>
      <c r="F95" s="123"/>
      <c r="G95" s="123"/>
      <c r="H95" s="123"/>
      <c r="I95" s="123"/>
      <c r="J95" s="123"/>
      <c r="K95" s="123"/>
      <c r="L95" s="123"/>
      <c r="M95" s="123"/>
      <c r="N95" s="123"/>
      <c r="O95" s="123"/>
      <c r="P95" s="123"/>
      <c r="Q95" s="123"/>
      <c r="R95" s="123"/>
      <c r="S95" s="123"/>
      <c r="T95" s="123"/>
      <c r="U95" s="123"/>
      <c r="V95" s="123"/>
      <c r="W95" s="123"/>
      <c r="X95" s="123"/>
      <c r="Y95" s="123"/>
      <c r="Z95" s="123"/>
      <c r="AA95" s="123"/>
      <c r="AB95" s="123"/>
      <c r="AC95" s="123"/>
      <c r="AD95" s="123"/>
      <c r="AE95" s="123"/>
      <c r="AF95" s="123"/>
      <c r="AG95" s="123"/>
      <c r="AH95" s="123"/>
    </row>
    <row r="96" spans="2:34">
      <c r="B96" s="123"/>
      <c r="C96" s="123"/>
      <c r="D96" s="123"/>
      <c r="E96" s="123"/>
      <c r="F96" s="123"/>
      <c r="G96" s="123"/>
      <c r="H96" s="123"/>
      <c r="I96" s="123"/>
      <c r="J96" s="123"/>
      <c r="K96" s="123"/>
      <c r="L96" s="123"/>
      <c r="M96" s="123"/>
      <c r="N96" s="123"/>
      <c r="O96" s="123"/>
      <c r="P96" s="123"/>
      <c r="Q96" s="123"/>
      <c r="R96" s="123"/>
      <c r="S96" s="123"/>
      <c r="T96" s="123"/>
      <c r="U96" s="123"/>
      <c r="V96" s="123"/>
      <c r="W96" s="123"/>
      <c r="X96" s="123"/>
      <c r="Y96" s="123"/>
      <c r="Z96" s="123"/>
      <c r="AA96" s="123"/>
      <c r="AB96" s="123"/>
      <c r="AC96" s="123"/>
      <c r="AD96" s="123"/>
      <c r="AE96" s="123"/>
      <c r="AF96" s="123"/>
      <c r="AG96" s="123"/>
      <c r="AH96" s="123"/>
    </row>
    <row r="97" spans="2:34">
      <c r="B97" s="123"/>
      <c r="C97" s="123"/>
      <c r="D97" s="123"/>
      <c r="E97" s="123"/>
      <c r="F97" s="123"/>
      <c r="G97" s="123"/>
      <c r="H97" s="123"/>
      <c r="I97" s="123"/>
      <c r="J97" s="123"/>
      <c r="K97" s="123"/>
      <c r="L97" s="123"/>
      <c r="M97" s="123"/>
      <c r="N97" s="123"/>
      <c r="O97" s="123"/>
      <c r="P97" s="123"/>
      <c r="Q97" s="123"/>
      <c r="R97" s="123"/>
      <c r="S97" s="123"/>
      <c r="T97" s="123"/>
      <c r="U97" s="123"/>
      <c r="V97" s="123"/>
      <c r="W97" s="123"/>
      <c r="X97" s="123"/>
      <c r="Y97" s="123"/>
      <c r="Z97" s="123"/>
      <c r="AA97" s="123"/>
      <c r="AB97" s="123"/>
      <c r="AC97" s="123"/>
      <c r="AD97" s="123"/>
      <c r="AE97" s="123"/>
      <c r="AF97" s="123"/>
      <c r="AG97" s="123"/>
      <c r="AH97" s="123"/>
    </row>
    <row r="98" spans="2:34">
      <c r="B98" s="123"/>
      <c r="C98" s="123"/>
      <c r="D98" s="123"/>
      <c r="E98" s="123"/>
      <c r="F98" s="123"/>
      <c r="G98" s="123"/>
      <c r="H98" s="123"/>
      <c r="I98" s="123"/>
      <c r="J98" s="123"/>
      <c r="K98" s="123"/>
      <c r="L98" s="123"/>
      <c r="M98" s="123"/>
      <c r="N98" s="123"/>
      <c r="O98" s="123"/>
      <c r="P98" s="123"/>
      <c r="Q98" s="123"/>
      <c r="R98" s="123"/>
      <c r="S98" s="123"/>
      <c r="T98" s="123"/>
      <c r="U98" s="123"/>
      <c r="V98" s="123"/>
      <c r="W98" s="123"/>
      <c r="X98" s="123"/>
      <c r="Y98" s="123"/>
      <c r="Z98" s="123"/>
      <c r="AA98" s="123"/>
      <c r="AB98" s="123"/>
      <c r="AC98" s="123"/>
      <c r="AD98" s="123"/>
      <c r="AE98" s="123"/>
      <c r="AF98" s="123"/>
      <c r="AG98" s="123"/>
      <c r="AH98" s="123"/>
    </row>
    <row r="99" spans="2:34">
      <c r="B99" s="123"/>
      <c r="C99" s="123"/>
      <c r="D99" s="123"/>
      <c r="E99" s="123"/>
      <c r="F99" s="123"/>
      <c r="G99" s="123"/>
      <c r="H99" s="123"/>
      <c r="I99" s="123"/>
      <c r="J99" s="123"/>
      <c r="K99" s="123"/>
      <c r="L99" s="123"/>
      <c r="M99" s="123"/>
      <c r="N99" s="123"/>
      <c r="O99" s="123"/>
      <c r="P99" s="123"/>
      <c r="Q99" s="123"/>
      <c r="R99" s="123"/>
      <c r="S99" s="123"/>
      <c r="T99" s="123"/>
      <c r="U99" s="123"/>
      <c r="V99" s="123"/>
      <c r="W99" s="123"/>
      <c r="X99" s="123"/>
      <c r="Y99" s="123"/>
      <c r="Z99" s="123"/>
      <c r="AA99" s="123"/>
      <c r="AB99" s="123"/>
      <c r="AC99" s="123"/>
      <c r="AD99" s="123"/>
      <c r="AE99" s="123"/>
      <c r="AF99" s="123"/>
      <c r="AG99" s="123"/>
      <c r="AH99" s="123"/>
    </row>
    <row r="100" spans="2:34">
      <c r="B100" s="123"/>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c r="AA100" s="123"/>
      <c r="AB100" s="123"/>
      <c r="AC100" s="123"/>
      <c r="AD100" s="123"/>
      <c r="AE100" s="123"/>
      <c r="AF100" s="123"/>
      <c r="AG100" s="123"/>
      <c r="AH100" s="123"/>
    </row>
    <row r="101" spans="2:34">
      <c r="B101" s="123"/>
      <c r="C101" s="123"/>
      <c r="D101" s="123"/>
      <c r="E101" s="123"/>
      <c r="F101" s="123"/>
      <c r="G101" s="123"/>
      <c r="H101" s="123"/>
      <c r="I101" s="123"/>
      <c r="J101" s="123"/>
      <c r="K101" s="123"/>
      <c r="L101" s="123"/>
      <c r="M101" s="123"/>
      <c r="N101" s="123"/>
      <c r="O101" s="123"/>
      <c r="P101" s="123"/>
      <c r="Q101" s="123"/>
      <c r="R101" s="123"/>
      <c r="S101" s="123"/>
      <c r="T101" s="123"/>
      <c r="U101" s="123"/>
      <c r="V101" s="123"/>
      <c r="W101" s="123"/>
      <c r="X101" s="123"/>
      <c r="Y101" s="123"/>
      <c r="Z101" s="123"/>
      <c r="AA101" s="123"/>
      <c r="AB101" s="123"/>
      <c r="AC101" s="123"/>
      <c r="AD101" s="123"/>
      <c r="AE101" s="123"/>
      <c r="AF101" s="123"/>
      <c r="AG101" s="123"/>
      <c r="AH101" s="123"/>
    </row>
    <row r="102" spans="2:34">
      <c r="B102" s="123"/>
      <c r="C102" s="123"/>
      <c r="D102" s="123"/>
      <c r="E102" s="123"/>
      <c r="F102" s="123"/>
      <c r="G102" s="123"/>
      <c r="H102" s="123"/>
      <c r="I102" s="123"/>
      <c r="J102" s="123"/>
      <c r="K102" s="123"/>
      <c r="L102" s="123"/>
      <c r="M102" s="123"/>
      <c r="N102" s="123"/>
      <c r="O102" s="123"/>
      <c r="P102" s="123"/>
      <c r="Q102" s="123"/>
      <c r="R102" s="123"/>
      <c r="S102" s="123"/>
      <c r="T102" s="123"/>
      <c r="U102" s="123"/>
      <c r="V102" s="123"/>
      <c r="W102" s="123"/>
      <c r="X102" s="123"/>
      <c r="Y102" s="123"/>
      <c r="Z102" s="123"/>
      <c r="AA102" s="123"/>
      <c r="AB102" s="123"/>
      <c r="AC102" s="123"/>
      <c r="AD102" s="123"/>
      <c r="AE102" s="123"/>
      <c r="AF102" s="123"/>
      <c r="AG102" s="123"/>
      <c r="AH102" s="123"/>
    </row>
    <row r="103" spans="2:34">
      <c r="B103" s="123"/>
      <c r="C103" s="123"/>
      <c r="D103" s="123"/>
      <c r="E103" s="123"/>
      <c r="F103" s="123"/>
      <c r="G103" s="123"/>
      <c r="H103" s="123"/>
      <c r="I103" s="123"/>
      <c r="J103" s="123"/>
      <c r="K103" s="123"/>
      <c r="L103" s="123"/>
      <c r="M103" s="123"/>
      <c r="N103" s="123"/>
      <c r="O103" s="123"/>
      <c r="P103" s="123"/>
      <c r="Q103" s="123"/>
      <c r="R103" s="123"/>
      <c r="S103" s="123"/>
      <c r="T103" s="123"/>
      <c r="U103" s="123"/>
      <c r="V103" s="123"/>
      <c r="W103" s="123"/>
      <c r="X103" s="123"/>
      <c r="Y103" s="123"/>
      <c r="Z103" s="123"/>
      <c r="AA103" s="123"/>
      <c r="AB103" s="123"/>
      <c r="AC103" s="123"/>
      <c r="AD103" s="123"/>
      <c r="AE103" s="123"/>
      <c r="AF103" s="123"/>
      <c r="AG103" s="123"/>
      <c r="AH103" s="123"/>
    </row>
    <row r="104" spans="2:34">
      <c r="B104" s="123"/>
      <c r="C104" s="123"/>
      <c r="D104" s="123"/>
      <c r="E104" s="123"/>
      <c r="F104" s="123"/>
      <c r="G104" s="123"/>
      <c r="H104" s="123"/>
      <c r="I104" s="123"/>
      <c r="J104" s="123"/>
      <c r="K104" s="123"/>
      <c r="L104" s="123"/>
      <c r="M104" s="123"/>
      <c r="N104" s="123"/>
      <c r="O104" s="123"/>
      <c r="P104" s="123"/>
      <c r="Q104" s="123"/>
      <c r="R104" s="123"/>
      <c r="S104" s="123"/>
      <c r="T104" s="123"/>
      <c r="U104" s="123"/>
      <c r="V104" s="123"/>
      <c r="W104" s="123"/>
      <c r="X104" s="123"/>
      <c r="Y104" s="123"/>
      <c r="Z104" s="123"/>
      <c r="AA104" s="123"/>
      <c r="AB104" s="123"/>
      <c r="AC104" s="123"/>
      <c r="AD104" s="123"/>
      <c r="AE104" s="123"/>
      <c r="AF104" s="123"/>
      <c r="AG104" s="123"/>
      <c r="AH104" s="123"/>
    </row>
    <row r="105" spans="2:34">
      <c r="B105" s="123"/>
      <c r="C105" s="123"/>
      <c r="D105" s="123"/>
      <c r="E105" s="123"/>
      <c r="F105" s="123"/>
      <c r="G105" s="123"/>
      <c r="H105" s="123"/>
      <c r="I105" s="123"/>
      <c r="J105" s="123"/>
      <c r="K105" s="123"/>
      <c r="L105" s="123"/>
      <c r="M105" s="123"/>
      <c r="N105" s="123"/>
      <c r="O105" s="123"/>
      <c r="P105" s="123"/>
      <c r="Q105" s="123"/>
      <c r="R105" s="123"/>
      <c r="S105" s="123"/>
      <c r="T105" s="123"/>
      <c r="U105" s="123"/>
      <c r="V105" s="123"/>
      <c r="W105" s="123"/>
      <c r="X105" s="123"/>
      <c r="Y105" s="123"/>
      <c r="Z105" s="123"/>
      <c r="AA105" s="123"/>
      <c r="AB105" s="123"/>
      <c r="AC105" s="123"/>
      <c r="AD105" s="123"/>
      <c r="AE105" s="123"/>
      <c r="AF105" s="123"/>
      <c r="AG105" s="123"/>
      <c r="AH105" s="123"/>
    </row>
    <row r="106" spans="2:34">
      <c r="B106" s="123"/>
      <c r="C106" s="123"/>
      <c r="D106" s="123"/>
      <c r="E106" s="123"/>
      <c r="F106" s="123"/>
      <c r="G106" s="123"/>
      <c r="H106" s="123"/>
      <c r="I106" s="123"/>
      <c r="J106" s="123"/>
      <c r="K106" s="123"/>
      <c r="L106" s="123"/>
      <c r="M106" s="123"/>
      <c r="N106" s="123"/>
      <c r="O106" s="123"/>
      <c r="P106" s="123"/>
      <c r="Q106" s="123"/>
      <c r="R106" s="123"/>
      <c r="S106" s="123"/>
      <c r="T106" s="123"/>
      <c r="U106" s="123"/>
      <c r="V106" s="123"/>
      <c r="W106" s="123"/>
      <c r="X106" s="123"/>
      <c r="Y106" s="123"/>
      <c r="Z106" s="123"/>
      <c r="AA106" s="123"/>
      <c r="AB106" s="123"/>
      <c r="AC106" s="123"/>
      <c r="AD106" s="123"/>
      <c r="AE106" s="123"/>
      <c r="AF106" s="123"/>
      <c r="AG106" s="123"/>
      <c r="AH106" s="123"/>
    </row>
    <row r="107" spans="2:34">
      <c r="B107" s="123"/>
      <c r="C107" s="123"/>
      <c r="D107" s="123"/>
      <c r="E107" s="123"/>
      <c r="F107" s="123"/>
      <c r="G107" s="123"/>
      <c r="H107" s="123"/>
      <c r="I107" s="123"/>
      <c r="J107" s="123"/>
      <c r="K107" s="123"/>
      <c r="L107" s="123"/>
      <c r="M107" s="123"/>
      <c r="N107" s="123"/>
      <c r="O107" s="123"/>
      <c r="P107" s="123"/>
      <c r="Q107" s="123"/>
      <c r="R107" s="123"/>
      <c r="S107" s="123"/>
      <c r="T107" s="123"/>
      <c r="U107" s="123"/>
      <c r="V107" s="123"/>
      <c r="W107" s="123"/>
      <c r="X107" s="123"/>
      <c r="Y107" s="123"/>
      <c r="Z107" s="123"/>
      <c r="AA107" s="123"/>
      <c r="AB107" s="123"/>
      <c r="AC107" s="123"/>
      <c r="AD107" s="123"/>
      <c r="AE107" s="123"/>
      <c r="AF107" s="123"/>
      <c r="AG107" s="123"/>
      <c r="AH107" s="123"/>
    </row>
    <row r="108" spans="2:34">
      <c r="B108" s="123"/>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c r="AA108" s="123"/>
      <c r="AB108" s="123"/>
      <c r="AC108" s="123"/>
      <c r="AD108" s="123"/>
      <c r="AE108" s="123"/>
      <c r="AF108" s="123"/>
      <c r="AG108" s="123"/>
      <c r="AH108" s="123"/>
    </row>
    <row r="109" spans="2:34">
      <c r="B109" s="123"/>
      <c r="C109" s="123"/>
      <c r="D109" s="123"/>
      <c r="E109" s="123"/>
      <c r="F109" s="123"/>
      <c r="G109" s="123"/>
      <c r="H109" s="123"/>
      <c r="I109" s="123"/>
      <c r="J109" s="123"/>
      <c r="K109" s="123"/>
      <c r="L109" s="123"/>
      <c r="M109" s="123"/>
      <c r="N109" s="123"/>
      <c r="O109" s="123"/>
      <c r="P109" s="123"/>
      <c r="Q109" s="123"/>
      <c r="R109" s="123"/>
      <c r="S109" s="123"/>
      <c r="T109" s="123"/>
      <c r="U109" s="123"/>
      <c r="V109" s="123"/>
      <c r="W109" s="123"/>
      <c r="X109" s="123"/>
      <c r="Y109" s="123"/>
      <c r="Z109" s="123"/>
      <c r="AA109" s="123"/>
      <c r="AB109" s="123"/>
      <c r="AC109" s="123"/>
      <c r="AD109" s="123"/>
      <c r="AE109" s="123"/>
      <c r="AF109" s="123"/>
      <c r="AG109" s="123"/>
      <c r="AH109" s="123"/>
    </row>
    <row r="110" spans="2:34">
      <c r="B110" s="123"/>
      <c r="C110" s="123"/>
      <c r="D110" s="123"/>
      <c r="E110" s="123"/>
      <c r="F110" s="123"/>
      <c r="G110" s="123"/>
      <c r="H110" s="123"/>
      <c r="I110" s="123"/>
      <c r="J110" s="123"/>
      <c r="K110" s="123"/>
      <c r="L110" s="123"/>
      <c r="M110" s="123"/>
      <c r="N110" s="123"/>
      <c r="O110" s="123"/>
      <c r="P110" s="123"/>
      <c r="Q110" s="123"/>
      <c r="R110" s="123"/>
      <c r="S110" s="123"/>
      <c r="T110" s="123"/>
      <c r="U110" s="123"/>
      <c r="V110" s="123"/>
      <c r="W110" s="123"/>
      <c r="X110" s="123"/>
      <c r="Y110" s="123"/>
      <c r="Z110" s="123"/>
      <c r="AA110" s="123"/>
      <c r="AB110" s="123"/>
      <c r="AC110" s="123"/>
      <c r="AD110" s="123"/>
      <c r="AE110" s="123"/>
      <c r="AF110" s="123"/>
      <c r="AG110" s="123"/>
      <c r="AH110" s="123"/>
    </row>
    <row r="111" spans="2:34">
      <c r="B111" s="123"/>
      <c r="C111" s="123"/>
      <c r="D111" s="123"/>
      <c r="E111" s="123"/>
      <c r="F111" s="123"/>
      <c r="G111" s="123"/>
      <c r="H111" s="123"/>
      <c r="I111" s="123"/>
      <c r="J111" s="123"/>
      <c r="K111" s="123"/>
      <c r="L111" s="123"/>
      <c r="M111" s="123"/>
      <c r="N111" s="123"/>
      <c r="O111" s="123"/>
      <c r="P111" s="123"/>
      <c r="Q111" s="123"/>
      <c r="R111" s="123"/>
      <c r="S111" s="123"/>
      <c r="T111" s="123"/>
      <c r="U111" s="123"/>
      <c r="V111" s="123"/>
      <c r="W111" s="123"/>
      <c r="X111" s="123"/>
      <c r="Y111" s="123"/>
      <c r="Z111" s="123"/>
      <c r="AA111" s="123"/>
      <c r="AB111" s="123"/>
      <c r="AC111" s="123"/>
      <c r="AD111" s="123"/>
      <c r="AE111" s="123"/>
      <c r="AF111" s="123"/>
      <c r="AG111" s="123"/>
      <c r="AH111" s="123"/>
    </row>
    <row r="112" spans="2:34">
      <c r="B112" s="123"/>
      <c r="C112" s="123"/>
      <c r="D112" s="123"/>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c r="AA112" s="123"/>
      <c r="AB112" s="123"/>
      <c r="AC112" s="123"/>
      <c r="AD112" s="123"/>
      <c r="AE112" s="123"/>
      <c r="AF112" s="123"/>
      <c r="AG112" s="123"/>
      <c r="AH112" s="123"/>
    </row>
    <row r="113" spans="2:34">
      <c r="B113" s="123"/>
      <c r="C113" s="123"/>
      <c r="D113" s="123"/>
      <c r="E113" s="123"/>
      <c r="F113" s="123"/>
      <c r="G113" s="123"/>
      <c r="H113" s="123"/>
      <c r="I113" s="123"/>
      <c r="J113" s="123"/>
      <c r="K113" s="123"/>
      <c r="L113" s="123"/>
      <c r="M113" s="123"/>
      <c r="N113" s="123"/>
      <c r="O113" s="123"/>
      <c r="P113" s="123"/>
      <c r="Q113" s="123"/>
      <c r="R113" s="123"/>
      <c r="S113" s="123"/>
      <c r="T113" s="123"/>
      <c r="U113" s="123"/>
      <c r="V113" s="123"/>
      <c r="W113" s="123"/>
      <c r="X113" s="123"/>
      <c r="Y113" s="123"/>
      <c r="Z113" s="123"/>
      <c r="AA113" s="123"/>
      <c r="AB113" s="123"/>
      <c r="AC113" s="123"/>
      <c r="AD113" s="123"/>
      <c r="AE113" s="123"/>
      <c r="AF113" s="123"/>
      <c r="AG113" s="123"/>
      <c r="AH113" s="123"/>
    </row>
    <row r="114" spans="2:34">
      <c r="B114" s="123"/>
      <c r="C114" s="123"/>
      <c r="D114" s="123"/>
      <c r="E114" s="123"/>
      <c r="F114" s="123"/>
      <c r="G114" s="123"/>
      <c r="H114" s="123"/>
      <c r="I114" s="123"/>
      <c r="J114" s="123"/>
      <c r="K114" s="123"/>
      <c r="L114" s="123"/>
      <c r="M114" s="123"/>
      <c r="N114" s="123"/>
      <c r="O114" s="123"/>
      <c r="P114" s="123"/>
      <c r="Q114" s="123"/>
      <c r="R114" s="123"/>
      <c r="S114" s="123"/>
      <c r="T114" s="123"/>
      <c r="U114" s="123"/>
      <c r="V114" s="123"/>
      <c r="W114" s="123"/>
      <c r="X114" s="123"/>
      <c r="Y114" s="123"/>
      <c r="Z114" s="123"/>
      <c r="AA114" s="123"/>
      <c r="AB114" s="123"/>
      <c r="AC114" s="123"/>
      <c r="AD114" s="123"/>
      <c r="AE114" s="123"/>
      <c r="AF114" s="123"/>
      <c r="AG114" s="123"/>
      <c r="AH114" s="123"/>
    </row>
    <row r="115" spans="2:34">
      <c r="B115" s="123"/>
      <c r="C115" s="123"/>
      <c r="D115" s="123"/>
      <c r="E115" s="123"/>
      <c r="F115" s="123"/>
      <c r="G115" s="123"/>
      <c r="H115" s="123"/>
      <c r="I115" s="123"/>
      <c r="J115" s="123"/>
      <c r="K115" s="123"/>
      <c r="L115" s="123"/>
      <c r="M115" s="123"/>
      <c r="N115" s="123"/>
      <c r="O115" s="123"/>
      <c r="P115" s="123"/>
      <c r="Q115" s="123"/>
      <c r="R115" s="123"/>
      <c r="S115" s="123"/>
      <c r="T115" s="123"/>
      <c r="U115" s="123"/>
      <c r="V115" s="123"/>
      <c r="W115" s="123"/>
      <c r="X115" s="123"/>
      <c r="Y115" s="123"/>
      <c r="Z115" s="123"/>
      <c r="AA115" s="123"/>
      <c r="AB115" s="123"/>
      <c r="AC115" s="123"/>
      <c r="AD115" s="123"/>
      <c r="AE115" s="123"/>
      <c r="AF115" s="123"/>
      <c r="AG115" s="123"/>
      <c r="AH115" s="123"/>
    </row>
    <row r="116" spans="2:34">
      <c r="B116" s="123"/>
      <c r="C116" s="140"/>
      <c r="D116" s="140"/>
      <c r="E116" s="140"/>
      <c r="F116" s="140"/>
      <c r="G116" s="140"/>
      <c r="H116" s="140"/>
      <c r="I116" s="140"/>
      <c r="J116" s="140"/>
      <c r="K116" s="140"/>
      <c r="L116" s="140"/>
      <c r="M116" s="140"/>
      <c r="N116" s="140"/>
      <c r="O116" s="140"/>
      <c r="P116" s="140"/>
      <c r="Q116" s="140"/>
      <c r="R116" s="140"/>
      <c r="S116" s="140"/>
      <c r="T116" s="140"/>
      <c r="U116" s="140"/>
      <c r="V116" s="140"/>
      <c r="W116" s="140"/>
      <c r="X116" s="140"/>
      <c r="Y116" s="140"/>
      <c r="Z116" s="140"/>
      <c r="AA116" s="140"/>
      <c r="AB116" s="140"/>
      <c r="AC116" s="140"/>
      <c r="AD116" s="140"/>
      <c r="AE116" s="140"/>
      <c r="AF116" s="140"/>
      <c r="AG116" s="140"/>
      <c r="AH116" s="140"/>
    </row>
    <row r="117" spans="2:34">
      <c r="B117" s="123"/>
      <c r="C117" s="123"/>
      <c r="D117" s="123"/>
      <c r="E117" s="123"/>
      <c r="F117" s="123"/>
      <c r="G117" s="123"/>
      <c r="H117" s="123"/>
      <c r="I117" s="123"/>
      <c r="J117" s="123"/>
      <c r="K117" s="123"/>
      <c r="L117" s="123"/>
      <c r="M117" s="123"/>
      <c r="N117" s="123"/>
      <c r="O117" s="123"/>
      <c r="P117" s="123"/>
      <c r="Q117" s="123"/>
      <c r="R117" s="123"/>
      <c r="S117" s="123"/>
      <c r="T117" s="123"/>
      <c r="U117" s="123"/>
      <c r="V117" s="123"/>
      <c r="W117" s="123"/>
      <c r="X117" s="123"/>
      <c r="Y117" s="123"/>
      <c r="Z117" s="123"/>
      <c r="AA117" s="123"/>
      <c r="AB117" s="123"/>
      <c r="AC117" s="123"/>
      <c r="AD117" s="123"/>
      <c r="AE117" s="123"/>
      <c r="AF117" s="123"/>
      <c r="AG117" s="123"/>
      <c r="AH117" s="123"/>
    </row>
    <row r="118" spans="2:34">
      <c r="B118" s="123"/>
      <c r="C118" s="123"/>
      <c r="D118" s="123"/>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c r="AA118" s="123"/>
      <c r="AB118" s="123"/>
      <c r="AC118" s="123"/>
      <c r="AD118" s="123"/>
      <c r="AE118" s="123"/>
      <c r="AF118" s="123"/>
      <c r="AG118" s="123"/>
      <c r="AH118" s="123"/>
    </row>
    <row r="119" spans="2:34">
      <c r="B119" s="123"/>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c r="AA119" s="123"/>
      <c r="AB119" s="123"/>
      <c r="AC119" s="123"/>
      <c r="AD119" s="123"/>
      <c r="AE119" s="123"/>
      <c r="AF119" s="123"/>
      <c r="AG119" s="123"/>
      <c r="AH119" s="123"/>
    </row>
    <row r="120" spans="2:34">
      <c r="B120" s="123"/>
      <c r="C120" s="123"/>
      <c r="D120" s="123"/>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c r="AA120" s="123"/>
      <c r="AB120" s="123"/>
      <c r="AC120" s="123"/>
      <c r="AD120" s="123"/>
      <c r="AE120" s="123"/>
      <c r="AF120" s="123"/>
      <c r="AG120" s="123"/>
      <c r="AH120" s="123"/>
    </row>
    <row r="121" spans="2:34">
      <c r="B121" s="123"/>
      <c r="C121" s="123"/>
      <c r="D121" s="123"/>
      <c r="E121" s="123"/>
      <c r="F121" s="123"/>
      <c r="G121" s="123"/>
      <c r="H121" s="123"/>
      <c r="I121" s="123"/>
      <c r="J121" s="123"/>
      <c r="K121" s="123"/>
      <c r="L121" s="123"/>
      <c r="M121" s="123"/>
      <c r="N121" s="123"/>
      <c r="O121" s="123"/>
      <c r="P121" s="123"/>
      <c r="Q121" s="123"/>
      <c r="R121" s="123"/>
      <c r="S121" s="123"/>
      <c r="T121" s="123"/>
      <c r="U121" s="123"/>
      <c r="V121" s="123"/>
      <c r="W121" s="123"/>
      <c r="X121" s="123"/>
      <c r="Y121" s="123"/>
      <c r="Z121" s="123"/>
      <c r="AA121" s="123"/>
      <c r="AB121" s="123"/>
      <c r="AC121" s="123"/>
      <c r="AD121" s="123"/>
      <c r="AE121" s="123"/>
      <c r="AF121" s="123"/>
      <c r="AG121" s="123"/>
      <c r="AH121" s="123"/>
    </row>
    <row r="122" spans="2:34">
      <c r="B122" s="123"/>
      <c r="C122" s="123"/>
      <c r="D122" s="123"/>
      <c r="E122" s="123"/>
      <c r="F122" s="123"/>
      <c r="G122" s="123"/>
      <c r="H122" s="123"/>
      <c r="I122" s="123"/>
      <c r="J122" s="123"/>
      <c r="K122" s="123"/>
      <c r="L122" s="123"/>
      <c r="M122" s="123"/>
      <c r="N122" s="123"/>
      <c r="O122" s="123"/>
      <c r="P122" s="123"/>
      <c r="Q122" s="123"/>
      <c r="R122" s="123"/>
      <c r="S122" s="123"/>
      <c r="T122" s="123"/>
      <c r="U122" s="123"/>
      <c r="V122" s="123"/>
      <c r="W122" s="123"/>
      <c r="X122" s="123"/>
      <c r="Y122" s="123"/>
      <c r="Z122" s="123"/>
      <c r="AA122" s="123"/>
      <c r="AB122" s="123"/>
      <c r="AC122" s="123"/>
      <c r="AD122" s="123"/>
      <c r="AE122" s="123"/>
      <c r="AF122" s="123"/>
      <c r="AG122" s="123"/>
      <c r="AH122" s="123"/>
    </row>
    <row r="123" spans="2:34">
      <c r="B123" s="123"/>
      <c r="C123" s="123"/>
      <c r="D123" s="123"/>
      <c r="E123" s="123"/>
      <c r="F123" s="123"/>
      <c r="G123" s="123"/>
      <c r="H123" s="123"/>
      <c r="I123" s="123"/>
      <c r="J123" s="123"/>
      <c r="K123" s="123"/>
      <c r="L123" s="123"/>
      <c r="M123" s="123"/>
      <c r="N123" s="123"/>
      <c r="O123" s="123"/>
      <c r="P123" s="123"/>
      <c r="Q123" s="123"/>
      <c r="R123" s="123"/>
      <c r="S123" s="123"/>
      <c r="T123" s="123"/>
      <c r="U123" s="123"/>
      <c r="V123" s="123"/>
      <c r="W123" s="123"/>
      <c r="X123" s="123"/>
      <c r="Y123" s="123"/>
      <c r="Z123" s="123"/>
      <c r="AA123" s="123"/>
      <c r="AB123" s="123"/>
      <c r="AC123" s="123"/>
      <c r="AD123" s="123"/>
      <c r="AE123" s="123"/>
      <c r="AF123" s="123"/>
      <c r="AG123" s="123"/>
      <c r="AH123" s="123"/>
    </row>
    <row r="124" spans="2:34">
      <c r="B124" s="123"/>
      <c r="C124" s="123"/>
      <c r="D124" s="123"/>
      <c r="E124" s="123"/>
      <c r="F124" s="123"/>
      <c r="G124" s="123"/>
      <c r="H124" s="123"/>
      <c r="I124" s="123"/>
      <c r="J124" s="123"/>
      <c r="K124" s="123"/>
      <c r="L124" s="123"/>
      <c r="M124" s="123"/>
      <c r="N124" s="123"/>
      <c r="O124" s="123"/>
      <c r="P124" s="123"/>
      <c r="Q124" s="123"/>
      <c r="R124" s="123"/>
      <c r="S124" s="123"/>
      <c r="T124" s="123"/>
      <c r="U124" s="123"/>
      <c r="V124" s="123"/>
      <c r="W124" s="123"/>
      <c r="X124" s="123"/>
      <c r="Y124" s="123"/>
      <c r="Z124" s="123"/>
      <c r="AA124" s="123"/>
      <c r="AB124" s="123"/>
      <c r="AC124" s="123"/>
      <c r="AD124" s="123"/>
      <c r="AE124" s="123"/>
      <c r="AF124" s="123"/>
      <c r="AG124" s="123"/>
      <c r="AH124" s="123"/>
    </row>
    <row r="125" spans="2:34">
      <c r="B125" s="123"/>
      <c r="C125" s="123"/>
      <c r="D125" s="123"/>
      <c r="E125" s="123"/>
      <c r="F125" s="123"/>
      <c r="G125" s="123"/>
      <c r="H125" s="123"/>
      <c r="I125" s="123"/>
      <c r="J125" s="123"/>
      <c r="K125" s="123"/>
      <c r="L125" s="123"/>
      <c r="M125" s="123"/>
      <c r="N125" s="123"/>
      <c r="O125" s="123"/>
      <c r="P125" s="123"/>
      <c r="Q125" s="123"/>
      <c r="R125" s="123"/>
      <c r="S125" s="123"/>
      <c r="T125" s="123"/>
      <c r="U125" s="123"/>
      <c r="V125" s="123"/>
      <c r="W125" s="123"/>
      <c r="X125" s="123"/>
      <c r="Y125" s="123"/>
      <c r="Z125" s="123"/>
      <c r="AA125" s="123"/>
      <c r="AB125" s="123"/>
      <c r="AC125" s="123"/>
      <c r="AD125" s="123"/>
      <c r="AE125" s="123"/>
      <c r="AF125" s="123"/>
      <c r="AG125" s="123"/>
      <c r="AH125" s="123"/>
    </row>
    <row r="126" spans="2:34">
      <c r="B126" s="123"/>
      <c r="C126" s="123"/>
      <c r="D126" s="123"/>
      <c r="E126" s="123"/>
      <c r="F126" s="123"/>
      <c r="G126" s="123"/>
      <c r="H126" s="123"/>
      <c r="I126" s="123"/>
      <c r="J126" s="123"/>
      <c r="K126" s="123"/>
      <c r="L126" s="123"/>
      <c r="M126" s="123"/>
      <c r="N126" s="123"/>
      <c r="O126" s="123"/>
      <c r="P126" s="123"/>
      <c r="Q126" s="123"/>
      <c r="R126" s="123"/>
      <c r="S126" s="123"/>
      <c r="T126" s="123"/>
      <c r="U126" s="123"/>
      <c r="V126" s="123"/>
      <c r="W126" s="123"/>
      <c r="X126" s="123"/>
      <c r="Y126" s="123"/>
      <c r="Z126" s="123"/>
      <c r="AA126" s="123"/>
      <c r="AB126" s="123"/>
      <c r="AC126" s="123"/>
      <c r="AD126" s="123"/>
      <c r="AE126" s="123"/>
      <c r="AF126" s="123"/>
      <c r="AG126" s="123"/>
      <c r="AH126" s="123"/>
    </row>
    <row r="127" spans="2:34">
      <c r="B127" s="123"/>
      <c r="C127" s="123"/>
      <c r="D127" s="123"/>
      <c r="E127" s="123"/>
      <c r="F127" s="123"/>
      <c r="G127" s="123"/>
      <c r="H127" s="123"/>
      <c r="I127" s="123"/>
      <c r="J127" s="123"/>
      <c r="K127" s="123"/>
      <c r="L127" s="123"/>
      <c r="M127" s="123"/>
      <c r="N127" s="123"/>
      <c r="O127" s="123"/>
      <c r="P127" s="123"/>
      <c r="Q127" s="123"/>
      <c r="R127" s="123"/>
      <c r="S127" s="123"/>
      <c r="T127" s="123"/>
      <c r="U127" s="123"/>
      <c r="V127" s="123"/>
      <c r="W127" s="123"/>
      <c r="X127" s="123"/>
      <c r="Y127" s="123"/>
      <c r="Z127" s="123"/>
      <c r="AA127" s="123"/>
      <c r="AB127" s="123"/>
      <c r="AC127" s="123"/>
      <c r="AD127" s="123"/>
      <c r="AE127" s="123"/>
      <c r="AF127" s="123"/>
      <c r="AG127" s="123"/>
      <c r="AH127" s="123"/>
    </row>
    <row r="128" spans="2:34">
      <c r="B128" s="123"/>
      <c r="C128" s="123"/>
      <c r="D128" s="123"/>
      <c r="E128" s="123"/>
      <c r="F128" s="123"/>
      <c r="G128" s="123"/>
      <c r="H128" s="123"/>
      <c r="I128" s="123"/>
      <c r="J128" s="123"/>
      <c r="K128" s="123"/>
      <c r="L128" s="123"/>
      <c r="M128" s="123"/>
      <c r="N128" s="123"/>
      <c r="O128" s="123"/>
      <c r="P128" s="123"/>
      <c r="Q128" s="123"/>
      <c r="R128" s="123"/>
      <c r="S128" s="123"/>
      <c r="T128" s="123"/>
      <c r="U128" s="123"/>
      <c r="V128" s="123"/>
      <c r="W128" s="123"/>
      <c r="X128" s="123"/>
      <c r="Y128" s="123"/>
      <c r="Z128" s="123"/>
      <c r="AA128" s="123"/>
      <c r="AB128" s="123"/>
      <c r="AC128" s="123"/>
      <c r="AD128" s="123"/>
      <c r="AE128" s="123"/>
      <c r="AF128" s="123"/>
      <c r="AG128" s="123"/>
      <c r="AH128" s="123"/>
    </row>
    <row r="129" spans="2:34">
      <c r="B129" s="123"/>
      <c r="C129" s="123"/>
      <c r="D129" s="123"/>
      <c r="E129" s="123"/>
      <c r="F129" s="123"/>
      <c r="G129" s="123"/>
      <c r="H129" s="123"/>
      <c r="I129" s="123"/>
      <c r="J129" s="123"/>
      <c r="K129" s="123"/>
      <c r="L129" s="123"/>
      <c r="M129" s="123"/>
      <c r="N129" s="123"/>
      <c r="O129" s="123"/>
      <c r="P129" s="123"/>
      <c r="Q129" s="123"/>
      <c r="R129" s="123"/>
      <c r="S129" s="123"/>
      <c r="T129" s="123"/>
      <c r="U129" s="123"/>
      <c r="V129" s="123"/>
      <c r="W129" s="123"/>
      <c r="X129" s="123"/>
      <c r="Y129" s="123"/>
      <c r="Z129" s="123"/>
      <c r="AA129" s="123"/>
      <c r="AB129" s="123"/>
      <c r="AC129" s="123"/>
      <c r="AD129" s="123"/>
      <c r="AE129" s="123"/>
      <c r="AF129" s="123"/>
      <c r="AG129" s="123"/>
      <c r="AH129" s="123"/>
    </row>
    <row r="130" spans="2:34">
      <c r="B130" s="123"/>
      <c r="C130" s="123"/>
      <c r="D130" s="123"/>
      <c r="E130" s="123"/>
      <c r="F130" s="123"/>
      <c r="G130" s="123"/>
      <c r="H130" s="123"/>
      <c r="I130" s="123"/>
      <c r="J130" s="123"/>
      <c r="K130" s="123"/>
      <c r="L130" s="123"/>
      <c r="M130" s="123"/>
      <c r="N130" s="123"/>
      <c r="O130" s="123"/>
      <c r="P130" s="123"/>
      <c r="Q130" s="123"/>
      <c r="R130" s="123"/>
      <c r="S130" s="123"/>
      <c r="T130" s="123"/>
      <c r="U130" s="123"/>
      <c r="V130" s="123"/>
      <c r="W130" s="123"/>
      <c r="X130" s="123"/>
      <c r="Y130" s="123"/>
      <c r="Z130" s="123"/>
      <c r="AA130" s="123"/>
      <c r="AB130" s="123"/>
      <c r="AC130" s="123"/>
      <c r="AD130" s="123"/>
      <c r="AE130" s="123"/>
      <c r="AF130" s="123"/>
      <c r="AG130" s="123"/>
      <c r="AH130" s="123"/>
    </row>
    <row r="131" spans="2:34">
      <c r="B131" s="123"/>
      <c r="C131" s="123"/>
      <c r="D131" s="123"/>
      <c r="E131" s="123"/>
      <c r="F131" s="123"/>
      <c r="G131" s="123"/>
      <c r="H131" s="123"/>
      <c r="I131" s="123"/>
      <c r="J131" s="123"/>
      <c r="K131" s="123"/>
      <c r="L131" s="123"/>
      <c r="M131" s="123"/>
      <c r="N131" s="123"/>
      <c r="O131" s="123"/>
      <c r="P131" s="123"/>
      <c r="Q131" s="123"/>
      <c r="R131" s="123"/>
      <c r="S131" s="123"/>
      <c r="T131" s="123"/>
      <c r="U131" s="123"/>
      <c r="V131" s="123"/>
      <c r="W131" s="123"/>
      <c r="X131" s="123"/>
      <c r="Y131" s="123"/>
      <c r="Z131" s="123"/>
      <c r="AA131" s="123"/>
      <c r="AB131" s="123"/>
      <c r="AC131" s="123"/>
      <c r="AD131" s="123"/>
      <c r="AE131" s="123"/>
      <c r="AF131" s="123"/>
      <c r="AG131" s="123"/>
      <c r="AH131" s="123"/>
    </row>
    <row r="132" spans="2:34">
      <c r="B132" s="123"/>
      <c r="C132" s="123"/>
      <c r="D132" s="123"/>
      <c r="E132" s="123"/>
      <c r="F132" s="123"/>
      <c r="G132" s="123"/>
      <c r="H132" s="123"/>
      <c r="I132" s="123"/>
      <c r="J132" s="123"/>
      <c r="K132" s="123"/>
      <c r="L132" s="123"/>
      <c r="M132" s="123"/>
      <c r="N132" s="123"/>
      <c r="O132" s="123"/>
      <c r="P132" s="123"/>
      <c r="Q132" s="123"/>
      <c r="R132" s="123"/>
      <c r="S132" s="123"/>
      <c r="T132" s="123"/>
      <c r="U132" s="123"/>
      <c r="V132" s="123"/>
      <c r="W132" s="123"/>
      <c r="X132" s="123"/>
      <c r="Y132" s="123"/>
      <c r="Z132" s="123"/>
      <c r="AA132" s="123"/>
      <c r="AB132" s="123"/>
      <c r="AC132" s="123"/>
      <c r="AD132" s="123"/>
      <c r="AE132" s="123"/>
      <c r="AF132" s="123"/>
      <c r="AG132" s="123"/>
      <c r="AH132" s="123"/>
    </row>
    <row r="133" spans="2:34">
      <c r="B133" s="123"/>
      <c r="C133" s="123"/>
      <c r="D133" s="123"/>
      <c r="E133" s="123"/>
      <c r="F133" s="123"/>
      <c r="G133" s="123"/>
      <c r="H133" s="123"/>
      <c r="I133" s="123"/>
      <c r="J133" s="123"/>
      <c r="K133" s="123"/>
      <c r="L133" s="123"/>
      <c r="M133" s="123"/>
      <c r="N133" s="123"/>
      <c r="O133" s="123"/>
      <c r="P133" s="123"/>
      <c r="Q133" s="123"/>
      <c r="R133" s="123"/>
      <c r="S133" s="123"/>
      <c r="T133" s="123"/>
      <c r="U133" s="123"/>
      <c r="V133" s="123"/>
      <c r="W133" s="123"/>
      <c r="X133" s="123"/>
      <c r="Y133" s="123"/>
      <c r="Z133" s="123"/>
      <c r="AA133" s="123"/>
      <c r="AB133" s="123"/>
      <c r="AC133" s="123"/>
      <c r="AD133" s="123"/>
      <c r="AE133" s="123"/>
      <c r="AF133" s="123"/>
      <c r="AG133" s="123"/>
      <c r="AH133" s="123"/>
    </row>
    <row r="134" spans="2:34">
      <c r="B134" s="123"/>
      <c r="C134" s="123"/>
      <c r="D134" s="123"/>
      <c r="E134" s="123"/>
      <c r="F134" s="123"/>
      <c r="G134" s="123"/>
      <c r="H134" s="123"/>
      <c r="I134" s="123"/>
      <c r="J134" s="123"/>
      <c r="K134" s="123"/>
      <c r="L134" s="123"/>
      <c r="M134" s="123"/>
      <c r="N134" s="123"/>
      <c r="O134" s="123"/>
      <c r="P134" s="123"/>
      <c r="Q134" s="123"/>
      <c r="R134" s="123"/>
      <c r="S134" s="123"/>
      <c r="T134" s="123"/>
      <c r="U134" s="123"/>
      <c r="V134" s="123"/>
      <c r="W134" s="123"/>
      <c r="X134" s="123"/>
      <c r="Y134" s="123"/>
      <c r="Z134" s="123"/>
      <c r="AA134" s="123"/>
      <c r="AB134" s="123"/>
      <c r="AC134" s="123"/>
      <c r="AD134" s="123"/>
      <c r="AE134" s="123"/>
      <c r="AF134" s="123"/>
      <c r="AG134" s="123"/>
      <c r="AH134" s="123"/>
    </row>
    <row r="135" spans="2:34">
      <c r="B135" s="123"/>
      <c r="C135" s="123"/>
      <c r="D135" s="123"/>
      <c r="E135" s="123"/>
      <c r="F135" s="123"/>
      <c r="G135" s="123"/>
      <c r="H135" s="123"/>
      <c r="I135" s="123"/>
      <c r="J135" s="123"/>
      <c r="K135" s="123"/>
      <c r="L135" s="123"/>
      <c r="M135" s="123"/>
      <c r="N135" s="123"/>
      <c r="O135" s="123"/>
      <c r="P135" s="123"/>
      <c r="Q135" s="123"/>
      <c r="R135" s="123"/>
      <c r="S135" s="123"/>
      <c r="T135" s="123"/>
      <c r="U135" s="123"/>
      <c r="V135" s="123"/>
      <c r="W135" s="123"/>
      <c r="X135" s="123"/>
      <c r="Y135" s="123"/>
      <c r="Z135" s="123"/>
      <c r="AA135" s="123"/>
      <c r="AB135" s="123"/>
      <c r="AC135" s="123"/>
      <c r="AD135" s="123"/>
      <c r="AE135" s="123"/>
      <c r="AF135" s="123"/>
      <c r="AG135" s="123"/>
      <c r="AH135" s="123"/>
    </row>
    <row r="136" spans="2:34">
      <c r="B136" s="123"/>
      <c r="C136" s="123"/>
      <c r="D136" s="123"/>
      <c r="E136" s="123"/>
      <c r="F136" s="123"/>
      <c r="G136" s="123"/>
      <c r="H136" s="123"/>
      <c r="I136" s="123"/>
      <c r="J136" s="123"/>
      <c r="K136" s="123"/>
      <c r="L136" s="123"/>
      <c r="M136" s="123"/>
      <c r="N136" s="123"/>
      <c r="O136" s="123"/>
      <c r="P136" s="123"/>
      <c r="Q136" s="123"/>
      <c r="R136" s="123"/>
      <c r="S136" s="123"/>
      <c r="T136" s="123"/>
      <c r="U136" s="123"/>
      <c r="V136" s="123"/>
      <c r="W136" s="123"/>
      <c r="X136" s="123"/>
      <c r="Y136" s="123"/>
      <c r="Z136" s="123"/>
      <c r="AA136" s="123"/>
      <c r="AB136" s="123"/>
      <c r="AC136" s="123"/>
      <c r="AD136" s="123"/>
      <c r="AE136" s="123"/>
      <c r="AF136" s="123"/>
      <c r="AG136" s="123"/>
      <c r="AH136" s="123"/>
    </row>
    <row r="137" spans="2:34">
      <c r="B137" s="123"/>
      <c r="C137" s="123"/>
      <c r="D137" s="123"/>
      <c r="E137" s="123"/>
      <c r="F137" s="123"/>
      <c r="G137" s="123"/>
      <c r="H137" s="123"/>
      <c r="I137" s="123"/>
      <c r="J137" s="123"/>
      <c r="K137" s="123"/>
      <c r="L137" s="123"/>
      <c r="M137" s="123"/>
      <c r="N137" s="123"/>
      <c r="O137" s="123"/>
      <c r="P137" s="123"/>
      <c r="Q137" s="123"/>
      <c r="R137" s="123"/>
      <c r="S137" s="123"/>
      <c r="T137" s="123"/>
      <c r="U137" s="123"/>
      <c r="V137" s="123"/>
      <c r="W137" s="123"/>
      <c r="X137" s="123"/>
      <c r="Y137" s="123"/>
      <c r="Z137" s="123"/>
      <c r="AA137" s="123"/>
      <c r="AB137" s="123"/>
      <c r="AC137" s="123"/>
      <c r="AD137" s="123"/>
      <c r="AE137" s="123"/>
      <c r="AF137" s="123"/>
      <c r="AG137" s="123"/>
      <c r="AH137" s="123"/>
    </row>
    <row r="138" spans="2:34">
      <c r="B138" s="123"/>
      <c r="C138" s="123"/>
      <c r="D138" s="123"/>
      <c r="E138" s="123"/>
      <c r="F138" s="123"/>
      <c r="G138" s="123"/>
      <c r="H138" s="123"/>
      <c r="I138" s="123"/>
      <c r="J138" s="123"/>
      <c r="K138" s="123"/>
      <c r="L138" s="123"/>
      <c r="M138" s="123"/>
      <c r="N138" s="123"/>
      <c r="O138" s="123"/>
      <c r="P138" s="123"/>
      <c r="Q138" s="123"/>
      <c r="R138" s="123"/>
      <c r="S138" s="123"/>
      <c r="T138" s="123"/>
      <c r="U138" s="123"/>
      <c r="V138" s="123"/>
      <c r="W138" s="123"/>
      <c r="X138" s="123"/>
      <c r="Y138" s="123"/>
      <c r="Z138" s="123"/>
      <c r="AA138" s="123"/>
      <c r="AB138" s="123"/>
      <c r="AC138" s="123"/>
      <c r="AD138" s="123"/>
      <c r="AE138" s="123"/>
      <c r="AF138" s="123"/>
      <c r="AG138" s="123"/>
      <c r="AH138" s="123"/>
    </row>
    <row r="139" spans="2:34">
      <c r="B139" s="123"/>
      <c r="C139" s="123"/>
      <c r="D139" s="123"/>
      <c r="E139" s="123"/>
      <c r="F139" s="123"/>
      <c r="G139" s="123"/>
      <c r="H139" s="123"/>
      <c r="I139" s="123"/>
      <c r="J139" s="123"/>
      <c r="K139" s="123"/>
      <c r="L139" s="123"/>
      <c r="M139" s="123"/>
      <c r="N139" s="123"/>
      <c r="O139" s="123"/>
      <c r="P139" s="123"/>
      <c r="Q139" s="123"/>
      <c r="R139" s="123"/>
      <c r="S139" s="123"/>
      <c r="T139" s="123"/>
      <c r="U139" s="123"/>
      <c r="V139" s="123"/>
      <c r="W139" s="123"/>
      <c r="X139" s="123"/>
      <c r="Y139" s="123"/>
      <c r="Z139" s="123"/>
      <c r="AA139" s="123"/>
      <c r="AB139" s="123"/>
      <c r="AC139" s="123"/>
      <c r="AD139" s="123"/>
      <c r="AE139" s="123"/>
      <c r="AF139" s="123"/>
      <c r="AG139" s="123"/>
      <c r="AH139" s="123"/>
    </row>
    <row r="140" spans="2:34">
      <c r="B140" s="123"/>
      <c r="C140" s="123"/>
      <c r="D140" s="123"/>
      <c r="E140" s="123"/>
      <c r="F140" s="123"/>
      <c r="G140" s="123"/>
      <c r="H140" s="123"/>
      <c r="I140" s="123"/>
      <c r="J140" s="123"/>
      <c r="K140" s="123"/>
      <c r="L140" s="123"/>
      <c r="M140" s="123"/>
      <c r="N140" s="123"/>
      <c r="O140" s="123"/>
      <c r="P140" s="123"/>
      <c r="Q140" s="123"/>
      <c r="R140" s="123"/>
      <c r="S140" s="123"/>
      <c r="T140" s="123"/>
      <c r="U140" s="123"/>
      <c r="V140" s="123"/>
      <c r="W140" s="123"/>
      <c r="X140" s="123"/>
      <c r="Y140" s="123"/>
      <c r="Z140" s="123"/>
      <c r="AA140" s="123"/>
      <c r="AB140" s="123"/>
      <c r="AC140" s="123"/>
      <c r="AD140" s="123"/>
      <c r="AE140" s="123"/>
      <c r="AF140" s="123"/>
      <c r="AG140" s="123"/>
      <c r="AH140" s="123"/>
    </row>
    <row r="141" spans="2:34">
      <c r="B141" s="123"/>
      <c r="C141" s="123"/>
      <c r="D141" s="123"/>
      <c r="E141" s="123"/>
      <c r="F141" s="123"/>
      <c r="G141" s="123"/>
      <c r="H141" s="123"/>
      <c r="I141" s="123"/>
      <c r="J141" s="123"/>
      <c r="K141" s="123"/>
      <c r="L141" s="123"/>
      <c r="M141" s="123"/>
      <c r="N141" s="123"/>
      <c r="O141" s="123"/>
      <c r="P141" s="123"/>
      <c r="Q141" s="123"/>
      <c r="R141" s="123"/>
      <c r="S141" s="123"/>
      <c r="T141" s="123"/>
      <c r="U141" s="123"/>
      <c r="V141" s="123"/>
      <c r="W141" s="123"/>
      <c r="X141" s="123"/>
      <c r="Y141" s="123"/>
      <c r="Z141" s="123"/>
      <c r="AA141" s="123"/>
      <c r="AB141" s="123"/>
      <c r="AC141" s="123"/>
      <c r="AD141" s="123"/>
      <c r="AE141" s="123"/>
      <c r="AF141" s="123"/>
      <c r="AG141" s="123"/>
      <c r="AH141" s="123"/>
    </row>
    <row r="142" spans="2:34">
      <c r="B142" s="123"/>
      <c r="C142" s="123"/>
      <c r="D142" s="123"/>
      <c r="E142" s="123"/>
      <c r="F142" s="123"/>
      <c r="G142" s="123"/>
      <c r="H142" s="123"/>
      <c r="I142" s="123"/>
      <c r="J142" s="123"/>
      <c r="K142" s="123"/>
      <c r="L142" s="123"/>
      <c r="M142" s="123"/>
      <c r="N142" s="123"/>
      <c r="O142" s="123"/>
      <c r="P142" s="123"/>
      <c r="Q142" s="123"/>
      <c r="R142" s="123"/>
      <c r="S142" s="123"/>
      <c r="T142" s="123"/>
      <c r="U142" s="123"/>
      <c r="V142" s="123"/>
      <c r="W142" s="123"/>
      <c r="X142" s="123"/>
      <c r="Y142" s="123"/>
      <c r="Z142" s="123"/>
      <c r="AA142" s="123"/>
      <c r="AB142" s="123"/>
      <c r="AC142" s="123"/>
      <c r="AD142" s="123"/>
      <c r="AE142" s="123"/>
      <c r="AF142" s="123"/>
      <c r="AG142" s="123"/>
      <c r="AH142" s="123"/>
    </row>
    <row r="143" spans="2:34">
      <c r="B143" s="123"/>
      <c r="C143" s="123"/>
      <c r="D143" s="123"/>
      <c r="E143" s="123"/>
      <c r="F143" s="123"/>
      <c r="G143" s="123"/>
      <c r="H143" s="123"/>
      <c r="I143" s="123"/>
      <c r="J143" s="123"/>
      <c r="K143" s="123"/>
      <c r="L143" s="123"/>
      <c r="M143" s="123"/>
      <c r="N143" s="123"/>
      <c r="O143" s="123"/>
      <c r="P143" s="123"/>
      <c r="Q143" s="123"/>
      <c r="R143" s="123"/>
      <c r="S143" s="123"/>
      <c r="T143" s="123"/>
      <c r="U143" s="123"/>
      <c r="V143" s="123"/>
      <c r="W143" s="123"/>
      <c r="X143" s="123"/>
      <c r="Y143" s="123"/>
      <c r="Z143" s="123"/>
      <c r="AA143" s="123"/>
      <c r="AB143" s="123"/>
      <c r="AC143" s="123"/>
      <c r="AD143" s="123"/>
      <c r="AE143" s="123"/>
      <c r="AF143" s="123"/>
      <c r="AG143" s="123"/>
      <c r="AH143" s="123"/>
    </row>
    <row r="144" spans="2:34">
      <c r="B144" s="123"/>
      <c r="C144" s="123"/>
      <c r="D144" s="123"/>
      <c r="E144" s="123"/>
      <c r="F144" s="123"/>
      <c r="G144" s="123"/>
      <c r="H144" s="123"/>
      <c r="I144" s="123"/>
      <c r="J144" s="123"/>
      <c r="K144" s="123"/>
      <c r="L144" s="123"/>
      <c r="M144" s="123"/>
      <c r="N144" s="123"/>
      <c r="O144" s="123"/>
      <c r="P144" s="123"/>
      <c r="Q144" s="123"/>
      <c r="R144" s="123"/>
      <c r="S144" s="123"/>
      <c r="T144" s="123"/>
      <c r="U144" s="123"/>
      <c r="V144" s="123"/>
      <c r="W144" s="123"/>
      <c r="X144" s="123"/>
      <c r="Y144" s="123"/>
      <c r="Z144" s="123"/>
      <c r="AA144" s="123"/>
      <c r="AB144" s="123"/>
      <c r="AC144" s="123"/>
      <c r="AD144" s="123"/>
      <c r="AE144" s="123"/>
      <c r="AF144" s="123"/>
      <c r="AG144" s="123"/>
      <c r="AH144" s="123"/>
    </row>
    <row r="145" spans="2:34">
      <c r="B145" s="123"/>
      <c r="C145" s="123"/>
      <c r="D145" s="123"/>
      <c r="E145" s="123"/>
      <c r="F145" s="123"/>
      <c r="G145" s="123"/>
      <c r="H145" s="123"/>
      <c r="I145" s="123"/>
      <c r="J145" s="123"/>
      <c r="K145" s="123"/>
      <c r="L145" s="123"/>
      <c r="M145" s="123"/>
      <c r="N145" s="123"/>
      <c r="O145" s="123"/>
      <c r="P145" s="123"/>
      <c r="Q145" s="123"/>
      <c r="R145" s="123"/>
      <c r="S145" s="123"/>
      <c r="T145" s="123"/>
      <c r="U145" s="123"/>
      <c r="V145" s="123"/>
      <c r="W145" s="123"/>
      <c r="X145" s="123"/>
      <c r="Y145" s="123"/>
      <c r="Z145" s="123"/>
      <c r="AA145" s="123"/>
      <c r="AB145" s="123"/>
      <c r="AC145" s="123"/>
      <c r="AD145" s="123"/>
      <c r="AE145" s="123"/>
      <c r="AF145" s="123"/>
      <c r="AG145" s="123"/>
      <c r="AH145" s="123"/>
    </row>
    <row r="146" spans="2:34">
      <c r="B146" s="123"/>
      <c r="C146" s="123"/>
      <c r="D146" s="123"/>
      <c r="E146" s="123"/>
      <c r="F146" s="123"/>
      <c r="G146" s="123"/>
      <c r="H146" s="123"/>
      <c r="I146" s="123"/>
      <c r="J146" s="123"/>
      <c r="K146" s="123"/>
      <c r="L146" s="123"/>
      <c r="M146" s="123"/>
      <c r="N146" s="123"/>
      <c r="O146" s="123"/>
      <c r="P146" s="123"/>
      <c r="Q146" s="123"/>
      <c r="R146" s="123"/>
      <c r="S146" s="123"/>
      <c r="T146" s="123"/>
      <c r="U146" s="123"/>
      <c r="V146" s="123"/>
      <c r="W146" s="123"/>
      <c r="X146" s="123"/>
      <c r="Y146" s="123"/>
      <c r="Z146" s="123"/>
      <c r="AA146" s="123"/>
      <c r="AB146" s="123"/>
      <c r="AC146" s="123"/>
      <c r="AD146" s="123"/>
      <c r="AE146" s="123"/>
      <c r="AF146" s="123"/>
      <c r="AG146" s="123"/>
      <c r="AH146" s="123"/>
    </row>
    <row r="147" spans="2:34">
      <c r="B147" s="123"/>
      <c r="C147" s="123"/>
      <c r="D147" s="123"/>
      <c r="E147" s="123"/>
      <c r="F147" s="123"/>
      <c r="G147" s="123"/>
      <c r="H147" s="123"/>
      <c r="I147" s="123"/>
      <c r="J147" s="123"/>
      <c r="K147" s="123"/>
      <c r="L147" s="123"/>
      <c r="M147" s="123"/>
      <c r="N147" s="123"/>
      <c r="O147" s="123"/>
      <c r="P147" s="123"/>
      <c r="Q147" s="123"/>
      <c r="R147" s="123"/>
      <c r="S147" s="123"/>
      <c r="T147" s="123"/>
      <c r="U147" s="123"/>
      <c r="V147" s="123"/>
      <c r="W147" s="123"/>
      <c r="X147" s="123"/>
      <c r="Y147" s="123"/>
      <c r="Z147" s="123"/>
      <c r="AA147" s="123"/>
      <c r="AB147" s="123"/>
      <c r="AC147" s="123"/>
      <c r="AD147" s="123"/>
      <c r="AE147" s="123"/>
      <c r="AF147" s="123"/>
      <c r="AG147" s="123"/>
      <c r="AH147" s="123"/>
    </row>
    <row r="148" spans="2:34">
      <c r="B148" s="123"/>
      <c r="C148" s="123"/>
      <c r="D148" s="123"/>
      <c r="E148" s="123"/>
      <c r="F148" s="123"/>
      <c r="G148" s="123"/>
      <c r="H148" s="123"/>
      <c r="I148" s="123"/>
      <c r="J148" s="123"/>
      <c r="K148" s="123"/>
      <c r="L148" s="123"/>
      <c r="M148" s="123"/>
      <c r="N148" s="123"/>
      <c r="O148" s="123"/>
      <c r="P148" s="123"/>
      <c r="Q148" s="123"/>
      <c r="R148" s="123"/>
      <c r="S148" s="123"/>
      <c r="T148" s="123"/>
      <c r="U148" s="123"/>
      <c r="V148" s="123"/>
      <c r="W148" s="123"/>
      <c r="X148" s="123"/>
      <c r="Y148" s="123"/>
      <c r="Z148" s="123"/>
      <c r="AA148" s="123"/>
      <c r="AB148" s="123"/>
      <c r="AC148" s="123"/>
      <c r="AD148" s="123"/>
      <c r="AE148" s="123"/>
      <c r="AF148" s="123"/>
      <c r="AG148" s="123"/>
      <c r="AH148" s="123"/>
    </row>
    <row r="149" spans="2:34">
      <c r="B149" s="123"/>
      <c r="C149" s="123"/>
      <c r="D149" s="123"/>
      <c r="E149" s="123"/>
      <c r="F149" s="123"/>
      <c r="G149" s="123"/>
      <c r="H149" s="123"/>
      <c r="I149" s="123"/>
      <c r="J149" s="123"/>
      <c r="K149" s="123"/>
      <c r="L149" s="123"/>
      <c r="M149" s="123"/>
      <c r="N149" s="123"/>
      <c r="O149" s="123"/>
      <c r="P149" s="123"/>
      <c r="Q149" s="123"/>
      <c r="R149" s="123"/>
      <c r="S149" s="123"/>
      <c r="T149" s="123"/>
      <c r="U149" s="123"/>
      <c r="V149" s="123"/>
      <c r="W149" s="123"/>
      <c r="X149" s="123"/>
      <c r="Y149" s="123"/>
      <c r="Z149" s="123"/>
      <c r="AA149" s="123"/>
      <c r="AB149" s="123"/>
      <c r="AC149" s="123"/>
      <c r="AD149" s="123"/>
      <c r="AE149" s="123"/>
      <c r="AF149" s="123"/>
      <c r="AG149" s="123"/>
      <c r="AH149" s="123"/>
    </row>
    <row r="150" spans="2:34">
      <c r="B150" s="123"/>
      <c r="C150" s="123"/>
      <c r="D150" s="123"/>
      <c r="E150" s="123"/>
      <c r="F150" s="123"/>
      <c r="G150" s="123"/>
      <c r="H150" s="123"/>
      <c r="I150" s="123"/>
      <c r="J150" s="123"/>
      <c r="K150" s="123"/>
      <c r="L150" s="123"/>
      <c r="M150" s="123"/>
      <c r="N150" s="123"/>
      <c r="O150" s="123"/>
      <c r="P150" s="123"/>
      <c r="Q150" s="123"/>
      <c r="R150" s="123"/>
      <c r="S150" s="123"/>
      <c r="T150" s="123"/>
      <c r="U150" s="123"/>
      <c r="V150" s="123"/>
      <c r="W150" s="123"/>
      <c r="X150" s="123"/>
      <c r="Y150" s="123"/>
      <c r="Z150" s="123"/>
      <c r="AA150" s="123"/>
      <c r="AB150" s="123"/>
      <c r="AC150" s="123"/>
      <c r="AD150" s="123"/>
      <c r="AE150" s="123"/>
      <c r="AF150" s="123"/>
      <c r="AG150" s="123"/>
      <c r="AH150" s="123"/>
    </row>
    <row r="151" spans="2:34">
      <c r="B151" s="123"/>
      <c r="C151" s="123"/>
      <c r="D151" s="123"/>
      <c r="E151" s="123"/>
      <c r="F151" s="123"/>
      <c r="G151" s="123"/>
      <c r="H151" s="123"/>
      <c r="I151" s="123"/>
      <c r="J151" s="123"/>
      <c r="K151" s="123"/>
      <c r="L151" s="123"/>
      <c r="M151" s="123"/>
      <c r="N151" s="123"/>
      <c r="O151" s="123"/>
      <c r="P151" s="123"/>
      <c r="Q151" s="123"/>
      <c r="R151" s="123"/>
      <c r="S151" s="123"/>
      <c r="T151" s="123"/>
      <c r="U151" s="123"/>
      <c r="V151" s="123"/>
      <c r="W151" s="123"/>
      <c r="X151" s="123"/>
      <c r="Y151" s="123"/>
      <c r="Z151" s="123"/>
      <c r="AA151" s="123"/>
      <c r="AB151" s="123"/>
      <c r="AC151" s="123"/>
      <c r="AD151" s="123"/>
      <c r="AE151" s="123"/>
      <c r="AF151" s="123"/>
      <c r="AG151" s="123"/>
      <c r="AH151" s="123"/>
    </row>
    <row r="152" spans="2:34">
      <c r="B152" s="123"/>
      <c r="C152" s="123"/>
      <c r="D152" s="123"/>
      <c r="E152" s="123"/>
      <c r="F152" s="123"/>
      <c r="G152" s="123"/>
      <c r="H152" s="123"/>
      <c r="I152" s="123"/>
      <c r="J152" s="123"/>
      <c r="K152" s="123"/>
      <c r="L152" s="123"/>
      <c r="M152" s="123"/>
      <c r="N152" s="123"/>
      <c r="O152" s="123"/>
      <c r="P152" s="123"/>
      <c r="Q152" s="123"/>
      <c r="R152" s="123"/>
      <c r="S152" s="123"/>
      <c r="T152" s="123"/>
      <c r="U152" s="123"/>
      <c r="V152" s="123"/>
      <c r="W152" s="123"/>
      <c r="X152" s="123"/>
      <c r="Y152" s="123"/>
      <c r="Z152" s="123"/>
      <c r="AA152" s="123"/>
      <c r="AB152" s="123"/>
      <c r="AC152" s="123"/>
      <c r="AD152" s="123"/>
      <c r="AE152" s="123"/>
      <c r="AF152" s="123"/>
      <c r="AG152" s="123"/>
      <c r="AH152" s="123"/>
    </row>
    <row r="153" spans="2:34">
      <c r="B153" s="123"/>
      <c r="C153" s="123"/>
      <c r="D153" s="123"/>
      <c r="E153" s="123"/>
      <c r="F153" s="123"/>
      <c r="G153" s="123"/>
      <c r="H153" s="123"/>
      <c r="I153" s="123"/>
      <c r="J153" s="123"/>
      <c r="K153" s="123"/>
      <c r="L153" s="123"/>
      <c r="M153" s="123"/>
      <c r="N153" s="123"/>
      <c r="O153" s="123"/>
      <c r="P153" s="123"/>
      <c r="Q153" s="123"/>
      <c r="R153" s="123"/>
      <c r="S153" s="123"/>
      <c r="T153" s="123"/>
      <c r="U153" s="123"/>
      <c r="V153" s="123"/>
      <c r="W153" s="123"/>
      <c r="X153" s="123"/>
      <c r="Y153" s="123"/>
      <c r="Z153" s="123"/>
      <c r="AA153" s="123"/>
      <c r="AB153" s="123"/>
      <c r="AC153" s="123"/>
      <c r="AD153" s="123"/>
      <c r="AE153" s="123"/>
      <c r="AF153" s="123"/>
      <c r="AG153" s="123"/>
      <c r="AH153" s="123"/>
    </row>
    <row r="154" spans="2:34">
      <c r="B154" s="123"/>
      <c r="C154" s="123"/>
      <c r="D154" s="123"/>
      <c r="E154" s="123"/>
      <c r="F154" s="123"/>
      <c r="G154" s="123"/>
      <c r="H154" s="123"/>
      <c r="I154" s="123"/>
      <c r="J154" s="123"/>
      <c r="K154" s="123"/>
      <c r="L154" s="123"/>
      <c r="M154" s="123"/>
      <c r="N154" s="123"/>
      <c r="O154" s="123"/>
      <c r="P154" s="123"/>
      <c r="Q154" s="123"/>
      <c r="R154" s="123"/>
      <c r="S154" s="123"/>
      <c r="T154" s="123"/>
      <c r="U154" s="123"/>
      <c r="V154" s="123"/>
      <c r="W154" s="123"/>
      <c r="X154" s="123"/>
      <c r="Y154" s="123"/>
      <c r="Z154" s="123"/>
      <c r="AA154" s="123"/>
      <c r="AB154" s="123"/>
      <c r="AC154" s="123"/>
      <c r="AD154" s="123"/>
      <c r="AE154" s="123"/>
      <c r="AF154" s="123"/>
      <c r="AG154" s="123"/>
      <c r="AH154" s="123"/>
    </row>
    <row r="155" spans="2:34">
      <c r="B155" s="123"/>
      <c r="C155" s="123"/>
      <c r="D155" s="123"/>
      <c r="E155" s="123"/>
      <c r="F155" s="123"/>
      <c r="G155" s="123"/>
      <c r="H155" s="123"/>
      <c r="I155" s="123"/>
      <c r="J155" s="123"/>
      <c r="K155" s="123"/>
      <c r="L155" s="123"/>
      <c r="M155" s="123"/>
      <c r="N155" s="123"/>
      <c r="O155" s="123"/>
      <c r="P155" s="123"/>
      <c r="Q155" s="123"/>
      <c r="R155" s="123"/>
      <c r="S155" s="123"/>
      <c r="T155" s="123"/>
      <c r="U155" s="123"/>
      <c r="V155" s="123"/>
      <c r="W155" s="123"/>
      <c r="X155" s="123"/>
      <c r="Y155" s="123"/>
      <c r="Z155" s="123"/>
      <c r="AA155" s="123"/>
      <c r="AB155" s="123"/>
      <c r="AC155" s="123"/>
      <c r="AD155" s="123"/>
      <c r="AE155" s="123"/>
      <c r="AF155" s="123"/>
      <c r="AG155" s="123"/>
      <c r="AH155" s="123"/>
    </row>
    <row r="156" spans="2:34">
      <c r="B156" s="123"/>
      <c r="C156" s="123"/>
      <c r="D156" s="123"/>
      <c r="E156" s="123"/>
      <c r="F156" s="123"/>
      <c r="G156" s="123"/>
      <c r="H156" s="123"/>
      <c r="I156" s="123"/>
      <c r="J156" s="123"/>
      <c r="K156" s="123"/>
      <c r="L156" s="123"/>
      <c r="M156" s="123"/>
      <c r="N156" s="123"/>
      <c r="O156" s="123"/>
      <c r="P156" s="123"/>
      <c r="Q156" s="123"/>
      <c r="R156" s="123"/>
      <c r="S156" s="123"/>
      <c r="T156" s="123"/>
      <c r="U156" s="123"/>
      <c r="V156" s="123"/>
      <c r="W156" s="123"/>
      <c r="X156" s="123"/>
      <c r="Y156" s="123"/>
      <c r="Z156" s="123"/>
      <c r="AA156" s="123"/>
      <c r="AB156" s="123"/>
      <c r="AC156" s="123"/>
      <c r="AD156" s="123"/>
      <c r="AE156" s="123"/>
      <c r="AF156" s="123"/>
      <c r="AG156" s="123"/>
      <c r="AH156" s="123"/>
    </row>
    <row r="157" spans="2:34">
      <c r="B157" s="123"/>
      <c r="C157" s="123"/>
      <c r="D157" s="123"/>
      <c r="E157" s="123"/>
      <c r="F157" s="123"/>
      <c r="G157" s="123"/>
      <c r="H157" s="123"/>
      <c r="I157" s="123"/>
      <c r="J157" s="123"/>
      <c r="K157" s="123"/>
      <c r="L157" s="123"/>
      <c r="M157" s="123"/>
      <c r="N157" s="123"/>
      <c r="O157" s="123"/>
      <c r="P157" s="123"/>
      <c r="Q157" s="123"/>
      <c r="R157" s="123"/>
      <c r="S157" s="123"/>
      <c r="T157" s="123"/>
      <c r="U157" s="123"/>
      <c r="V157" s="123"/>
      <c r="W157" s="123"/>
      <c r="X157" s="123"/>
      <c r="Y157" s="123"/>
      <c r="Z157" s="123"/>
      <c r="AA157" s="123"/>
      <c r="AB157" s="123"/>
      <c r="AC157" s="123"/>
      <c r="AD157" s="123"/>
      <c r="AE157" s="123"/>
      <c r="AF157" s="123"/>
      <c r="AG157" s="123"/>
      <c r="AH157" s="123"/>
    </row>
    <row r="158" spans="2:34">
      <c r="B158" s="123"/>
      <c r="C158" s="123"/>
      <c r="D158" s="123"/>
      <c r="E158" s="123"/>
      <c r="F158" s="123"/>
      <c r="G158" s="123"/>
      <c r="H158" s="123"/>
      <c r="I158" s="123"/>
      <c r="J158" s="123"/>
      <c r="K158" s="123"/>
      <c r="L158" s="123"/>
      <c r="M158" s="123"/>
      <c r="N158" s="123"/>
      <c r="O158" s="123"/>
      <c r="P158" s="123"/>
      <c r="Q158" s="123"/>
      <c r="R158" s="123"/>
      <c r="S158" s="123"/>
      <c r="T158" s="123"/>
      <c r="U158" s="123"/>
      <c r="V158" s="123"/>
      <c r="W158" s="123"/>
      <c r="X158" s="123"/>
      <c r="Y158" s="123"/>
      <c r="Z158" s="123"/>
      <c r="AA158" s="123"/>
      <c r="AB158" s="123"/>
      <c r="AC158" s="123"/>
      <c r="AD158" s="123"/>
      <c r="AE158" s="123"/>
      <c r="AF158" s="123"/>
      <c r="AG158" s="123"/>
      <c r="AH158" s="123"/>
    </row>
    <row r="159" spans="2:34">
      <c r="B159" s="123"/>
      <c r="C159" s="123"/>
      <c r="D159" s="123"/>
      <c r="E159" s="123"/>
      <c r="F159" s="123"/>
      <c r="G159" s="123"/>
      <c r="H159" s="123"/>
      <c r="I159" s="123"/>
      <c r="J159" s="123"/>
      <c r="K159" s="123"/>
      <c r="L159" s="123"/>
      <c r="M159" s="123"/>
      <c r="N159" s="123"/>
      <c r="O159" s="123"/>
      <c r="P159" s="123"/>
      <c r="Q159" s="123"/>
      <c r="R159" s="123"/>
      <c r="S159" s="123"/>
      <c r="T159" s="123"/>
      <c r="U159" s="123"/>
      <c r="V159" s="123"/>
      <c r="W159" s="123"/>
      <c r="X159" s="123"/>
      <c r="Y159" s="123"/>
      <c r="Z159" s="123"/>
      <c r="AA159" s="123"/>
      <c r="AB159" s="123"/>
      <c r="AC159" s="123"/>
      <c r="AD159" s="123"/>
      <c r="AE159" s="123"/>
      <c r="AF159" s="123"/>
      <c r="AG159" s="123"/>
      <c r="AH159" s="123"/>
    </row>
    <row r="160" spans="2:34">
      <c r="B160" s="123"/>
      <c r="C160" s="123"/>
      <c r="D160" s="123"/>
      <c r="E160" s="123"/>
      <c r="F160" s="123"/>
      <c r="G160" s="123"/>
      <c r="H160" s="123"/>
      <c r="I160" s="123"/>
      <c r="J160" s="123"/>
      <c r="K160" s="123"/>
      <c r="L160" s="123"/>
      <c r="M160" s="123"/>
      <c r="N160" s="123"/>
      <c r="O160" s="123"/>
      <c r="P160" s="123"/>
      <c r="Q160" s="123"/>
      <c r="R160" s="123"/>
      <c r="S160" s="123"/>
      <c r="T160" s="123"/>
      <c r="U160" s="123"/>
      <c r="V160" s="123"/>
      <c r="W160" s="123"/>
      <c r="X160" s="123"/>
      <c r="Y160" s="123"/>
      <c r="Z160" s="123"/>
      <c r="AA160" s="123"/>
      <c r="AB160" s="123"/>
      <c r="AC160" s="123"/>
      <c r="AD160" s="123"/>
      <c r="AE160" s="123"/>
      <c r="AF160" s="123"/>
      <c r="AG160" s="123"/>
      <c r="AH160" s="123"/>
    </row>
  </sheetData>
  <mergeCells count="2">
    <mergeCell ref="C87:AH87"/>
    <mergeCell ref="C116:AH11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2B2DD-E48D-4804-86C3-A47EC6ED17D9}">
  <dimension ref="A1:AL160"/>
  <sheetViews>
    <sheetView workbookViewId="0">
      <selection activeCell="B1" sqref="B1:AI94"/>
    </sheetView>
  </sheetViews>
  <sheetFormatPr defaultRowHeight="14.5"/>
  <cols>
    <col min="1" max="1" width="19.54296875" style="8" customWidth="1"/>
    <col min="2" max="2" width="19.36328125" style="44" customWidth="1"/>
    <col min="3" max="3" width="25" style="123" customWidth="1"/>
    <col min="4" max="16384" width="8.7265625" style="123"/>
  </cols>
  <sheetData>
    <row r="1" spans="1:38" s="48" customFormat="1" ht="15" customHeight="1" thickBot="1">
      <c r="A1" s="8"/>
      <c r="B1" s="123"/>
      <c r="C1" s="26" t="s">
        <v>2048</v>
      </c>
      <c r="D1" s="27">
        <v>2020</v>
      </c>
      <c r="E1" s="27">
        <v>2021</v>
      </c>
      <c r="F1" s="27">
        <v>2022</v>
      </c>
      <c r="G1" s="27">
        <v>2023</v>
      </c>
      <c r="H1" s="27">
        <v>2024</v>
      </c>
      <c r="I1" s="27">
        <v>2025</v>
      </c>
      <c r="J1" s="27">
        <v>2026</v>
      </c>
      <c r="K1" s="27">
        <v>2027</v>
      </c>
      <c r="L1" s="27">
        <v>2028</v>
      </c>
      <c r="M1" s="27">
        <v>2029</v>
      </c>
      <c r="N1" s="27">
        <v>2030</v>
      </c>
      <c r="O1" s="27">
        <v>2031</v>
      </c>
      <c r="P1" s="27">
        <v>2032</v>
      </c>
      <c r="Q1" s="27">
        <v>2033</v>
      </c>
      <c r="R1" s="27">
        <v>2034</v>
      </c>
      <c r="S1" s="27">
        <v>2035</v>
      </c>
      <c r="T1" s="27">
        <v>2036</v>
      </c>
      <c r="U1" s="27">
        <v>2037</v>
      </c>
      <c r="V1" s="27">
        <v>2038</v>
      </c>
      <c r="W1" s="27">
        <v>2039</v>
      </c>
      <c r="X1" s="27">
        <v>2040</v>
      </c>
      <c r="Y1" s="27">
        <v>2041</v>
      </c>
      <c r="Z1" s="27">
        <v>2042</v>
      </c>
      <c r="AA1" s="27">
        <v>2043</v>
      </c>
      <c r="AB1" s="27">
        <v>2044</v>
      </c>
      <c r="AC1" s="27">
        <v>2045</v>
      </c>
      <c r="AD1" s="27">
        <v>2046</v>
      </c>
      <c r="AE1" s="27">
        <v>2047</v>
      </c>
      <c r="AF1" s="27">
        <v>2048</v>
      </c>
      <c r="AG1" s="27">
        <v>2049</v>
      </c>
      <c r="AH1" s="27">
        <v>2050</v>
      </c>
      <c r="AI1" s="123"/>
      <c r="AJ1" s="48">
        <v>2049</v>
      </c>
      <c r="AK1" s="48">
        <v>2050</v>
      </c>
      <c r="AL1" s="48" t="s">
        <v>1126</v>
      </c>
    </row>
    <row r="2" spans="1:38" ht="15" customHeight="1" thickTop="1">
      <c r="B2" s="123"/>
    </row>
    <row r="3" spans="1:38" ht="15" customHeight="1">
      <c r="B3" s="123"/>
      <c r="D3" s="130" t="s">
        <v>110</v>
      </c>
      <c r="E3" s="130" t="s">
        <v>1098</v>
      </c>
    </row>
    <row r="4" spans="1:38" ht="15" customHeight="1">
      <c r="B4" s="123"/>
      <c r="D4" s="130" t="s">
        <v>109</v>
      </c>
      <c r="E4" s="130" t="s">
        <v>1099</v>
      </c>
      <c r="H4" s="130" t="s">
        <v>108</v>
      </c>
    </row>
    <row r="5" spans="1:38" ht="15" customHeight="1">
      <c r="B5" s="123"/>
      <c r="D5" s="130" t="s">
        <v>107</v>
      </c>
      <c r="E5" s="130" t="s">
        <v>1100</v>
      </c>
    </row>
    <row r="6" spans="1:38" ht="15" customHeight="1">
      <c r="B6" s="123"/>
      <c r="D6" s="130" t="s">
        <v>106</v>
      </c>
      <c r="F6" s="130" t="s">
        <v>1101</v>
      </c>
    </row>
    <row r="7" spans="1:38" ht="15" customHeight="1">
      <c r="B7" s="123"/>
    </row>
    <row r="8" spans="1:38" ht="15" customHeight="1">
      <c r="B8" s="123"/>
    </row>
    <row r="9" spans="1:38" ht="15" customHeight="1">
      <c r="B9" s="123"/>
    </row>
    <row r="10" spans="1:38" ht="15" customHeight="1">
      <c r="B10" s="19" t="s">
        <v>848</v>
      </c>
      <c r="C10" s="29" t="s">
        <v>1802</v>
      </c>
      <c r="AI10" s="98" t="s">
        <v>1102</v>
      </c>
    </row>
    <row r="11" spans="1:38" ht="15" customHeight="1">
      <c r="B11" s="123"/>
      <c r="C11" s="26" t="s">
        <v>1803</v>
      </c>
      <c r="AI11" s="98" t="s">
        <v>1103</v>
      </c>
    </row>
    <row r="12" spans="1:38" ht="15" customHeight="1">
      <c r="B12" s="123"/>
      <c r="C12" s="26"/>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98" t="s">
        <v>1104</v>
      </c>
    </row>
    <row r="13" spans="1:38" ht="15" customHeight="1" thickBot="1">
      <c r="B13" s="123"/>
      <c r="C13" s="27" t="s">
        <v>1804</v>
      </c>
      <c r="D13" s="27">
        <v>2020</v>
      </c>
      <c r="E13" s="27">
        <v>2021</v>
      </c>
      <c r="F13" s="27">
        <v>2022</v>
      </c>
      <c r="G13" s="27">
        <v>2023</v>
      </c>
      <c r="H13" s="27">
        <v>2024</v>
      </c>
      <c r="I13" s="27">
        <v>2025</v>
      </c>
      <c r="J13" s="27">
        <v>2026</v>
      </c>
      <c r="K13" s="27">
        <v>2027</v>
      </c>
      <c r="L13" s="27">
        <v>2028</v>
      </c>
      <c r="M13" s="27">
        <v>2029</v>
      </c>
      <c r="N13" s="27">
        <v>2030</v>
      </c>
      <c r="O13" s="27">
        <v>2031</v>
      </c>
      <c r="P13" s="27">
        <v>2032</v>
      </c>
      <c r="Q13" s="27">
        <v>2033</v>
      </c>
      <c r="R13" s="27">
        <v>2034</v>
      </c>
      <c r="S13" s="27">
        <v>2035</v>
      </c>
      <c r="T13" s="27">
        <v>2036</v>
      </c>
      <c r="U13" s="27">
        <v>2037</v>
      </c>
      <c r="V13" s="27">
        <v>2038</v>
      </c>
      <c r="W13" s="27">
        <v>2039</v>
      </c>
      <c r="X13" s="27">
        <v>2040</v>
      </c>
      <c r="Y13" s="27">
        <v>2041</v>
      </c>
      <c r="Z13" s="27">
        <v>2042</v>
      </c>
      <c r="AA13" s="27">
        <v>2043</v>
      </c>
      <c r="AB13" s="27">
        <v>2044</v>
      </c>
      <c r="AC13" s="27">
        <v>2045</v>
      </c>
      <c r="AD13" s="27">
        <v>2046</v>
      </c>
      <c r="AE13" s="27">
        <v>2047</v>
      </c>
      <c r="AF13" s="27">
        <v>2048</v>
      </c>
      <c r="AG13" s="27">
        <v>2049</v>
      </c>
      <c r="AH13" s="27">
        <v>2050</v>
      </c>
      <c r="AI13" s="99" t="s">
        <v>1105</v>
      </c>
    </row>
    <row r="14" spans="1:38" ht="15" customHeight="1" thickTop="1">
      <c r="B14" s="123"/>
      <c r="AJ14" s="123">
        <v>2049</v>
      </c>
      <c r="AK14" s="123">
        <v>2050</v>
      </c>
      <c r="AL14" s="123" t="s">
        <v>1126</v>
      </c>
    </row>
    <row r="15" spans="1:38" ht="15" customHeight="1">
      <c r="B15" s="123"/>
      <c r="C15" s="30" t="s">
        <v>1805</v>
      </c>
    </row>
    <row r="16" spans="1:38" ht="15" customHeight="1">
      <c r="B16" s="123"/>
      <c r="C16" s="30" t="s">
        <v>1806</v>
      </c>
    </row>
    <row r="17" spans="1:38" s="41" customFormat="1" ht="15" customHeight="1">
      <c r="A17" s="114" t="s">
        <v>114</v>
      </c>
      <c r="B17" s="19" t="s">
        <v>849</v>
      </c>
      <c r="C17" s="37" t="s">
        <v>1132</v>
      </c>
      <c r="D17" s="33">
        <v>4530.6123049999997</v>
      </c>
      <c r="E17" s="33">
        <v>4867.2963870000003</v>
      </c>
      <c r="F17" s="33">
        <v>5296.1870120000003</v>
      </c>
      <c r="G17" s="33">
        <v>5324.0834960000002</v>
      </c>
      <c r="H17" s="33">
        <v>5373.3955079999996</v>
      </c>
      <c r="I17" s="33">
        <v>5477.5234380000002</v>
      </c>
      <c r="J17" s="33">
        <v>5448.6259769999997</v>
      </c>
      <c r="K17" s="33">
        <v>5351.9443359999996</v>
      </c>
      <c r="L17" s="33">
        <v>5400.5883789999998</v>
      </c>
      <c r="M17" s="33">
        <v>5432.0546880000002</v>
      </c>
      <c r="N17" s="33">
        <v>5501.2026370000003</v>
      </c>
      <c r="O17" s="33">
        <v>5523.5126950000003</v>
      </c>
      <c r="P17" s="33">
        <v>5528.8051759999998</v>
      </c>
      <c r="Q17" s="33">
        <v>5533.8051759999998</v>
      </c>
      <c r="R17" s="33">
        <v>5533.3359380000002</v>
      </c>
      <c r="S17" s="33">
        <v>5479.1352539999998</v>
      </c>
      <c r="T17" s="33">
        <v>5404.8027339999999</v>
      </c>
      <c r="U17" s="33">
        <v>5350.21875</v>
      </c>
      <c r="V17" s="33">
        <v>5311.5434569999998</v>
      </c>
      <c r="W17" s="33">
        <v>5234.296875</v>
      </c>
      <c r="X17" s="33">
        <v>5179.9248049999997</v>
      </c>
      <c r="Y17" s="33">
        <v>5155.314453</v>
      </c>
      <c r="Z17" s="33">
        <v>5135.7548829999996</v>
      </c>
      <c r="AA17" s="33">
        <v>5069.75</v>
      </c>
      <c r="AB17" s="33">
        <v>5018.3833009999998</v>
      </c>
      <c r="AC17" s="33">
        <v>4990.9692379999997</v>
      </c>
      <c r="AD17" s="33">
        <v>4957.3291019999997</v>
      </c>
      <c r="AE17" s="33">
        <v>4902.3403319999998</v>
      </c>
      <c r="AF17" s="33">
        <v>4842.546875</v>
      </c>
      <c r="AG17" s="33">
        <v>4746.4335940000001</v>
      </c>
      <c r="AH17" s="33">
        <v>4648.7587890000004</v>
      </c>
      <c r="AI17" s="32">
        <v>8.5800000000000004E-4</v>
      </c>
      <c r="AJ17" s="123">
        <v>4332.6879879999997</v>
      </c>
      <c r="AK17" s="123">
        <v>4252.9243159999996</v>
      </c>
      <c r="AL17" s="100">
        <v>-1E-3</v>
      </c>
    </row>
    <row r="18" spans="1:38" ht="15" customHeight="1">
      <c r="A18" s="114" t="s">
        <v>115</v>
      </c>
      <c r="B18" s="19" t="s">
        <v>850</v>
      </c>
      <c r="C18" s="37" t="s">
        <v>1133</v>
      </c>
      <c r="D18" s="33">
        <v>9.6831E-2</v>
      </c>
      <c r="E18" s="33">
        <v>9.5556000000000002E-2</v>
      </c>
      <c r="F18" s="33">
        <v>9.7194000000000003E-2</v>
      </c>
      <c r="G18" s="33">
        <v>9.2127000000000001E-2</v>
      </c>
      <c r="H18" s="33">
        <v>9.0411000000000005E-2</v>
      </c>
      <c r="I18" s="33">
        <v>9.1891E-2</v>
      </c>
      <c r="J18" s="33">
        <v>9.2038999999999996E-2</v>
      </c>
      <c r="K18" s="33">
        <v>9.0311000000000002E-2</v>
      </c>
      <c r="L18" s="33">
        <v>9.1047000000000003E-2</v>
      </c>
      <c r="M18" s="33">
        <v>9.2747999999999997E-2</v>
      </c>
      <c r="N18" s="33">
        <v>9.5083000000000001E-2</v>
      </c>
      <c r="O18" s="33">
        <v>9.6678E-2</v>
      </c>
      <c r="P18" s="33">
        <v>9.7115999999999994E-2</v>
      </c>
      <c r="Q18" s="33">
        <v>9.8172999999999996E-2</v>
      </c>
      <c r="R18" s="33">
        <v>9.9004999999999996E-2</v>
      </c>
      <c r="S18" s="33">
        <v>9.8805000000000004E-2</v>
      </c>
      <c r="T18" s="33">
        <v>9.8323999999999995E-2</v>
      </c>
      <c r="U18" s="33">
        <v>9.7292000000000003E-2</v>
      </c>
      <c r="V18" s="33">
        <v>9.7021999999999997E-2</v>
      </c>
      <c r="W18" s="33">
        <v>9.6114000000000005E-2</v>
      </c>
      <c r="X18" s="33">
        <v>9.4709000000000002E-2</v>
      </c>
      <c r="Y18" s="33">
        <v>9.4579999999999997E-2</v>
      </c>
      <c r="Z18" s="33">
        <v>9.4301999999999997E-2</v>
      </c>
      <c r="AA18" s="33">
        <v>9.2635999999999996E-2</v>
      </c>
      <c r="AB18" s="33">
        <v>9.2108999999999996E-2</v>
      </c>
      <c r="AC18" s="33">
        <v>9.0700000000000003E-2</v>
      </c>
      <c r="AD18" s="33">
        <v>8.9841000000000004E-2</v>
      </c>
      <c r="AE18" s="33">
        <v>8.8319999999999996E-2</v>
      </c>
      <c r="AF18" s="33">
        <v>8.7913000000000005E-2</v>
      </c>
      <c r="AG18" s="33">
        <v>8.5241999999999998E-2</v>
      </c>
      <c r="AH18" s="33">
        <v>8.3406999999999995E-2</v>
      </c>
      <c r="AI18" s="32">
        <v>-4.9620000000000003E-3</v>
      </c>
      <c r="AJ18" s="123">
        <v>7.0516999999999996E-2</v>
      </c>
      <c r="AK18" s="123">
        <v>6.9125000000000006E-2</v>
      </c>
      <c r="AL18" s="100">
        <v>-8.9999999999999993E-3</v>
      </c>
    </row>
    <row r="19" spans="1:38" ht="15" customHeight="1">
      <c r="A19" s="114"/>
      <c r="B19" s="19" t="s">
        <v>851</v>
      </c>
      <c r="C19" s="37" t="s">
        <v>2051</v>
      </c>
      <c r="D19" s="33">
        <v>4530.7089839999999</v>
      </c>
      <c r="E19" s="33">
        <v>4867.3920900000003</v>
      </c>
      <c r="F19" s="33">
        <v>5296.2841799999997</v>
      </c>
      <c r="G19" s="33">
        <v>5324.1757809999999</v>
      </c>
      <c r="H19" s="33">
        <v>5373.4858400000003</v>
      </c>
      <c r="I19" s="33">
        <v>5477.6152339999999</v>
      </c>
      <c r="J19" s="33">
        <v>5448.7177730000003</v>
      </c>
      <c r="K19" s="33">
        <v>5352.0346680000002</v>
      </c>
      <c r="L19" s="33">
        <v>5400.6791990000002</v>
      </c>
      <c r="M19" s="33">
        <v>5432.1474609999996</v>
      </c>
      <c r="N19" s="33">
        <v>5501.2978519999997</v>
      </c>
      <c r="O19" s="33">
        <v>5523.609375</v>
      </c>
      <c r="P19" s="33">
        <v>5528.9023440000001</v>
      </c>
      <c r="Q19" s="33">
        <v>5533.9033200000003</v>
      </c>
      <c r="R19" s="33">
        <v>5533.4350590000004</v>
      </c>
      <c r="S19" s="33">
        <v>5479.2338870000003</v>
      </c>
      <c r="T19" s="33">
        <v>5404.9008789999998</v>
      </c>
      <c r="U19" s="33">
        <v>5350.3159180000002</v>
      </c>
      <c r="V19" s="33">
        <v>5311.640625</v>
      </c>
      <c r="W19" s="33">
        <v>5234.3930659999996</v>
      </c>
      <c r="X19" s="33">
        <v>5180.0195309999999</v>
      </c>
      <c r="Y19" s="33">
        <v>5155.4091799999997</v>
      </c>
      <c r="Z19" s="33">
        <v>5135.8491210000002</v>
      </c>
      <c r="AA19" s="33">
        <v>5069.8427730000003</v>
      </c>
      <c r="AB19" s="33">
        <v>5018.4755859999996</v>
      </c>
      <c r="AC19" s="33">
        <v>4991.0600590000004</v>
      </c>
      <c r="AD19" s="33">
        <v>4957.4189450000003</v>
      </c>
      <c r="AE19" s="33">
        <v>4902.4287109999996</v>
      </c>
      <c r="AF19" s="33">
        <v>4842.6347660000001</v>
      </c>
      <c r="AG19" s="33">
        <v>4746.5190430000002</v>
      </c>
      <c r="AH19" s="33">
        <v>4648.8422849999997</v>
      </c>
      <c r="AI19" s="32">
        <v>8.5800000000000004E-4</v>
      </c>
      <c r="AJ19" s="123">
        <v>4332.7583009999998</v>
      </c>
      <c r="AK19" s="123">
        <v>4252.9936520000001</v>
      </c>
      <c r="AL19" s="100">
        <v>-1E-3</v>
      </c>
    </row>
    <row r="20" spans="1:38" ht="15" customHeight="1">
      <c r="A20" s="114"/>
      <c r="B20" s="123"/>
    </row>
    <row r="21" spans="1:38" ht="15" customHeight="1">
      <c r="A21" s="114" t="s">
        <v>114</v>
      </c>
      <c r="B21" s="123"/>
      <c r="C21" s="30" t="s">
        <v>1810</v>
      </c>
      <c r="AJ21" s="123">
        <v>88.466881000000001</v>
      </c>
      <c r="AK21" s="123">
        <v>87.250068999999996</v>
      </c>
      <c r="AL21" s="100">
        <v>2E-3</v>
      </c>
    </row>
    <row r="22" spans="1:38" ht="15" customHeight="1">
      <c r="A22" s="114" t="s">
        <v>112</v>
      </c>
      <c r="B22" s="19" t="s">
        <v>852</v>
      </c>
      <c r="C22" s="37" t="s">
        <v>1134</v>
      </c>
      <c r="D22" s="33">
        <v>84.711051999999995</v>
      </c>
      <c r="E22" s="33">
        <v>90.697188999999995</v>
      </c>
      <c r="F22" s="33">
        <v>98.941078000000005</v>
      </c>
      <c r="G22" s="33">
        <v>99.642105000000001</v>
      </c>
      <c r="H22" s="33">
        <v>100.720642</v>
      </c>
      <c r="I22" s="33">
        <v>102.758202</v>
      </c>
      <c r="J22" s="33">
        <v>102.447723</v>
      </c>
      <c r="K22" s="33">
        <v>100.887596</v>
      </c>
      <c r="L22" s="33">
        <v>102.14711800000001</v>
      </c>
      <c r="M22" s="33">
        <v>103.075722</v>
      </c>
      <c r="N22" s="33">
        <v>104.75419599999999</v>
      </c>
      <c r="O22" s="33">
        <v>105.628624</v>
      </c>
      <c r="P22" s="33">
        <v>106.121635</v>
      </c>
      <c r="Q22" s="33">
        <v>106.670692</v>
      </c>
      <c r="R22" s="33">
        <v>107.08616600000001</v>
      </c>
      <c r="S22" s="33">
        <v>106.488449</v>
      </c>
      <c r="T22" s="33">
        <v>105.500343</v>
      </c>
      <c r="U22" s="33">
        <v>104.878235</v>
      </c>
      <c r="V22" s="33">
        <v>104.585373</v>
      </c>
      <c r="W22" s="33">
        <v>103.51443500000001</v>
      </c>
      <c r="X22" s="33">
        <v>102.87539700000001</v>
      </c>
      <c r="Y22" s="33">
        <v>102.831604</v>
      </c>
      <c r="Z22" s="33">
        <v>102.817459</v>
      </c>
      <c r="AA22" s="33">
        <v>101.87754099999999</v>
      </c>
      <c r="AB22" s="33">
        <v>101.21970399999999</v>
      </c>
      <c r="AC22" s="33">
        <v>101.028603</v>
      </c>
      <c r="AD22" s="33">
        <v>100.738213</v>
      </c>
      <c r="AE22" s="33">
        <v>100.063438</v>
      </c>
      <c r="AF22" s="33">
        <v>99.266457000000003</v>
      </c>
      <c r="AG22" s="33">
        <v>97.735184000000004</v>
      </c>
      <c r="AH22" s="33">
        <v>96.153640999999993</v>
      </c>
      <c r="AI22" s="32">
        <v>4.2319999999999997E-3</v>
      </c>
      <c r="AJ22" s="123">
        <v>3.697174</v>
      </c>
      <c r="AK22" s="123">
        <v>3.6692339999999999</v>
      </c>
      <c r="AL22" s="100">
        <v>0.02</v>
      </c>
    </row>
    <row r="23" spans="1:38" ht="15" customHeight="1">
      <c r="A23" s="114" t="s">
        <v>112</v>
      </c>
      <c r="B23" s="19" t="s">
        <v>853</v>
      </c>
      <c r="C23" s="37" t="s">
        <v>1135</v>
      </c>
      <c r="D23" s="33">
        <v>2.1026910000000001</v>
      </c>
      <c r="E23" s="33">
        <v>2.1627459999999998</v>
      </c>
      <c r="F23" s="33">
        <v>2.2063449999999998</v>
      </c>
      <c r="G23" s="33">
        <v>2.1514920000000002</v>
      </c>
      <c r="H23" s="33">
        <v>2.164911</v>
      </c>
      <c r="I23" s="33">
        <v>2.2551939999999999</v>
      </c>
      <c r="J23" s="33">
        <v>2.3381340000000002</v>
      </c>
      <c r="K23" s="33">
        <v>2.4152830000000001</v>
      </c>
      <c r="L23" s="33">
        <v>2.5942829999999999</v>
      </c>
      <c r="M23" s="33">
        <v>2.7752279999999998</v>
      </c>
      <c r="N23" s="33">
        <v>3.013639</v>
      </c>
      <c r="O23" s="33">
        <v>3.2047319999999999</v>
      </c>
      <c r="P23" s="33">
        <v>3.3983189999999999</v>
      </c>
      <c r="Q23" s="33">
        <v>3.567212</v>
      </c>
      <c r="R23" s="33">
        <v>3.721168</v>
      </c>
      <c r="S23" s="33">
        <v>3.8214199999999998</v>
      </c>
      <c r="T23" s="33">
        <v>3.8899460000000001</v>
      </c>
      <c r="U23" s="33">
        <v>3.9561109999999999</v>
      </c>
      <c r="V23" s="33">
        <v>4.022977</v>
      </c>
      <c r="W23" s="33">
        <v>4.0417019999999999</v>
      </c>
      <c r="X23" s="33">
        <v>4.0772940000000002</v>
      </c>
      <c r="Y23" s="33">
        <v>4.1101109999999998</v>
      </c>
      <c r="Z23" s="33">
        <v>4.1459599999999996</v>
      </c>
      <c r="AA23" s="33">
        <v>4.1423949999999996</v>
      </c>
      <c r="AB23" s="33">
        <v>4.1439250000000003</v>
      </c>
      <c r="AC23" s="33">
        <v>4.1600900000000003</v>
      </c>
      <c r="AD23" s="33">
        <v>4.1800920000000001</v>
      </c>
      <c r="AE23" s="33">
        <v>4.1765629999999998</v>
      </c>
      <c r="AF23" s="33">
        <v>4.169835</v>
      </c>
      <c r="AG23" s="33">
        <v>4.1292419999999996</v>
      </c>
      <c r="AH23" s="33">
        <v>4.0876380000000001</v>
      </c>
      <c r="AI23" s="32">
        <v>2.2405999999999999E-2</v>
      </c>
      <c r="AJ23" s="123">
        <v>181.703384</v>
      </c>
      <c r="AK23" s="123">
        <v>187.48808299999999</v>
      </c>
      <c r="AL23" s="100">
        <v>4.9000000000000002E-2</v>
      </c>
    </row>
    <row r="24" spans="1:38" ht="15" customHeight="1">
      <c r="A24" s="114" t="s">
        <v>112</v>
      </c>
      <c r="B24" s="19" t="s">
        <v>854</v>
      </c>
      <c r="C24" s="37" t="s">
        <v>1136</v>
      </c>
      <c r="D24" s="33">
        <v>46.674297000000003</v>
      </c>
      <c r="E24" s="33">
        <v>44.806541000000003</v>
      </c>
      <c r="F24" s="33">
        <v>45.591946</v>
      </c>
      <c r="G24" s="33">
        <v>43.200138000000003</v>
      </c>
      <c r="H24" s="33">
        <v>42.334518000000003</v>
      </c>
      <c r="I24" s="33">
        <v>43.661498999999999</v>
      </c>
      <c r="J24" s="33">
        <v>43.893031999999998</v>
      </c>
      <c r="K24" s="33">
        <v>45.694656000000002</v>
      </c>
      <c r="L24" s="33">
        <v>50.307223999999998</v>
      </c>
      <c r="M24" s="33">
        <v>55.718082000000003</v>
      </c>
      <c r="N24" s="33">
        <v>64.078818999999996</v>
      </c>
      <c r="O24" s="33">
        <v>71.679633999999993</v>
      </c>
      <c r="P24" s="33">
        <v>80.698593000000002</v>
      </c>
      <c r="Q24" s="33">
        <v>89.483581999999998</v>
      </c>
      <c r="R24" s="33">
        <v>98.524413999999993</v>
      </c>
      <c r="S24" s="33">
        <v>106.64553100000001</v>
      </c>
      <c r="T24" s="33">
        <v>114.502892</v>
      </c>
      <c r="U24" s="33">
        <v>122.774315</v>
      </c>
      <c r="V24" s="33">
        <v>131.64390599999999</v>
      </c>
      <c r="W24" s="33">
        <v>138.658524</v>
      </c>
      <c r="X24" s="33">
        <v>147.29380800000001</v>
      </c>
      <c r="Y24" s="33">
        <v>155.08792099999999</v>
      </c>
      <c r="Z24" s="33">
        <v>162.88500999999999</v>
      </c>
      <c r="AA24" s="33">
        <v>169.63188199999999</v>
      </c>
      <c r="AB24" s="33">
        <v>176.38378900000001</v>
      </c>
      <c r="AC24" s="33">
        <v>183.52461199999999</v>
      </c>
      <c r="AD24" s="33">
        <v>192.51486199999999</v>
      </c>
      <c r="AE24" s="33">
        <v>199.80162000000001</v>
      </c>
      <c r="AF24" s="33">
        <v>207.43945299999999</v>
      </c>
      <c r="AG24" s="33">
        <v>213.002838</v>
      </c>
      <c r="AH24" s="33">
        <v>218.844742</v>
      </c>
      <c r="AI24" s="32">
        <v>5.2854999999999999E-2</v>
      </c>
      <c r="AJ24" s="123">
        <v>572.91253700000004</v>
      </c>
      <c r="AK24" s="123">
        <v>594.61016800000004</v>
      </c>
      <c r="AL24" s="100">
        <v>7.5999999999999998E-2</v>
      </c>
    </row>
    <row r="25" spans="1:38" ht="15" customHeight="1">
      <c r="A25" s="114" t="s">
        <v>116</v>
      </c>
      <c r="B25" s="19" t="s">
        <v>855</v>
      </c>
      <c r="C25" s="37" t="s">
        <v>1137</v>
      </c>
      <c r="D25" s="33">
        <v>66.728783000000007</v>
      </c>
      <c r="E25" s="33">
        <v>59.881447000000001</v>
      </c>
      <c r="F25" s="33">
        <v>68.173873999999998</v>
      </c>
      <c r="G25" s="33">
        <v>73.933334000000002</v>
      </c>
      <c r="H25" s="33">
        <v>81.159362999999999</v>
      </c>
      <c r="I25" s="33">
        <v>85.750832000000003</v>
      </c>
      <c r="J25" s="33">
        <v>93.682495000000003</v>
      </c>
      <c r="K25" s="33">
        <v>100.26031500000001</v>
      </c>
      <c r="L25" s="33">
        <v>112.000816</v>
      </c>
      <c r="M25" s="33">
        <v>127.052353</v>
      </c>
      <c r="N25" s="33">
        <v>146.09339900000001</v>
      </c>
      <c r="O25" s="33">
        <v>170.89196799999999</v>
      </c>
      <c r="P25" s="33">
        <v>194.98876999999999</v>
      </c>
      <c r="Q25" s="33">
        <v>225.034637</v>
      </c>
      <c r="R25" s="33">
        <v>255.860962</v>
      </c>
      <c r="S25" s="33">
        <v>287.05841099999998</v>
      </c>
      <c r="T25" s="33">
        <v>317.86798099999999</v>
      </c>
      <c r="U25" s="33">
        <v>350.62432899999999</v>
      </c>
      <c r="V25" s="33">
        <v>385.44885299999999</v>
      </c>
      <c r="W25" s="33">
        <v>417.807343</v>
      </c>
      <c r="X25" s="33">
        <v>449.13720699999999</v>
      </c>
      <c r="Y25" s="33">
        <v>477.868561</v>
      </c>
      <c r="Z25" s="33">
        <v>504.419983</v>
      </c>
      <c r="AA25" s="33">
        <v>527.03332499999999</v>
      </c>
      <c r="AB25" s="33">
        <v>550.88836700000002</v>
      </c>
      <c r="AC25" s="33">
        <v>576.52703899999995</v>
      </c>
      <c r="AD25" s="33">
        <v>602.10723900000005</v>
      </c>
      <c r="AE25" s="33">
        <v>630.76721199999997</v>
      </c>
      <c r="AF25" s="33">
        <v>656.52801499999998</v>
      </c>
      <c r="AG25" s="33">
        <v>679.24865699999998</v>
      </c>
      <c r="AH25" s="33">
        <v>699.94079599999998</v>
      </c>
      <c r="AI25" s="32">
        <v>8.1495999999999999E-2</v>
      </c>
      <c r="AJ25" s="123">
        <v>59.545723000000002</v>
      </c>
      <c r="AK25" s="123">
        <v>57.139907999999998</v>
      </c>
      <c r="AL25" s="100">
        <v>3.4000000000000002E-2</v>
      </c>
    </row>
    <row r="26" spans="1:38" ht="15" customHeight="1">
      <c r="A26" s="114" t="s">
        <v>116</v>
      </c>
      <c r="B26" s="19" t="s">
        <v>856</v>
      </c>
      <c r="C26" s="37" t="s">
        <v>1138</v>
      </c>
      <c r="D26" s="33">
        <v>21.78293</v>
      </c>
      <c r="E26" s="33">
        <v>28.945055</v>
      </c>
      <c r="F26" s="33">
        <v>34.307510000000001</v>
      </c>
      <c r="G26" s="33">
        <v>37.975895000000001</v>
      </c>
      <c r="H26" s="33">
        <v>43.214981000000002</v>
      </c>
      <c r="I26" s="33">
        <v>51.153934</v>
      </c>
      <c r="J26" s="33">
        <v>58.624546000000002</v>
      </c>
      <c r="K26" s="33">
        <v>67.048293999999999</v>
      </c>
      <c r="L26" s="33">
        <v>80.460624999999993</v>
      </c>
      <c r="M26" s="33">
        <v>84.511971000000003</v>
      </c>
      <c r="N26" s="33">
        <v>89.912552000000005</v>
      </c>
      <c r="O26" s="33">
        <v>91.540420999999995</v>
      </c>
      <c r="P26" s="33">
        <v>94.799712999999997</v>
      </c>
      <c r="Q26" s="33">
        <v>96.257041999999998</v>
      </c>
      <c r="R26" s="33">
        <v>97.579566999999997</v>
      </c>
      <c r="S26" s="33">
        <v>97.311638000000002</v>
      </c>
      <c r="T26" s="33">
        <v>96.471892999999994</v>
      </c>
      <c r="U26" s="33">
        <v>95.697090000000003</v>
      </c>
      <c r="V26" s="33">
        <v>95.193084999999996</v>
      </c>
      <c r="W26" s="33">
        <v>92.922234000000003</v>
      </c>
      <c r="X26" s="33">
        <v>92.208388999999997</v>
      </c>
      <c r="Y26" s="33">
        <v>90.322342000000006</v>
      </c>
      <c r="Z26" s="33">
        <v>88.352622999999994</v>
      </c>
      <c r="AA26" s="33">
        <v>85.744956999999999</v>
      </c>
      <c r="AB26" s="33">
        <v>83.058304000000007</v>
      </c>
      <c r="AC26" s="33">
        <v>80.520210000000006</v>
      </c>
      <c r="AD26" s="33">
        <v>78.944534000000004</v>
      </c>
      <c r="AE26" s="33">
        <v>76.118530000000007</v>
      </c>
      <c r="AF26" s="33">
        <v>73.600800000000007</v>
      </c>
      <c r="AG26" s="33">
        <v>70.239234999999994</v>
      </c>
      <c r="AH26" s="33">
        <v>67.172768000000005</v>
      </c>
      <c r="AI26" s="32">
        <v>3.8252000000000001E-2</v>
      </c>
      <c r="AJ26" s="123">
        <v>7.464639</v>
      </c>
      <c r="AK26" s="123">
        <v>7.3430020000000003</v>
      </c>
      <c r="AL26" s="100">
        <v>1.0999999999999999E-2</v>
      </c>
    </row>
    <row r="27" spans="1:38" ht="15" customHeight="1">
      <c r="A27" s="114" t="s">
        <v>115</v>
      </c>
      <c r="B27" s="19" t="s">
        <v>857</v>
      </c>
      <c r="C27" s="37" t="s">
        <v>1139</v>
      </c>
      <c r="D27" s="33">
        <v>5.6897469999999997</v>
      </c>
      <c r="E27" s="33">
        <v>5.8031420000000002</v>
      </c>
      <c r="F27" s="33">
        <v>5.2970680000000003</v>
      </c>
      <c r="G27" s="33">
        <v>4.7722629999999997</v>
      </c>
      <c r="H27" s="33">
        <v>4.5339489999999998</v>
      </c>
      <c r="I27" s="33">
        <v>4.5363600000000002</v>
      </c>
      <c r="J27" s="33">
        <v>4.6399600000000003</v>
      </c>
      <c r="K27" s="33">
        <v>4.7985680000000004</v>
      </c>
      <c r="L27" s="33">
        <v>5.2351609999999997</v>
      </c>
      <c r="M27" s="33">
        <v>5.7474999999999996</v>
      </c>
      <c r="N27" s="33">
        <v>6.553223</v>
      </c>
      <c r="O27" s="33">
        <v>7.1042949999999996</v>
      </c>
      <c r="P27" s="33">
        <v>7.6172620000000002</v>
      </c>
      <c r="Q27" s="33">
        <v>8.0236450000000001</v>
      </c>
      <c r="R27" s="33">
        <v>8.4004189999999994</v>
      </c>
      <c r="S27" s="33">
        <v>8.6445349999999994</v>
      </c>
      <c r="T27" s="33">
        <v>8.8145620000000005</v>
      </c>
      <c r="U27" s="33">
        <v>8.9736580000000004</v>
      </c>
      <c r="V27" s="33">
        <v>9.136552</v>
      </c>
      <c r="W27" s="33">
        <v>9.1451119999999992</v>
      </c>
      <c r="X27" s="33">
        <v>9.2323120000000003</v>
      </c>
      <c r="Y27" s="33">
        <v>9.2463200000000008</v>
      </c>
      <c r="Z27" s="33">
        <v>9.2390910000000002</v>
      </c>
      <c r="AA27" s="33">
        <v>9.1533029999999993</v>
      </c>
      <c r="AB27" s="33">
        <v>9.0610780000000002</v>
      </c>
      <c r="AC27" s="33">
        <v>8.9857239999999994</v>
      </c>
      <c r="AD27" s="33">
        <v>8.9668279999999996</v>
      </c>
      <c r="AE27" s="33">
        <v>8.8605739999999997</v>
      </c>
      <c r="AF27" s="33">
        <v>8.7595010000000002</v>
      </c>
      <c r="AG27" s="33">
        <v>8.5750279999999997</v>
      </c>
      <c r="AH27" s="33">
        <v>8.4000229999999991</v>
      </c>
      <c r="AI27" s="32">
        <v>1.307E-2</v>
      </c>
      <c r="AJ27" s="123">
        <v>0</v>
      </c>
      <c r="AK27" s="123">
        <v>0</v>
      </c>
      <c r="AL27" s="123" t="s">
        <v>142</v>
      </c>
    </row>
    <row r="28" spans="1:38" ht="15" customHeight="1">
      <c r="A28" s="114" t="s">
        <v>114</v>
      </c>
      <c r="B28" s="19" t="s">
        <v>858</v>
      </c>
      <c r="C28" s="37" t="s">
        <v>1140</v>
      </c>
      <c r="D28" s="33">
        <v>0</v>
      </c>
      <c r="E28" s="33">
        <v>0</v>
      </c>
      <c r="F28" s="33">
        <v>0</v>
      </c>
      <c r="G28" s="33">
        <v>0</v>
      </c>
      <c r="H28" s="33">
        <v>0</v>
      </c>
      <c r="I28" s="33">
        <v>0</v>
      </c>
      <c r="J28" s="33">
        <v>0</v>
      </c>
      <c r="K28" s="33">
        <v>0</v>
      </c>
      <c r="L28" s="33">
        <v>0</v>
      </c>
      <c r="M28" s="33">
        <v>0</v>
      </c>
      <c r="N28" s="33">
        <v>0</v>
      </c>
      <c r="O28" s="33">
        <v>0</v>
      </c>
      <c r="P28" s="33">
        <v>0</v>
      </c>
      <c r="Q28" s="33">
        <v>0</v>
      </c>
      <c r="R28" s="33">
        <v>0</v>
      </c>
      <c r="S28" s="33">
        <v>0</v>
      </c>
      <c r="T28" s="33">
        <v>0</v>
      </c>
      <c r="U28" s="33">
        <v>0</v>
      </c>
      <c r="V28" s="33">
        <v>0</v>
      </c>
      <c r="W28" s="33">
        <v>0</v>
      </c>
      <c r="X28" s="33">
        <v>0</v>
      </c>
      <c r="Y28" s="33">
        <v>0</v>
      </c>
      <c r="Z28" s="33">
        <v>0</v>
      </c>
      <c r="AA28" s="33">
        <v>0</v>
      </c>
      <c r="AB28" s="33">
        <v>0</v>
      </c>
      <c r="AC28" s="33">
        <v>0</v>
      </c>
      <c r="AD28" s="33">
        <v>0</v>
      </c>
      <c r="AE28" s="33">
        <v>0</v>
      </c>
      <c r="AF28" s="33">
        <v>0</v>
      </c>
      <c r="AG28" s="33">
        <v>0</v>
      </c>
      <c r="AH28" s="33">
        <v>0</v>
      </c>
      <c r="AI28" s="32" t="s">
        <v>1754</v>
      </c>
      <c r="AJ28" s="123">
        <v>494.321167</v>
      </c>
      <c r="AK28" s="123">
        <v>505.77969400000001</v>
      </c>
      <c r="AL28" s="100">
        <v>4.9000000000000002E-2</v>
      </c>
    </row>
    <row r="29" spans="1:38" ht="15" customHeight="1">
      <c r="A29" s="114" t="s">
        <v>113</v>
      </c>
      <c r="B29" s="19" t="s">
        <v>859</v>
      </c>
      <c r="C29" s="37" t="s">
        <v>1141</v>
      </c>
      <c r="D29" s="33">
        <v>124.64211299999999</v>
      </c>
      <c r="E29" s="33">
        <v>140.87541200000001</v>
      </c>
      <c r="F29" s="33">
        <v>164.03608700000001</v>
      </c>
      <c r="G29" s="33">
        <v>175.779785</v>
      </c>
      <c r="H29" s="33">
        <v>189.13632200000001</v>
      </c>
      <c r="I29" s="33">
        <v>203.891953</v>
      </c>
      <c r="J29" s="33">
        <v>217.13900799999999</v>
      </c>
      <c r="K29" s="33">
        <v>228.58500699999999</v>
      </c>
      <c r="L29" s="33">
        <v>249.042282</v>
      </c>
      <c r="M29" s="33">
        <v>265.57827800000001</v>
      </c>
      <c r="N29" s="33">
        <v>286.56601000000001</v>
      </c>
      <c r="O29" s="33">
        <v>303.46618699999999</v>
      </c>
      <c r="P29" s="33">
        <v>319.84527600000001</v>
      </c>
      <c r="Q29" s="33">
        <v>336.02053799999999</v>
      </c>
      <c r="R29" s="33">
        <v>352.07336400000003</v>
      </c>
      <c r="S29" s="33">
        <v>364.63482699999997</v>
      </c>
      <c r="T29" s="33">
        <v>375.84716800000001</v>
      </c>
      <c r="U29" s="33">
        <v>388.46362299999998</v>
      </c>
      <c r="V29" s="33">
        <v>402.72772200000003</v>
      </c>
      <c r="W29" s="33">
        <v>413.161743</v>
      </c>
      <c r="X29" s="33">
        <v>426.689911</v>
      </c>
      <c r="Y29" s="33">
        <v>444.74115</v>
      </c>
      <c r="Z29" s="33">
        <v>461.13903800000003</v>
      </c>
      <c r="AA29" s="33">
        <v>473.84243800000002</v>
      </c>
      <c r="AB29" s="33">
        <v>487.94125400000001</v>
      </c>
      <c r="AC29" s="33">
        <v>504.388397</v>
      </c>
      <c r="AD29" s="33">
        <v>522.37817399999994</v>
      </c>
      <c r="AE29" s="33">
        <v>538.02380400000004</v>
      </c>
      <c r="AF29" s="33">
        <v>553.64544699999999</v>
      </c>
      <c r="AG29" s="33">
        <v>564.75805700000001</v>
      </c>
      <c r="AH29" s="33">
        <v>575.78576699999996</v>
      </c>
      <c r="AI29" s="32">
        <v>5.2332999999999998E-2</v>
      </c>
      <c r="AJ29" s="123">
        <v>0.62921300000000002</v>
      </c>
      <c r="AK29" s="123">
        <v>0.62481299999999995</v>
      </c>
      <c r="AL29" s="100">
        <v>1.2E-2</v>
      </c>
    </row>
    <row r="30" spans="1:38" ht="15" customHeight="1">
      <c r="A30" s="114" t="s">
        <v>113</v>
      </c>
      <c r="B30" s="19" t="s">
        <v>860</v>
      </c>
      <c r="C30" s="37" t="s">
        <v>1142</v>
      </c>
      <c r="D30" s="33">
        <v>0.44435400000000003</v>
      </c>
      <c r="E30" s="33">
        <v>0.46135500000000002</v>
      </c>
      <c r="F30" s="33">
        <v>0.55715400000000004</v>
      </c>
      <c r="G30" s="33">
        <v>0.61330099999999999</v>
      </c>
      <c r="H30" s="33">
        <v>0.66575499999999999</v>
      </c>
      <c r="I30" s="33">
        <v>0.70450299999999999</v>
      </c>
      <c r="J30" s="33">
        <v>0.71336200000000005</v>
      </c>
      <c r="K30" s="33">
        <v>0.70301999999999998</v>
      </c>
      <c r="L30" s="33">
        <v>0.71026599999999995</v>
      </c>
      <c r="M30" s="33">
        <v>0.71687500000000004</v>
      </c>
      <c r="N30" s="33">
        <v>0.72199999999999998</v>
      </c>
      <c r="O30" s="33">
        <v>0.73613799999999996</v>
      </c>
      <c r="P30" s="33">
        <v>0.73912599999999995</v>
      </c>
      <c r="Q30" s="33">
        <v>0.74692700000000001</v>
      </c>
      <c r="R30" s="33">
        <v>0.751135</v>
      </c>
      <c r="S30" s="33">
        <v>0.74971699999999997</v>
      </c>
      <c r="T30" s="33">
        <v>0.74496799999999996</v>
      </c>
      <c r="U30" s="33">
        <v>0.74318899999999999</v>
      </c>
      <c r="V30" s="33">
        <v>0.74350300000000002</v>
      </c>
      <c r="W30" s="33">
        <v>0.73827200000000004</v>
      </c>
      <c r="X30" s="33">
        <v>0.73420799999999997</v>
      </c>
      <c r="Y30" s="33">
        <v>0.73834200000000005</v>
      </c>
      <c r="Z30" s="33">
        <v>0.74176399999999998</v>
      </c>
      <c r="AA30" s="33">
        <v>0.73833400000000005</v>
      </c>
      <c r="AB30" s="33">
        <v>0.73682000000000003</v>
      </c>
      <c r="AC30" s="33">
        <v>0.73692299999999999</v>
      </c>
      <c r="AD30" s="33">
        <v>0.73641699999999999</v>
      </c>
      <c r="AE30" s="33">
        <v>0.735402</v>
      </c>
      <c r="AF30" s="33">
        <v>0.73061200000000004</v>
      </c>
      <c r="AG30" s="33">
        <v>0.72115200000000002</v>
      </c>
      <c r="AH30" s="33">
        <v>0.71029500000000001</v>
      </c>
      <c r="AI30" s="32">
        <v>1.5758000000000001E-2</v>
      </c>
      <c r="AJ30" s="123">
        <v>2.6504690000000002</v>
      </c>
      <c r="AK30" s="123">
        <v>2.630525</v>
      </c>
      <c r="AL30" s="100">
        <v>5.0000000000000001E-3</v>
      </c>
    </row>
    <row r="31" spans="1:38" ht="15" customHeight="1">
      <c r="A31" s="114" t="s">
        <v>787</v>
      </c>
      <c r="B31" s="19" t="s">
        <v>861</v>
      </c>
      <c r="C31" s="37" t="s">
        <v>1143</v>
      </c>
      <c r="D31" s="33">
        <v>2.2801879999999999</v>
      </c>
      <c r="E31" s="33">
        <v>2.4087939999999999</v>
      </c>
      <c r="F31" s="33">
        <v>2.6396109999999999</v>
      </c>
      <c r="G31" s="33">
        <v>2.6659259999999998</v>
      </c>
      <c r="H31" s="33">
        <v>2.7023190000000001</v>
      </c>
      <c r="I31" s="33">
        <v>2.7652969999999999</v>
      </c>
      <c r="J31" s="33">
        <v>2.7653750000000001</v>
      </c>
      <c r="K31" s="33">
        <v>2.7327490000000001</v>
      </c>
      <c r="L31" s="33">
        <v>2.77935</v>
      </c>
      <c r="M31" s="33">
        <v>2.8159070000000002</v>
      </c>
      <c r="N31" s="33">
        <v>2.869821</v>
      </c>
      <c r="O31" s="33">
        <v>2.9089429999999998</v>
      </c>
      <c r="P31" s="33">
        <v>2.9354200000000001</v>
      </c>
      <c r="Q31" s="33">
        <v>2.9657849999999999</v>
      </c>
      <c r="R31" s="33">
        <v>2.992575</v>
      </c>
      <c r="S31" s="33">
        <v>2.9918079999999998</v>
      </c>
      <c r="T31" s="33">
        <v>2.9799600000000002</v>
      </c>
      <c r="U31" s="33">
        <v>2.9796930000000001</v>
      </c>
      <c r="V31" s="33">
        <v>2.988712</v>
      </c>
      <c r="W31" s="33">
        <v>2.9751609999999999</v>
      </c>
      <c r="X31" s="33">
        <v>2.9735640000000001</v>
      </c>
      <c r="Y31" s="33">
        <v>2.9880170000000001</v>
      </c>
      <c r="Z31" s="33">
        <v>3.0022199999999999</v>
      </c>
      <c r="AA31" s="33">
        <v>2.9896500000000001</v>
      </c>
      <c r="AB31" s="33">
        <v>2.985036</v>
      </c>
      <c r="AC31" s="33">
        <v>2.9931169999999998</v>
      </c>
      <c r="AD31" s="33">
        <v>3.0014460000000001</v>
      </c>
      <c r="AE31" s="33">
        <v>2.9991370000000002</v>
      </c>
      <c r="AF31" s="33">
        <v>2.9923380000000002</v>
      </c>
      <c r="AG31" s="33">
        <v>2.9633080000000001</v>
      </c>
      <c r="AH31" s="33">
        <v>2.9323320000000002</v>
      </c>
      <c r="AI31" s="32">
        <v>8.4200000000000004E-3</v>
      </c>
      <c r="AJ31" s="123">
        <v>0.52189600000000003</v>
      </c>
      <c r="AK31" s="123">
        <v>0.521648</v>
      </c>
      <c r="AL31" s="100">
        <v>8.0000000000000002E-3</v>
      </c>
    </row>
    <row r="32" spans="1:38" ht="15" customHeight="1">
      <c r="A32" s="114" t="s">
        <v>787</v>
      </c>
      <c r="B32" s="19" t="s">
        <v>862</v>
      </c>
      <c r="C32" s="37" t="s">
        <v>1144</v>
      </c>
      <c r="D32" s="33">
        <v>0.41968899999999998</v>
      </c>
      <c r="E32" s="33">
        <v>0.3871</v>
      </c>
      <c r="F32" s="33">
        <v>0.44002000000000002</v>
      </c>
      <c r="G32" s="33">
        <v>0.44916499999999998</v>
      </c>
      <c r="H32" s="33">
        <v>0.45570899999999998</v>
      </c>
      <c r="I32" s="33">
        <v>0.46534399999999998</v>
      </c>
      <c r="J32" s="33">
        <v>0.466362</v>
      </c>
      <c r="K32" s="33">
        <v>0.462229</v>
      </c>
      <c r="L32" s="33">
        <v>0.46976299999999999</v>
      </c>
      <c r="M32" s="33">
        <v>0.48186000000000001</v>
      </c>
      <c r="N32" s="33">
        <v>0.49163099999999998</v>
      </c>
      <c r="O32" s="33">
        <v>0.51111200000000001</v>
      </c>
      <c r="P32" s="33">
        <v>0.51585099999999995</v>
      </c>
      <c r="Q32" s="33">
        <v>0.52732299999999999</v>
      </c>
      <c r="R32" s="33">
        <v>0.53487799999999996</v>
      </c>
      <c r="S32" s="33">
        <v>0.53871999999999998</v>
      </c>
      <c r="T32" s="33">
        <v>0.53935900000000003</v>
      </c>
      <c r="U32" s="33">
        <v>0.54228799999999999</v>
      </c>
      <c r="V32" s="33">
        <v>0.54625500000000005</v>
      </c>
      <c r="W32" s="33">
        <v>0.548678</v>
      </c>
      <c r="X32" s="33">
        <v>0.54792799999999997</v>
      </c>
      <c r="Y32" s="33">
        <v>0.55619200000000002</v>
      </c>
      <c r="Z32" s="33">
        <v>0.56367299999999998</v>
      </c>
      <c r="AA32" s="33">
        <v>0.56516299999999997</v>
      </c>
      <c r="AB32" s="33">
        <v>0.56820999999999999</v>
      </c>
      <c r="AC32" s="33">
        <v>0.574376</v>
      </c>
      <c r="AD32" s="33">
        <v>0.57563500000000001</v>
      </c>
      <c r="AE32" s="33">
        <v>0.57959799999999995</v>
      </c>
      <c r="AF32" s="33">
        <v>0.58016299999999998</v>
      </c>
      <c r="AG32" s="33">
        <v>0.57804299999999997</v>
      </c>
      <c r="AH32" s="33">
        <v>0.573411</v>
      </c>
      <c r="AI32" s="32">
        <v>1.0456999999999999E-2</v>
      </c>
      <c r="AJ32" s="123">
        <v>0.64876599999999995</v>
      </c>
      <c r="AK32" s="123">
        <v>0.64339400000000002</v>
      </c>
      <c r="AL32" s="100">
        <v>5.0000000000000001E-3</v>
      </c>
    </row>
    <row r="33" spans="1:38" ht="15" customHeight="1">
      <c r="A33" s="114" t="s">
        <v>788</v>
      </c>
      <c r="B33" s="19" t="s">
        <v>863</v>
      </c>
      <c r="C33" s="37" t="s">
        <v>1145</v>
      </c>
      <c r="D33" s="33">
        <v>0.56557400000000002</v>
      </c>
      <c r="E33" s="33">
        <v>0.59846299999999997</v>
      </c>
      <c r="F33" s="33">
        <v>0.65440100000000001</v>
      </c>
      <c r="G33" s="33">
        <v>0.66078800000000004</v>
      </c>
      <c r="H33" s="33">
        <v>0.66897099999999998</v>
      </c>
      <c r="I33" s="33">
        <v>0.68386899999999995</v>
      </c>
      <c r="J33" s="33">
        <v>0.68371099999999996</v>
      </c>
      <c r="K33" s="33">
        <v>0.67529600000000001</v>
      </c>
      <c r="L33" s="33">
        <v>0.68634600000000001</v>
      </c>
      <c r="M33" s="33">
        <v>0.69517300000000004</v>
      </c>
      <c r="N33" s="33">
        <v>0.70937300000000003</v>
      </c>
      <c r="O33" s="33">
        <v>0.71872000000000003</v>
      </c>
      <c r="P33" s="33">
        <v>0.72491099999999997</v>
      </c>
      <c r="Q33" s="33">
        <v>0.73195699999999997</v>
      </c>
      <c r="R33" s="33">
        <v>0.738124</v>
      </c>
      <c r="S33" s="33">
        <v>0.73744200000000004</v>
      </c>
      <c r="T33" s="33">
        <v>0.73391600000000001</v>
      </c>
      <c r="U33" s="33">
        <v>0.73324800000000001</v>
      </c>
      <c r="V33" s="33">
        <v>0.73493900000000001</v>
      </c>
      <c r="W33" s="33">
        <v>0.73085100000000003</v>
      </c>
      <c r="X33" s="33">
        <v>0.72999400000000003</v>
      </c>
      <c r="Y33" s="33">
        <v>0.73299300000000001</v>
      </c>
      <c r="Z33" s="33">
        <v>0.73603499999999999</v>
      </c>
      <c r="AA33" s="33">
        <v>0.73238400000000003</v>
      </c>
      <c r="AB33" s="33">
        <v>0.73074700000000004</v>
      </c>
      <c r="AC33" s="33">
        <v>0.732491</v>
      </c>
      <c r="AD33" s="33">
        <v>0.73388699999999996</v>
      </c>
      <c r="AE33" s="33">
        <v>0.73262700000000003</v>
      </c>
      <c r="AF33" s="33">
        <v>0.73057700000000003</v>
      </c>
      <c r="AG33" s="33">
        <v>0.72302699999999998</v>
      </c>
      <c r="AH33" s="33">
        <v>0.71502200000000005</v>
      </c>
      <c r="AI33" s="32">
        <v>7.8460000000000005E-3</v>
      </c>
      <c r="AJ33" s="123">
        <v>0</v>
      </c>
      <c r="AK33" s="123">
        <v>0</v>
      </c>
      <c r="AL33" s="123" t="s">
        <v>142</v>
      </c>
    </row>
    <row r="34" spans="1:38" ht="15" customHeight="1">
      <c r="A34" s="114" t="s">
        <v>788</v>
      </c>
      <c r="B34" s="19" t="s">
        <v>864</v>
      </c>
      <c r="C34" s="37" t="s">
        <v>1146</v>
      </c>
      <c r="D34" s="33">
        <v>0</v>
      </c>
      <c r="E34" s="33">
        <v>0</v>
      </c>
      <c r="F34" s="33">
        <v>0</v>
      </c>
      <c r="G34" s="33">
        <v>0</v>
      </c>
      <c r="H34" s="33">
        <v>0</v>
      </c>
      <c r="I34" s="33">
        <v>0</v>
      </c>
      <c r="J34" s="33">
        <v>0</v>
      </c>
      <c r="K34" s="33">
        <v>0</v>
      </c>
      <c r="L34" s="33">
        <v>0</v>
      </c>
      <c r="M34" s="33">
        <v>0</v>
      </c>
      <c r="N34" s="33">
        <v>0</v>
      </c>
      <c r="O34" s="33">
        <v>0</v>
      </c>
      <c r="P34" s="33">
        <v>0</v>
      </c>
      <c r="Q34" s="33">
        <v>0</v>
      </c>
      <c r="R34" s="33">
        <v>0</v>
      </c>
      <c r="S34" s="33">
        <v>0</v>
      </c>
      <c r="T34" s="33">
        <v>0</v>
      </c>
      <c r="U34" s="33">
        <v>0</v>
      </c>
      <c r="V34" s="33">
        <v>0</v>
      </c>
      <c r="W34" s="33">
        <v>0</v>
      </c>
      <c r="X34" s="33">
        <v>0</v>
      </c>
      <c r="Y34" s="33">
        <v>0</v>
      </c>
      <c r="Z34" s="33">
        <v>0</v>
      </c>
      <c r="AA34" s="33">
        <v>0</v>
      </c>
      <c r="AB34" s="33">
        <v>0</v>
      </c>
      <c r="AC34" s="33">
        <v>0</v>
      </c>
      <c r="AD34" s="33">
        <v>0</v>
      </c>
      <c r="AE34" s="33">
        <v>0</v>
      </c>
      <c r="AF34" s="33">
        <v>0</v>
      </c>
      <c r="AG34" s="33">
        <v>0</v>
      </c>
      <c r="AH34" s="33">
        <v>0</v>
      </c>
      <c r="AI34" s="32" t="s">
        <v>1754</v>
      </c>
      <c r="AJ34" s="123">
        <v>1.250848</v>
      </c>
      <c r="AK34" s="123">
        <v>1.266985</v>
      </c>
      <c r="AL34" s="100">
        <v>6.8000000000000005E-2</v>
      </c>
    </row>
    <row r="35" spans="1:38" ht="15" customHeight="1">
      <c r="A35" s="114"/>
      <c r="B35" s="19" t="s">
        <v>865</v>
      </c>
      <c r="C35" s="37" t="s">
        <v>1147</v>
      </c>
      <c r="D35" s="33">
        <v>0.18206900000000001</v>
      </c>
      <c r="E35" s="33">
        <v>0.188444</v>
      </c>
      <c r="F35" s="33">
        <v>0.22144900000000001</v>
      </c>
      <c r="G35" s="33">
        <v>0.24956700000000001</v>
      </c>
      <c r="H35" s="33">
        <v>0.28568399999999999</v>
      </c>
      <c r="I35" s="33">
        <v>0.33912900000000001</v>
      </c>
      <c r="J35" s="33">
        <v>0.38877899999999999</v>
      </c>
      <c r="K35" s="33">
        <v>0.43887599999999999</v>
      </c>
      <c r="L35" s="33">
        <v>0.50661599999999996</v>
      </c>
      <c r="M35" s="33">
        <v>0.57712699999999995</v>
      </c>
      <c r="N35" s="33">
        <v>0.65557799999999999</v>
      </c>
      <c r="O35" s="33">
        <v>0.73000900000000002</v>
      </c>
      <c r="P35" s="33">
        <v>0.79994900000000002</v>
      </c>
      <c r="Q35" s="33">
        <v>0.867479</v>
      </c>
      <c r="R35" s="33">
        <v>0.92981000000000003</v>
      </c>
      <c r="S35" s="33">
        <v>0.97872999999999999</v>
      </c>
      <c r="T35" s="33">
        <v>1.018815</v>
      </c>
      <c r="U35" s="33">
        <v>1.058198</v>
      </c>
      <c r="V35" s="33">
        <v>1.097593</v>
      </c>
      <c r="W35" s="33">
        <v>1.1261380000000001</v>
      </c>
      <c r="X35" s="33">
        <v>1.1563730000000001</v>
      </c>
      <c r="Y35" s="33">
        <v>1.1930829999999999</v>
      </c>
      <c r="Z35" s="33">
        <v>1.2291609999999999</v>
      </c>
      <c r="AA35" s="33">
        <v>1.253735</v>
      </c>
      <c r="AB35" s="33">
        <v>1.2815939999999999</v>
      </c>
      <c r="AC35" s="33">
        <v>1.3151079999999999</v>
      </c>
      <c r="AD35" s="33">
        <v>1.3470249999999999</v>
      </c>
      <c r="AE35" s="33">
        <v>1.3774</v>
      </c>
      <c r="AF35" s="33">
        <v>1.4042950000000001</v>
      </c>
      <c r="AG35" s="33">
        <v>1.4214290000000001</v>
      </c>
      <c r="AH35" s="33">
        <v>1.4356199999999999</v>
      </c>
      <c r="AI35" s="32">
        <v>7.1257000000000001E-2</v>
      </c>
      <c r="AJ35" s="123">
        <v>1413.8126219999999</v>
      </c>
      <c r="AK35" s="123">
        <v>1448.9676509999999</v>
      </c>
      <c r="AL35" s="100">
        <v>4.9000000000000002E-2</v>
      </c>
    </row>
    <row r="36" spans="1:38" ht="15" customHeight="1">
      <c r="A36" s="114"/>
      <c r="B36" s="19" t="s">
        <v>866</v>
      </c>
      <c r="C36" s="37" t="s">
        <v>2052</v>
      </c>
      <c r="D36" s="33">
        <v>356.22351099999997</v>
      </c>
      <c r="E36" s="33">
        <v>377.21563700000002</v>
      </c>
      <c r="F36" s="33">
        <v>423.06652800000001</v>
      </c>
      <c r="G36" s="33">
        <v>442.09375</v>
      </c>
      <c r="H36" s="33">
        <v>468.04315200000002</v>
      </c>
      <c r="I36" s="33">
        <v>498.966095</v>
      </c>
      <c r="J36" s="33">
        <v>527.78247099999999</v>
      </c>
      <c r="K36" s="33">
        <v>554.70196499999997</v>
      </c>
      <c r="L36" s="33">
        <v>606.93981900000006</v>
      </c>
      <c r="M36" s="33">
        <v>649.74609399999997</v>
      </c>
      <c r="N36" s="33">
        <v>706.42016599999999</v>
      </c>
      <c r="O36" s="33">
        <v>759.12078899999995</v>
      </c>
      <c r="P36" s="33">
        <v>813.18487500000003</v>
      </c>
      <c r="Q36" s="33">
        <v>870.89679000000001</v>
      </c>
      <c r="R36" s="33">
        <v>929.19256600000006</v>
      </c>
      <c r="S36" s="33">
        <v>980.60119599999996</v>
      </c>
      <c r="T36" s="33">
        <v>1028.911865</v>
      </c>
      <c r="U36" s="33">
        <v>1081.4239500000001</v>
      </c>
      <c r="V36" s="33">
        <v>1138.8695070000001</v>
      </c>
      <c r="W36" s="33">
        <v>1185.3701169999999</v>
      </c>
      <c r="X36" s="33">
        <v>1237.6563719999999</v>
      </c>
      <c r="Y36" s="33">
        <v>1290.416626</v>
      </c>
      <c r="Z36" s="33">
        <v>1339.2719729999999</v>
      </c>
      <c r="AA36" s="33">
        <v>1377.7052000000001</v>
      </c>
      <c r="AB36" s="33">
        <v>1418.9989009999999</v>
      </c>
      <c r="AC36" s="33">
        <v>1465.4866939999999</v>
      </c>
      <c r="AD36" s="33">
        <v>1516.224365</v>
      </c>
      <c r="AE36" s="33">
        <v>1564.235962</v>
      </c>
      <c r="AF36" s="33">
        <v>1609.8474120000001</v>
      </c>
      <c r="AG36" s="33">
        <v>1644.0952150000001</v>
      </c>
      <c r="AH36" s="33">
        <v>1676.7520750000001</v>
      </c>
      <c r="AI36" s="32">
        <v>5.2991999999999997E-2</v>
      </c>
      <c r="AJ36" s="123">
        <v>24.602717999999999</v>
      </c>
      <c r="AK36" s="123">
        <v>25.411739000000001</v>
      </c>
      <c r="AL36" s="100">
        <v>4.2999999999999997E-2</v>
      </c>
    </row>
    <row r="37" spans="1:38" ht="15" customHeight="1">
      <c r="A37" s="114"/>
      <c r="B37" s="123"/>
      <c r="AJ37" s="123">
        <v>5746.5708009999998</v>
      </c>
      <c r="AK37" s="123">
        <v>5701.9614259999998</v>
      </c>
      <c r="AL37" s="100">
        <v>6.0000000000000001E-3</v>
      </c>
    </row>
    <row r="38" spans="1:38" ht="15" customHeight="1">
      <c r="A38" s="114"/>
      <c r="B38" s="19" t="s">
        <v>867</v>
      </c>
      <c r="C38" s="37" t="s">
        <v>868</v>
      </c>
      <c r="D38" s="33">
        <v>7.289307</v>
      </c>
      <c r="E38" s="33">
        <v>7.1924469999999996</v>
      </c>
      <c r="F38" s="33">
        <v>7.3971080000000002</v>
      </c>
      <c r="G38" s="33">
        <v>7.666893</v>
      </c>
      <c r="H38" s="33">
        <v>8.0123409999999993</v>
      </c>
      <c r="I38" s="33">
        <v>8.348687</v>
      </c>
      <c r="J38" s="33">
        <v>8.8309619999999995</v>
      </c>
      <c r="K38" s="33">
        <v>9.3910060000000009</v>
      </c>
      <c r="L38" s="33">
        <v>10.102835000000001</v>
      </c>
      <c r="M38" s="33">
        <v>10.683287</v>
      </c>
      <c r="N38" s="33">
        <v>11.379708000000001</v>
      </c>
      <c r="O38" s="33">
        <v>12.082658</v>
      </c>
      <c r="P38" s="33">
        <v>12.822037999999999</v>
      </c>
      <c r="Q38" s="33">
        <v>13.597562999999999</v>
      </c>
      <c r="R38" s="33">
        <v>14.377938</v>
      </c>
      <c r="S38" s="33">
        <v>15.179973</v>
      </c>
      <c r="T38" s="33">
        <v>15.992257</v>
      </c>
      <c r="U38" s="33">
        <v>16.813863999999999</v>
      </c>
      <c r="V38" s="33">
        <v>17.655494999999998</v>
      </c>
      <c r="W38" s="33">
        <v>18.464390000000002</v>
      </c>
      <c r="X38" s="33">
        <v>19.285118000000001</v>
      </c>
      <c r="Y38" s="33">
        <v>20.019414999999999</v>
      </c>
      <c r="Z38" s="33">
        <v>20.683350000000001</v>
      </c>
      <c r="AA38" s="33">
        <v>21.367892999999999</v>
      </c>
      <c r="AB38" s="33">
        <v>22.042788999999999</v>
      </c>
      <c r="AC38" s="33">
        <v>22.697685</v>
      </c>
      <c r="AD38" s="33">
        <v>23.421499000000001</v>
      </c>
      <c r="AE38" s="33">
        <v>24.189223999999999</v>
      </c>
      <c r="AF38" s="33">
        <v>24.949272000000001</v>
      </c>
      <c r="AG38" s="33">
        <v>25.726717000000001</v>
      </c>
      <c r="AH38" s="33">
        <v>26.507425000000001</v>
      </c>
      <c r="AI38" s="32">
        <v>4.3972999999999998E-2</v>
      </c>
    </row>
    <row r="39" spans="1:38" ht="15" customHeight="1">
      <c r="A39" s="114"/>
      <c r="B39" s="19" t="s">
        <v>869</v>
      </c>
      <c r="C39" s="30" t="s">
        <v>870</v>
      </c>
      <c r="D39" s="39">
        <v>4886.9326170000004</v>
      </c>
      <c r="E39" s="39">
        <v>5244.6079099999997</v>
      </c>
      <c r="F39" s="39">
        <v>5719.3505859999996</v>
      </c>
      <c r="G39" s="39">
        <v>5766.2695309999999</v>
      </c>
      <c r="H39" s="39">
        <v>5841.5288090000004</v>
      </c>
      <c r="I39" s="39">
        <v>5976.5815430000002</v>
      </c>
      <c r="J39" s="39">
        <v>5976.5</v>
      </c>
      <c r="K39" s="39">
        <v>5906.7368159999996</v>
      </c>
      <c r="L39" s="39">
        <v>6007.6191410000001</v>
      </c>
      <c r="M39" s="39">
        <v>6081.8935549999997</v>
      </c>
      <c r="N39" s="39">
        <v>6207.7177730000003</v>
      </c>
      <c r="O39" s="39">
        <v>6282.7299800000001</v>
      </c>
      <c r="P39" s="39">
        <v>6342.0874020000001</v>
      </c>
      <c r="Q39" s="39">
        <v>6404.8002930000002</v>
      </c>
      <c r="R39" s="39">
        <v>6462.6274409999996</v>
      </c>
      <c r="S39" s="39">
        <v>6459.8349609999996</v>
      </c>
      <c r="T39" s="39">
        <v>6433.8125</v>
      </c>
      <c r="U39" s="39">
        <v>6431.7397460000002</v>
      </c>
      <c r="V39" s="39">
        <v>6450.5102539999998</v>
      </c>
      <c r="W39" s="39">
        <v>6419.7631840000004</v>
      </c>
      <c r="X39" s="39">
        <v>6417.6757809999999</v>
      </c>
      <c r="Y39" s="39">
        <v>6445.8256840000004</v>
      </c>
      <c r="Z39" s="39">
        <v>6475.1210940000001</v>
      </c>
      <c r="AA39" s="39">
        <v>6447.5478519999997</v>
      </c>
      <c r="AB39" s="39">
        <v>6437.4746089999999</v>
      </c>
      <c r="AC39" s="39">
        <v>6456.546875</v>
      </c>
      <c r="AD39" s="39">
        <v>6473.6435549999997</v>
      </c>
      <c r="AE39" s="39">
        <v>6466.6645509999998</v>
      </c>
      <c r="AF39" s="39">
        <v>6452.482422</v>
      </c>
      <c r="AG39" s="39">
        <v>6390.6142579999996</v>
      </c>
      <c r="AH39" s="39">
        <v>6325.5942379999997</v>
      </c>
      <c r="AI39" s="36">
        <v>8.6379999999999998E-3</v>
      </c>
    </row>
    <row r="40" spans="1:38" s="41" customFormat="1" ht="15" customHeight="1">
      <c r="A40" s="114" t="s">
        <v>114</v>
      </c>
      <c r="B40" s="123"/>
      <c r="C40" s="123"/>
      <c r="D40" s="123"/>
      <c r="E40" s="123"/>
      <c r="F40" s="123"/>
      <c r="G40" s="123"/>
      <c r="H40" s="123"/>
      <c r="I40" s="123"/>
      <c r="J40" s="123"/>
      <c r="K40" s="123"/>
      <c r="L40" s="123"/>
      <c r="M40" s="123"/>
      <c r="N40" s="123"/>
      <c r="O40" s="123"/>
      <c r="P40" s="123"/>
      <c r="Q40" s="123"/>
      <c r="R40" s="123"/>
      <c r="S40" s="123"/>
      <c r="T40" s="123"/>
      <c r="U40" s="123"/>
      <c r="V40" s="123"/>
      <c r="W40" s="123"/>
      <c r="X40" s="123"/>
      <c r="Y40" s="123"/>
      <c r="Z40" s="123"/>
      <c r="AA40" s="123"/>
      <c r="AB40" s="123"/>
      <c r="AC40" s="123"/>
      <c r="AD40" s="123"/>
      <c r="AE40" s="123"/>
      <c r="AF40" s="123"/>
      <c r="AG40" s="123"/>
      <c r="AH40" s="123"/>
      <c r="AI40" s="123"/>
      <c r="AJ40" s="123">
        <v>7160.7158200000003</v>
      </c>
      <c r="AK40" s="123">
        <v>7073.6337890000004</v>
      </c>
      <c r="AL40" s="100">
        <v>3.0000000000000001E-3</v>
      </c>
    </row>
    <row r="41" spans="1:38" ht="15" customHeight="1">
      <c r="A41" s="114" t="s">
        <v>115</v>
      </c>
      <c r="B41" s="123"/>
      <c r="C41" s="30" t="s">
        <v>1826</v>
      </c>
      <c r="AJ41" s="123">
        <v>117.401825</v>
      </c>
      <c r="AK41" s="123">
        <v>115.73097199999999</v>
      </c>
      <c r="AL41" s="100">
        <v>3.1E-2</v>
      </c>
    </row>
    <row r="42" spans="1:38" ht="15" customHeight="1">
      <c r="A42" s="114"/>
      <c r="B42" s="123"/>
      <c r="C42" s="30" t="s">
        <v>1827</v>
      </c>
      <c r="AJ42" s="123">
        <v>7278.1176759999998</v>
      </c>
      <c r="AK42" s="123">
        <v>7189.3647460000002</v>
      </c>
      <c r="AL42" s="100">
        <v>3.0000000000000001E-3</v>
      </c>
    </row>
    <row r="43" spans="1:38" ht="15" customHeight="1">
      <c r="A43" s="114"/>
      <c r="B43" s="19" t="s">
        <v>871</v>
      </c>
      <c r="C43" s="37" t="s">
        <v>1132</v>
      </c>
      <c r="D43" s="33">
        <v>6408.5224609999996</v>
      </c>
      <c r="E43" s="33">
        <v>7185.0566410000001</v>
      </c>
      <c r="F43" s="33">
        <v>7424.701172</v>
      </c>
      <c r="G43" s="33">
        <v>7469.1352539999998</v>
      </c>
      <c r="H43" s="33">
        <v>7633.5102539999998</v>
      </c>
      <c r="I43" s="33">
        <v>7761.2216799999997</v>
      </c>
      <c r="J43" s="33">
        <v>7639.6606449999999</v>
      </c>
      <c r="K43" s="33">
        <v>7503.2719729999999</v>
      </c>
      <c r="L43" s="33">
        <v>7467.1147460000002</v>
      </c>
      <c r="M43" s="33">
        <v>7429.5166019999997</v>
      </c>
      <c r="N43" s="33">
        <v>7310.6245120000003</v>
      </c>
      <c r="O43" s="33">
        <v>7288.7548829999996</v>
      </c>
      <c r="P43" s="33">
        <v>7213.5971680000002</v>
      </c>
      <c r="Q43" s="33">
        <v>7185.9228519999997</v>
      </c>
      <c r="R43" s="33">
        <v>7162.2749020000001</v>
      </c>
      <c r="S43" s="33">
        <v>7095.2290039999998</v>
      </c>
      <c r="T43" s="33">
        <v>7005.3701170000004</v>
      </c>
      <c r="U43" s="33">
        <v>6941.8193359999996</v>
      </c>
      <c r="V43" s="33">
        <v>6888.7006840000004</v>
      </c>
      <c r="W43" s="33">
        <v>6839.6591799999997</v>
      </c>
      <c r="X43" s="33">
        <v>6765.9721680000002</v>
      </c>
      <c r="Y43" s="33">
        <v>6744.3540039999998</v>
      </c>
      <c r="Z43" s="33">
        <v>6748.4692379999997</v>
      </c>
      <c r="AA43" s="33">
        <v>6700.8515619999998</v>
      </c>
      <c r="AB43" s="33">
        <v>6688.7104490000002</v>
      </c>
      <c r="AC43" s="33">
        <v>6739.0751950000003</v>
      </c>
      <c r="AD43" s="33">
        <v>6720.875</v>
      </c>
      <c r="AE43" s="33">
        <v>6707.8442379999997</v>
      </c>
      <c r="AF43" s="33">
        <v>6686.3325199999999</v>
      </c>
      <c r="AG43" s="33">
        <v>6643.9101559999999</v>
      </c>
      <c r="AH43" s="33">
        <v>6590.1010740000002</v>
      </c>
      <c r="AI43" s="32">
        <v>9.3199999999999999E-4</v>
      </c>
    </row>
    <row r="44" spans="1:38" ht="15" customHeight="1">
      <c r="A44" s="114" t="s">
        <v>114</v>
      </c>
      <c r="B44" s="19" t="s">
        <v>872</v>
      </c>
      <c r="C44" s="37" t="s">
        <v>1133</v>
      </c>
      <c r="D44" s="33">
        <v>49.744373000000003</v>
      </c>
      <c r="E44" s="33">
        <v>89.708466000000001</v>
      </c>
      <c r="F44" s="33">
        <v>120.020889</v>
      </c>
      <c r="G44" s="33">
        <v>111.959602</v>
      </c>
      <c r="H44" s="33">
        <v>109.911125</v>
      </c>
      <c r="I44" s="33">
        <v>113.089142</v>
      </c>
      <c r="J44" s="33">
        <v>110.804047</v>
      </c>
      <c r="K44" s="33">
        <v>109.545113</v>
      </c>
      <c r="L44" s="33">
        <v>112.08459499999999</v>
      </c>
      <c r="M44" s="33">
        <v>114.391075</v>
      </c>
      <c r="N44" s="33">
        <v>117.63983899999999</v>
      </c>
      <c r="O44" s="33">
        <v>117.84886899999999</v>
      </c>
      <c r="P44" s="33">
        <v>119.444191</v>
      </c>
      <c r="Q44" s="33">
        <v>120.51546500000001</v>
      </c>
      <c r="R44" s="33">
        <v>122.86777499999999</v>
      </c>
      <c r="S44" s="33">
        <v>123.446648</v>
      </c>
      <c r="T44" s="33">
        <v>123.928246</v>
      </c>
      <c r="U44" s="33">
        <v>123.312515</v>
      </c>
      <c r="V44" s="33">
        <v>123.934303</v>
      </c>
      <c r="W44" s="33">
        <v>123.687637</v>
      </c>
      <c r="X44" s="33">
        <v>123.064903</v>
      </c>
      <c r="Y44" s="33">
        <v>123.14502</v>
      </c>
      <c r="Z44" s="33">
        <v>123.713554</v>
      </c>
      <c r="AA44" s="33">
        <v>122.12043799999999</v>
      </c>
      <c r="AB44" s="33">
        <v>122.7603</v>
      </c>
      <c r="AC44" s="33">
        <v>122.474205</v>
      </c>
      <c r="AD44" s="33">
        <v>123.04613500000001</v>
      </c>
      <c r="AE44" s="33">
        <v>121.72702</v>
      </c>
      <c r="AF44" s="33">
        <v>123.278831</v>
      </c>
      <c r="AG44" s="33">
        <v>120.612724</v>
      </c>
      <c r="AH44" s="33">
        <v>119.847504</v>
      </c>
      <c r="AI44" s="32">
        <v>2.9745000000000001E-2</v>
      </c>
      <c r="AJ44" s="123">
        <v>695.80841099999998</v>
      </c>
      <c r="AK44" s="123">
        <v>688.55413799999997</v>
      </c>
      <c r="AL44" s="100">
        <v>1E-3</v>
      </c>
    </row>
    <row r="45" spans="1:38" ht="15" customHeight="1">
      <c r="A45" s="114" t="s">
        <v>112</v>
      </c>
      <c r="B45" s="19" t="s">
        <v>873</v>
      </c>
      <c r="C45" s="37" t="s">
        <v>2053</v>
      </c>
      <c r="D45" s="33">
        <v>6458.2666019999997</v>
      </c>
      <c r="E45" s="33">
        <v>7274.7651370000003</v>
      </c>
      <c r="F45" s="33">
        <v>7544.7221680000002</v>
      </c>
      <c r="G45" s="33">
        <v>7581.0947269999997</v>
      </c>
      <c r="H45" s="33">
        <v>7743.4213870000003</v>
      </c>
      <c r="I45" s="33">
        <v>7874.3110349999997</v>
      </c>
      <c r="J45" s="33">
        <v>7750.4648440000001</v>
      </c>
      <c r="K45" s="33">
        <v>7612.8168949999999</v>
      </c>
      <c r="L45" s="33">
        <v>7579.1992190000001</v>
      </c>
      <c r="M45" s="33">
        <v>7543.9077150000003</v>
      </c>
      <c r="N45" s="33">
        <v>7428.2641599999997</v>
      </c>
      <c r="O45" s="33">
        <v>7406.6035160000001</v>
      </c>
      <c r="P45" s="33">
        <v>7333.0415039999998</v>
      </c>
      <c r="Q45" s="33">
        <v>7306.4384769999997</v>
      </c>
      <c r="R45" s="33">
        <v>7285.142578</v>
      </c>
      <c r="S45" s="33">
        <v>7218.6757809999999</v>
      </c>
      <c r="T45" s="33">
        <v>7129.2983400000003</v>
      </c>
      <c r="U45" s="33">
        <v>7065.1318359999996</v>
      </c>
      <c r="V45" s="33">
        <v>7012.6347660000001</v>
      </c>
      <c r="W45" s="33">
        <v>6963.3466799999997</v>
      </c>
      <c r="X45" s="33">
        <v>6889.0371089999999</v>
      </c>
      <c r="Y45" s="33">
        <v>6867.4990230000003</v>
      </c>
      <c r="Z45" s="33">
        <v>6872.1826170000004</v>
      </c>
      <c r="AA45" s="33">
        <v>6822.9721680000002</v>
      </c>
      <c r="AB45" s="33">
        <v>6811.470703</v>
      </c>
      <c r="AC45" s="33">
        <v>6861.5493159999996</v>
      </c>
      <c r="AD45" s="33">
        <v>6843.9208980000003</v>
      </c>
      <c r="AE45" s="33">
        <v>6829.5712890000004</v>
      </c>
      <c r="AF45" s="33">
        <v>6809.611328</v>
      </c>
      <c r="AG45" s="33">
        <v>6764.5229490000002</v>
      </c>
      <c r="AH45" s="33">
        <v>6709.9487300000001</v>
      </c>
      <c r="AI45" s="32">
        <v>1.2750000000000001E-3</v>
      </c>
      <c r="AJ45" s="123">
        <v>0</v>
      </c>
      <c r="AK45" s="123">
        <v>0</v>
      </c>
      <c r="AL45" s="123" t="s">
        <v>142</v>
      </c>
    </row>
    <row r="46" spans="1:38" ht="15" customHeight="1">
      <c r="A46" s="114" t="s">
        <v>112</v>
      </c>
      <c r="B46" s="123"/>
      <c r="AJ46" s="123">
        <v>138.10290499999999</v>
      </c>
      <c r="AK46" s="123">
        <v>141.68150299999999</v>
      </c>
      <c r="AL46" s="100">
        <v>8.8999999999999996E-2</v>
      </c>
    </row>
    <row r="47" spans="1:38" ht="15" customHeight="1">
      <c r="A47" s="114" t="s">
        <v>112</v>
      </c>
      <c r="B47" s="123"/>
      <c r="C47" s="30" t="s">
        <v>1829</v>
      </c>
      <c r="AJ47" s="123">
        <v>404.656677</v>
      </c>
      <c r="AK47" s="123">
        <v>419.97311400000001</v>
      </c>
      <c r="AL47" s="100">
        <v>9.7000000000000003E-2</v>
      </c>
    </row>
    <row r="48" spans="1:38" ht="15" customHeight="1">
      <c r="A48" s="114" t="s">
        <v>116</v>
      </c>
      <c r="B48" s="19" t="s">
        <v>874</v>
      </c>
      <c r="C48" s="37" t="s">
        <v>1134</v>
      </c>
      <c r="D48" s="33">
        <v>648.88983199999996</v>
      </c>
      <c r="E48" s="33">
        <v>663.12573199999997</v>
      </c>
      <c r="F48" s="33">
        <v>687.06140100000005</v>
      </c>
      <c r="G48" s="33">
        <v>691.783997</v>
      </c>
      <c r="H48" s="33">
        <v>707.40197799999999</v>
      </c>
      <c r="I48" s="33">
        <v>719.83032200000002</v>
      </c>
      <c r="J48" s="33">
        <v>711.64556900000002</v>
      </c>
      <c r="K48" s="33">
        <v>700.59857199999999</v>
      </c>
      <c r="L48" s="33">
        <v>698.67279099999996</v>
      </c>
      <c r="M48" s="33">
        <v>696.44714399999998</v>
      </c>
      <c r="N48" s="33">
        <v>687.25628700000004</v>
      </c>
      <c r="O48" s="33">
        <v>686.59509300000002</v>
      </c>
      <c r="P48" s="33">
        <v>681.36633300000005</v>
      </c>
      <c r="Q48" s="33">
        <v>679.99389599999995</v>
      </c>
      <c r="R48" s="33">
        <v>679.82959000000005</v>
      </c>
      <c r="S48" s="33">
        <v>675.17590299999995</v>
      </c>
      <c r="T48" s="33">
        <v>668.28521699999999</v>
      </c>
      <c r="U48" s="33">
        <v>663.65826400000003</v>
      </c>
      <c r="V48" s="33">
        <v>660.22979699999996</v>
      </c>
      <c r="W48" s="33">
        <v>656.81341599999996</v>
      </c>
      <c r="X48" s="33">
        <v>651.25451699999996</v>
      </c>
      <c r="Y48" s="33">
        <v>650.31561299999998</v>
      </c>
      <c r="Z48" s="33">
        <v>651.75494400000002</v>
      </c>
      <c r="AA48" s="33">
        <v>648.14446999999996</v>
      </c>
      <c r="AB48" s="33">
        <v>647.927368</v>
      </c>
      <c r="AC48" s="33">
        <v>653.58477800000003</v>
      </c>
      <c r="AD48" s="33">
        <v>653.07488999999998</v>
      </c>
      <c r="AE48" s="33">
        <v>652.774902</v>
      </c>
      <c r="AF48" s="33">
        <v>651.83746299999996</v>
      </c>
      <c r="AG48" s="33">
        <v>648.63562000000002</v>
      </c>
      <c r="AH48" s="33">
        <v>644.45605499999999</v>
      </c>
      <c r="AI48" s="32">
        <v>-2.2900000000000001E-4</v>
      </c>
      <c r="AJ48" s="123">
        <v>47.256931000000002</v>
      </c>
      <c r="AK48" s="123">
        <v>53.308647000000001</v>
      </c>
      <c r="AL48" s="100">
        <v>9.2999999999999999E-2</v>
      </c>
    </row>
    <row r="49" spans="1:38" ht="15" customHeight="1">
      <c r="A49" s="114" t="s">
        <v>116</v>
      </c>
      <c r="B49" s="19" t="s">
        <v>875</v>
      </c>
      <c r="C49" s="37" t="s">
        <v>1135</v>
      </c>
      <c r="D49" s="33">
        <v>0</v>
      </c>
      <c r="E49" s="33">
        <v>0</v>
      </c>
      <c r="F49" s="33">
        <v>0</v>
      </c>
      <c r="G49" s="33">
        <v>0</v>
      </c>
      <c r="H49" s="33">
        <v>0</v>
      </c>
      <c r="I49" s="33">
        <v>0</v>
      </c>
      <c r="J49" s="33">
        <v>0</v>
      </c>
      <c r="K49" s="33">
        <v>0</v>
      </c>
      <c r="L49" s="33">
        <v>0</v>
      </c>
      <c r="M49" s="33">
        <v>0</v>
      </c>
      <c r="N49" s="33">
        <v>0</v>
      </c>
      <c r="O49" s="33">
        <v>0</v>
      </c>
      <c r="P49" s="33">
        <v>0</v>
      </c>
      <c r="Q49" s="33">
        <v>0</v>
      </c>
      <c r="R49" s="33">
        <v>0</v>
      </c>
      <c r="S49" s="33">
        <v>0</v>
      </c>
      <c r="T49" s="33">
        <v>0</v>
      </c>
      <c r="U49" s="33">
        <v>0</v>
      </c>
      <c r="V49" s="33">
        <v>0</v>
      </c>
      <c r="W49" s="33">
        <v>0</v>
      </c>
      <c r="X49" s="33">
        <v>0</v>
      </c>
      <c r="Y49" s="33">
        <v>0</v>
      </c>
      <c r="Z49" s="33">
        <v>0</v>
      </c>
      <c r="AA49" s="33">
        <v>0</v>
      </c>
      <c r="AB49" s="33">
        <v>0</v>
      </c>
      <c r="AC49" s="33">
        <v>0</v>
      </c>
      <c r="AD49" s="33">
        <v>0</v>
      </c>
      <c r="AE49" s="33">
        <v>0</v>
      </c>
      <c r="AF49" s="33">
        <v>0</v>
      </c>
      <c r="AG49" s="33">
        <v>0</v>
      </c>
      <c r="AH49" s="33">
        <v>0</v>
      </c>
      <c r="AI49" s="32" t="s">
        <v>1754</v>
      </c>
      <c r="AJ49" s="123">
        <v>157.11866800000001</v>
      </c>
      <c r="AK49" s="123">
        <v>154.92442299999999</v>
      </c>
      <c r="AL49" s="100">
        <v>7.0000000000000007E-2</v>
      </c>
    </row>
    <row r="50" spans="1:38" ht="15" customHeight="1">
      <c r="A50" s="114" t="s">
        <v>115</v>
      </c>
      <c r="B50" s="19" t="s">
        <v>876</v>
      </c>
      <c r="C50" s="37" t="s">
        <v>1136</v>
      </c>
      <c r="D50" s="33">
        <v>11.144147</v>
      </c>
      <c r="E50" s="33">
        <v>12.629580000000001</v>
      </c>
      <c r="F50" s="33">
        <v>13.753353000000001</v>
      </c>
      <c r="G50" s="33">
        <v>14.602449</v>
      </c>
      <c r="H50" s="33">
        <v>17.315774999999999</v>
      </c>
      <c r="I50" s="33">
        <v>19.958366000000002</v>
      </c>
      <c r="J50" s="33">
        <v>23.024767000000001</v>
      </c>
      <c r="K50" s="33">
        <v>25.795041999999999</v>
      </c>
      <c r="L50" s="33">
        <v>29.764692</v>
      </c>
      <c r="M50" s="33">
        <v>34.155791999999998</v>
      </c>
      <c r="N50" s="33">
        <v>38.60651</v>
      </c>
      <c r="O50" s="33">
        <v>43.773113000000002</v>
      </c>
      <c r="P50" s="33">
        <v>49.244002999999999</v>
      </c>
      <c r="Q50" s="33">
        <v>55.012298999999999</v>
      </c>
      <c r="R50" s="33">
        <v>60.930939000000002</v>
      </c>
      <c r="S50" s="33">
        <v>66.333611000000005</v>
      </c>
      <c r="T50" s="33">
        <v>71.366889999999998</v>
      </c>
      <c r="U50" s="33">
        <v>76.428512999999995</v>
      </c>
      <c r="V50" s="33">
        <v>81.470573000000002</v>
      </c>
      <c r="W50" s="33">
        <v>86.125602999999998</v>
      </c>
      <c r="X50" s="33">
        <v>90.597267000000002</v>
      </c>
      <c r="Y50" s="33">
        <v>95.247887000000006</v>
      </c>
      <c r="Z50" s="33">
        <v>100.152557</v>
      </c>
      <c r="AA50" s="33">
        <v>104.270996</v>
      </c>
      <c r="AB50" s="33">
        <v>108.785347</v>
      </c>
      <c r="AC50" s="33">
        <v>114.17627</v>
      </c>
      <c r="AD50" s="33">
        <v>118.93710299999999</v>
      </c>
      <c r="AE50" s="33">
        <v>123.506653</v>
      </c>
      <c r="AF50" s="33">
        <v>128.099243</v>
      </c>
      <c r="AG50" s="33">
        <v>132.087692</v>
      </c>
      <c r="AH50" s="33">
        <v>135.97598300000001</v>
      </c>
      <c r="AI50" s="32">
        <v>8.6960999999999997E-2</v>
      </c>
      <c r="AJ50" s="123">
        <v>0</v>
      </c>
      <c r="AK50" s="123">
        <v>0</v>
      </c>
      <c r="AL50" s="123" t="s">
        <v>142</v>
      </c>
    </row>
    <row r="51" spans="1:38" ht="15" customHeight="1">
      <c r="A51" s="114" t="s">
        <v>114</v>
      </c>
      <c r="B51" s="19" t="s">
        <v>877</v>
      </c>
      <c r="C51" s="37" t="s">
        <v>1137</v>
      </c>
      <c r="D51" s="33">
        <v>26.088175</v>
      </c>
      <c r="E51" s="33">
        <v>31.49699</v>
      </c>
      <c r="F51" s="33">
        <v>36.169066999999998</v>
      </c>
      <c r="G51" s="33">
        <v>41.026618999999997</v>
      </c>
      <c r="H51" s="33">
        <v>47.086849000000001</v>
      </c>
      <c r="I51" s="33">
        <v>51.165543</v>
      </c>
      <c r="J51" s="33">
        <v>54.421042999999997</v>
      </c>
      <c r="K51" s="33">
        <v>59.169071000000002</v>
      </c>
      <c r="L51" s="33">
        <v>67.692397999999997</v>
      </c>
      <c r="M51" s="33">
        <v>77.479309000000001</v>
      </c>
      <c r="N51" s="33">
        <v>91.313393000000005</v>
      </c>
      <c r="O51" s="33">
        <v>105.544388</v>
      </c>
      <c r="P51" s="33">
        <v>122.17802399999999</v>
      </c>
      <c r="Q51" s="33">
        <v>139.53114299999999</v>
      </c>
      <c r="R51" s="33">
        <v>158.38713100000001</v>
      </c>
      <c r="S51" s="33">
        <v>177.17091400000001</v>
      </c>
      <c r="T51" s="33">
        <v>196.05349699999999</v>
      </c>
      <c r="U51" s="33">
        <v>215.949951</v>
      </c>
      <c r="V51" s="33">
        <v>237.019836</v>
      </c>
      <c r="W51" s="33">
        <v>256.04492199999999</v>
      </c>
      <c r="X51" s="33">
        <v>276.55929600000002</v>
      </c>
      <c r="Y51" s="33">
        <v>291.86279300000001</v>
      </c>
      <c r="Z51" s="33">
        <v>306.84039300000001</v>
      </c>
      <c r="AA51" s="33">
        <v>320.15798999999998</v>
      </c>
      <c r="AB51" s="33">
        <v>334.28930700000001</v>
      </c>
      <c r="AC51" s="33">
        <v>350.45428500000003</v>
      </c>
      <c r="AD51" s="33">
        <v>368.29244999999997</v>
      </c>
      <c r="AE51" s="33">
        <v>384.65597500000001</v>
      </c>
      <c r="AF51" s="33">
        <v>402.00198399999999</v>
      </c>
      <c r="AG51" s="33">
        <v>417.066284</v>
      </c>
      <c r="AH51" s="33">
        <v>432.61697400000003</v>
      </c>
      <c r="AI51" s="32">
        <v>9.8133999999999999E-2</v>
      </c>
      <c r="AJ51" s="123">
        <v>676.73120100000006</v>
      </c>
      <c r="AK51" s="123">
        <v>685.68151899999998</v>
      </c>
      <c r="AL51" s="100">
        <v>3.9E-2</v>
      </c>
    </row>
    <row r="52" spans="1:38" ht="15" customHeight="1">
      <c r="A52" s="114" t="s">
        <v>113</v>
      </c>
      <c r="B52" s="19" t="s">
        <v>878</v>
      </c>
      <c r="C52" s="37" t="s">
        <v>1138</v>
      </c>
      <c r="D52" s="33">
        <v>3.729257</v>
      </c>
      <c r="E52" s="33">
        <v>4.1208099999999996</v>
      </c>
      <c r="F52" s="33">
        <v>4.2699119999999997</v>
      </c>
      <c r="G52" s="33">
        <v>4.3822130000000001</v>
      </c>
      <c r="H52" s="33">
        <v>4.656352</v>
      </c>
      <c r="I52" s="33">
        <v>4.7799659999999999</v>
      </c>
      <c r="J52" s="33">
        <v>4.8221999999999996</v>
      </c>
      <c r="K52" s="33">
        <v>5.3459529999999997</v>
      </c>
      <c r="L52" s="33">
        <v>6.0354919999999996</v>
      </c>
      <c r="M52" s="33">
        <v>6.7699639999999999</v>
      </c>
      <c r="N52" s="33">
        <v>7.5069419999999996</v>
      </c>
      <c r="O52" s="33">
        <v>8.3096770000000006</v>
      </c>
      <c r="P52" s="33">
        <v>9.1142620000000001</v>
      </c>
      <c r="Q52" s="33">
        <v>9.934768</v>
      </c>
      <c r="R52" s="33">
        <v>10.775802000000001</v>
      </c>
      <c r="S52" s="33">
        <v>11.544881999999999</v>
      </c>
      <c r="T52" s="33">
        <v>12.374885000000001</v>
      </c>
      <c r="U52" s="33">
        <v>13.379994</v>
      </c>
      <c r="V52" s="33">
        <v>14.542327999999999</v>
      </c>
      <c r="W52" s="33">
        <v>15.809163</v>
      </c>
      <c r="X52" s="33">
        <v>17.268336999999999</v>
      </c>
      <c r="Y52" s="33">
        <v>18.958956000000001</v>
      </c>
      <c r="Z52" s="33">
        <v>20.939558000000002</v>
      </c>
      <c r="AA52" s="33">
        <v>23.056549</v>
      </c>
      <c r="AB52" s="33">
        <v>25.580815999999999</v>
      </c>
      <c r="AC52" s="33">
        <v>28.748137</v>
      </c>
      <c r="AD52" s="33">
        <v>32.390408000000001</v>
      </c>
      <c r="AE52" s="33">
        <v>36.532744999999998</v>
      </c>
      <c r="AF52" s="33">
        <v>41.343696999999999</v>
      </c>
      <c r="AG52" s="33">
        <v>46.651660999999997</v>
      </c>
      <c r="AH52" s="33">
        <v>52.716411999999998</v>
      </c>
      <c r="AI52" s="32">
        <v>9.2305999999999999E-2</v>
      </c>
      <c r="AJ52" s="123">
        <v>1.2579670000000001</v>
      </c>
      <c r="AK52" s="123">
        <v>1.2542310000000001</v>
      </c>
      <c r="AL52" s="100">
        <v>1.2E-2</v>
      </c>
    </row>
    <row r="53" spans="1:38" ht="15" customHeight="1">
      <c r="A53" s="114" t="s">
        <v>113</v>
      </c>
      <c r="B53" s="19" t="s">
        <v>879</v>
      </c>
      <c r="C53" s="37" t="s">
        <v>1139</v>
      </c>
      <c r="D53" s="33">
        <v>20.690683</v>
      </c>
      <c r="E53" s="33">
        <v>24.874731000000001</v>
      </c>
      <c r="F53" s="33">
        <v>24.775227000000001</v>
      </c>
      <c r="G53" s="33">
        <v>22.785467000000001</v>
      </c>
      <c r="H53" s="33">
        <v>21.191223000000001</v>
      </c>
      <c r="I53" s="33">
        <v>38.792758999999997</v>
      </c>
      <c r="J53" s="33">
        <v>113.801331</v>
      </c>
      <c r="K53" s="33">
        <v>132.550354</v>
      </c>
      <c r="L53" s="33">
        <v>134.48503099999999</v>
      </c>
      <c r="M53" s="33">
        <v>134.530945</v>
      </c>
      <c r="N53" s="33">
        <v>136.68850699999999</v>
      </c>
      <c r="O53" s="33">
        <v>139.98730499999999</v>
      </c>
      <c r="P53" s="33">
        <v>144.20848100000001</v>
      </c>
      <c r="Q53" s="33">
        <v>148.17008999999999</v>
      </c>
      <c r="R53" s="33">
        <v>151.88658100000001</v>
      </c>
      <c r="S53" s="33">
        <v>154.254761</v>
      </c>
      <c r="T53" s="33">
        <v>155.758194</v>
      </c>
      <c r="U53" s="33">
        <v>157.419601</v>
      </c>
      <c r="V53" s="33">
        <v>159.19101000000001</v>
      </c>
      <c r="W53" s="33">
        <v>159.81411700000001</v>
      </c>
      <c r="X53" s="33">
        <v>160.44781499999999</v>
      </c>
      <c r="Y53" s="33">
        <v>160.774216</v>
      </c>
      <c r="Z53" s="33">
        <v>161.11793499999999</v>
      </c>
      <c r="AA53" s="33">
        <v>160.284302</v>
      </c>
      <c r="AB53" s="33">
        <v>159.79934700000001</v>
      </c>
      <c r="AC53" s="33">
        <v>160.21366900000001</v>
      </c>
      <c r="AD53" s="33">
        <v>160.21481299999999</v>
      </c>
      <c r="AE53" s="33">
        <v>159.499741</v>
      </c>
      <c r="AF53" s="33">
        <v>158.72482299999999</v>
      </c>
      <c r="AG53" s="33">
        <v>156.914917</v>
      </c>
      <c r="AH53" s="33">
        <v>154.915604</v>
      </c>
      <c r="AI53" s="32">
        <v>6.9408999999999998E-2</v>
      </c>
      <c r="AJ53" s="123">
        <v>6.0168489999999997</v>
      </c>
      <c r="AK53" s="123">
        <v>5.9768429999999997</v>
      </c>
      <c r="AL53" s="100">
        <v>7.0000000000000001E-3</v>
      </c>
    </row>
    <row r="54" spans="1:38" ht="15" customHeight="1">
      <c r="A54" s="114" t="s">
        <v>787</v>
      </c>
      <c r="B54" s="19" t="s">
        <v>880</v>
      </c>
      <c r="C54" s="37" t="s">
        <v>1140</v>
      </c>
      <c r="D54" s="33">
        <v>0</v>
      </c>
      <c r="E54" s="33">
        <v>0</v>
      </c>
      <c r="F54" s="33">
        <v>0</v>
      </c>
      <c r="G54" s="33">
        <v>0</v>
      </c>
      <c r="H54" s="33">
        <v>0</v>
      </c>
      <c r="I54" s="33">
        <v>0</v>
      </c>
      <c r="J54" s="33">
        <v>0</v>
      </c>
      <c r="K54" s="33">
        <v>0</v>
      </c>
      <c r="L54" s="33">
        <v>0</v>
      </c>
      <c r="M54" s="33">
        <v>0</v>
      </c>
      <c r="N54" s="33">
        <v>0</v>
      </c>
      <c r="O54" s="33">
        <v>0</v>
      </c>
      <c r="P54" s="33">
        <v>0</v>
      </c>
      <c r="Q54" s="33">
        <v>0</v>
      </c>
      <c r="R54" s="33">
        <v>0</v>
      </c>
      <c r="S54" s="33">
        <v>0</v>
      </c>
      <c r="T54" s="33">
        <v>0</v>
      </c>
      <c r="U54" s="33">
        <v>0</v>
      </c>
      <c r="V54" s="33">
        <v>0</v>
      </c>
      <c r="W54" s="33">
        <v>0</v>
      </c>
      <c r="X54" s="33">
        <v>0</v>
      </c>
      <c r="Y54" s="33">
        <v>0</v>
      </c>
      <c r="Z54" s="33">
        <v>0</v>
      </c>
      <c r="AA54" s="33">
        <v>0</v>
      </c>
      <c r="AB54" s="33">
        <v>0</v>
      </c>
      <c r="AC54" s="33">
        <v>0</v>
      </c>
      <c r="AD54" s="33">
        <v>0</v>
      </c>
      <c r="AE54" s="33">
        <v>0</v>
      </c>
      <c r="AF54" s="33">
        <v>0</v>
      </c>
      <c r="AG54" s="33">
        <v>0</v>
      </c>
      <c r="AH54" s="33">
        <v>0</v>
      </c>
      <c r="AI54" s="32" t="s">
        <v>1754</v>
      </c>
      <c r="AJ54" s="123">
        <v>1.7687390000000001</v>
      </c>
      <c r="AK54" s="123">
        <v>1.797183</v>
      </c>
      <c r="AL54" s="100">
        <v>2.3E-2</v>
      </c>
    </row>
    <row r="55" spans="1:38" ht="15" customHeight="1">
      <c r="A55" s="114" t="s">
        <v>787</v>
      </c>
      <c r="B55" s="19" t="s">
        <v>881</v>
      </c>
      <c r="C55" s="37" t="s">
        <v>1141</v>
      </c>
      <c r="D55" s="33">
        <v>216.24440000000001</v>
      </c>
      <c r="E55" s="33">
        <v>256.55926499999998</v>
      </c>
      <c r="F55" s="33">
        <v>273.68283100000002</v>
      </c>
      <c r="G55" s="33">
        <v>281.26568600000002</v>
      </c>
      <c r="H55" s="33">
        <v>293.692657</v>
      </c>
      <c r="I55" s="33">
        <v>307.147064</v>
      </c>
      <c r="J55" s="33">
        <v>357.38864100000001</v>
      </c>
      <c r="K55" s="33">
        <v>379.94955399999998</v>
      </c>
      <c r="L55" s="33">
        <v>394.04684400000002</v>
      </c>
      <c r="M55" s="33">
        <v>405.300659</v>
      </c>
      <c r="N55" s="33">
        <v>419.66336100000001</v>
      </c>
      <c r="O55" s="33">
        <v>434.449005</v>
      </c>
      <c r="P55" s="33">
        <v>448.684662</v>
      </c>
      <c r="Q55" s="33">
        <v>463.21807899999999</v>
      </c>
      <c r="R55" s="33">
        <v>478.43856799999998</v>
      </c>
      <c r="S55" s="33">
        <v>490.15411399999999</v>
      </c>
      <c r="T55" s="33">
        <v>500.32626299999998</v>
      </c>
      <c r="U55" s="33">
        <v>511.72976699999998</v>
      </c>
      <c r="V55" s="33">
        <v>524.18322799999999</v>
      </c>
      <c r="W55" s="33">
        <v>534.285889</v>
      </c>
      <c r="X55" s="33">
        <v>545.19158900000002</v>
      </c>
      <c r="Y55" s="33">
        <v>557.540527</v>
      </c>
      <c r="Z55" s="33">
        <v>571.43383800000004</v>
      </c>
      <c r="AA55" s="33">
        <v>581.23870799999997</v>
      </c>
      <c r="AB55" s="33">
        <v>593.51873799999998</v>
      </c>
      <c r="AC55" s="33">
        <v>610.524902</v>
      </c>
      <c r="AD55" s="33">
        <v>625.59362799999997</v>
      </c>
      <c r="AE55" s="33">
        <v>638.91766399999995</v>
      </c>
      <c r="AF55" s="33">
        <v>652.74987799999997</v>
      </c>
      <c r="AG55" s="33">
        <v>663.15832499999999</v>
      </c>
      <c r="AH55" s="33">
        <v>673.53716999999995</v>
      </c>
      <c r="AI55" s="32">
        <v>3.8596999999999999E-2</v>
      </c>
      <c r="AJ55" s="123">
        <v>3.8801960000000002</v>
      </c>
      <c r="AK55" s="123">
        <v>3.8538230000000002</v>
      </c>
      <c r="AL55" s="100">
        <v>7.0000000000000001E-3</v>
      </c>
    </row>
    <row r="56" spans="1:38" ht="15" customHeight="1">
      <c r="A56" s="114" t="s">
        <v>788</v>
      </c>
      <c r="B56" s="19" t="s">
        <v>882</v>
      </c>
      <c r="C56" s="37" t="s">
        <v>1142</v>
      </c>
      <c r="D56" s="33">
        <v>0.86397100000000004</v>
      </c>
      <c r="E56" s="33">
        <v>0.98121700000000001</v>
      </c>
      <c r="F56" s="33">
        <v>1.038195</v>
      </c>
      <c r="G56" s="33">
        <v>1.0728439999999999</v>
      </c>
      <c r="H56" s="33">
        <v>1.1227510000000001</v>
      </c>
      <c r="I56" s="33">
        <v>1.1639349999999999</v>
      </c>
      <c r="J56" s="33">
        <v>1.1699379999999999</v>
      </c>
      <c r="K56" s="33">
        <v>1.159036</v>
      </c>
      <c r="L56" s="33">
        <v>1.162577</v>
      </c>
      <c r="M56" s="33">
        <v>1.160523</v>
      </c>
      <c r="N56" s="33">
        <v>1.153715</v>
      </c>
      <c r="O56" s="33">
        <v>1.1571229999999999</v>
      </c>
      <c r="P56" s="33">
        <v>1.1569780000000001</v>
      </c>
      <c r="Q56" s="33">
        <v>1.160291</v>
      </c>
      <c r="R56" s="33">
        <v>1.1662349999999999</v>
      </c>
      <c r="S56" s="33">
        <v>1.1654899999999999</v>
      </c>
      <c r="T56" s="33">
        <v>1.161402</v>
      </c>
      <c r="U56" s="33">
        <v>1.1605300000000001</v>
      </c>
      <c r="V56" s="33">
        <v>1.1629640000000001</v>
      </c>
      <c r="W56" s="33">
        <v>1.162334</v>
      </c>
      <c r="X56" s="33">
        <v>1.162328</v>
      </c>
      <c r="Y56" s="33">
        <v>1.167978</v>
      </c>
      <c r="Z56" s="33">
        <v>1.177076</v>
      </c>
      <c r="AA56" s="33">
        <v>1.17723</v>
      </c>
      <c r="AB56" s="33">
        <v>1.1828240000000001</v>
      </c>
      <c r="AC56" s="33">
        <v>1.1966699999999999</v>
      </c>
      <c r="AD56" s="33">
        <v>1.2053050000000001</v>
      </c>
      <c r="AE56" s="33">
        <v>1.211015</v>
      </c>
      <c r="AF56" s="33">
        <v>1.2165779999999999</v>
      </c>
      <c r="AG56" s="33">
        <v>1.215892</v>
      </c>
      <c r="AH56" s="33">
        <v>1.2149700000000001</v>
      </c>
      <c r="AI56" s="32">
        <v>1.1429E-2</v>
      </c>
      <c r="AJ56" s="123">
        <v>0</v>
      </c>
      <c r="AK56" s="123">
        <v>0</v>
      </c>
      <c r="AL56" s="123" t="s">
        <v>142</v>
      </c>
    </row>
    <row r="57" spans="1:38" ht="15" customHeight="1">
      <c r="A57" s="114" t="s">
        <v>788</v>
      </c>
      <c r="B57" s="19" t="s">
        <v>883</v>
      </c>
      <c r="C57" s="37" t="s">
        <v>1143</v>
      </c>
      <c r="D57" s="33">
        <v>4.7122159999999997</v>
      </c>
      <c r="E57" s="33">
        <v>5.2775990000000004</v>
      </c>
      <c r="F57" s="33">
        <v>5.4807880000000004</v>
      </c>
      <c r="G57" s="33">
        <v>5.5154290000000001</v>
      </c>
      <c r="H57" s="33">
        <v>5.6424919999999998</v>
      </c>
      <c r="I57" s="33">
        <v>5.7590880000000002</v>
      </c>
      <c r="J57" s="33">
        <v>5.7592129999999999</v>
      </c>
      <c r="K57" s="33">
        <v>5.6962409999999997</v>
      </c>
      <c r="L57" s="33">
        <v>5.6934589999999998</v>
      </c>
      <c r="M57" s="33">
        <v>5.6869459999999998</v>
      </c>
      <c r="N57" s="33">
        <v>5.6307739999999997</v>
      </c>
      <c r="O57" s="33">
        <v>5.6413729999999997</v>
      </c>
      <c r="P57" s="33">
        <v>5.6185910000000003</v>
      </c>
      <c r="Q57" s="33">
        <v>5.6284169999999998</v>
      </c>
      <c r="R57" s="33">
        <v>5.6440799999999998</v>
      </c>
      <c r="S57" s="33">
        <v>5.6243429999999996</v>
      </c>
      <c r="T57" s="33">
        <v>5.586983</v>
      </c>
      <c r="U57" s="33">
        <v>5.5689019999999996</v>
      </c>
      <c r="V57" s="33">
        <v>5.5608329999999997</v>
      </c>
      <c r="W57" s="33">
        <v>5.5503390000000001</v>
      </c>
      <c r="X57" s="33">
        <v>5.5251140000000003</v>
      </c>
      <c r="Y57" s="33">
        <v>5.5337529999999999</v>
      </c>
      <c r="Z57" s="33">
        <v>5.5616950000000003</v>
      </c>
      <c r="AA57" s="33">
        <v>5.5470620000000004</v>
      </c>
      <c r="AB57" s="33">
        <v>5.5613979999999996</v>
      </c>
      <c r="AC57" s="33">
        <v>5.6243559999999997</v>
      </c>
      <c r="AD57" s="33">
        <v>5.6409630000000002</v>
      </c>
      <c r="AE57" s="33">
        <v>5.6565149999999997</v>
      </c>
      <c r="AF57" s="33">
        <v>5.6697839999999999</v>
      </c>
      <c r="AG57" s="33">
        <v>5.6604299999999999</v>
      </c>
      <c r="AH57" s="33">
        <v>5.6453470000000001</v>
      </c>
      <c r="AI57" s="32">
        <v>6.0410000000000004E-3</v>
      </c>
      <c r="AJ57" s="123">
        <v>0.310832</v>
      </c>
      <c r="AK57" s="123">
        <v>0.31805</v>
      </c>
      <c r="AL57" s="100">
        <v>0.14599999999999999</v>
      </c>
    </row>
    <row r="58" spans="1:38" ht="15" customHeight="1">
      <c r="A58" s="114"/>
      <c r="B58" s="19" t="s">
        <v>884</v>
      </c>
      <c r="C58" s="37" t="s">
        <v>1144</v>
      </c>
      <c r="D58" s="33">
        <v>0.895258</v>
      </c>
      <c r="E58" s="33">
        <v>1.0446470000000001</v>
      </c>
      <c r="F58" s="33">
        <v>1.095701</v>
      </c>
      <c r="G58" s="33">
        <v>1.117381</v>
      </c>
      <c r="H58" s="33">
        <v>1.148169</v>
      </c>
      <c r="I58" s="33">
        <v>1.1850940000000001</v>
      </c>
      <c r="J58" s="33">
        <v>1.1917789999999999</v>
      </c>
      <c r="K58" s="33">
        <v>1.1933860000000001</v>
      </c>
      <c r="L58" s="33">
        <v>1.211192</v>
      </c>
      <c r="M58" s="33">
        <v>1.226761</v>
      </c>
      <c r="N58" s="33">
        <v>1.239641</v>
      </c>
      <c r="O58" s="33">
        <v>1.2538929999999999</v>
      </c>
      <c r="P58" s="33">
        <v>1.2682</v>
      </c>
      <c r="Q58" s="33">
        <v>1.2853810000000001</v>
      </c>
      <c r="R58" s="33">
        <v>1.310775</v>
      </c>
      <c r="S58" s="33">
        <v>1.3274269999999999</v>
      </c>
      <c r="T58" s="33">
        <v>1.3394060000000001</v>
      </c>
      <c r="U58" s="33">
        <v>1.3572070000000001</v>
      </c>
      <c r="V58" s="33">
        <v>1.3807199999999999</v>
      </c>
      <c r="W58" s="33">
        <v>1.39619</v>
      </c>
      <c r="X58" s="33">
        <v>1.419365</v>
      </c>
      <c r="Y58" s="33">
        <v>1.447722</v>
      </c>
      <c r="Z58" s="33">
        <v>1.4822029999999999</v>
      </c>
      <c r="AA58" s="33">
        <v>1.504184</v>
      </c>
      <c r="AB58" s="33">
        <v>1.5340670000000001</v>
      </c>
      <c r="AC58" s="33">
        <v>1.578713</v>
      </c>
      <c r="AD58" s="33">
        <v>1.621621</v>
      </c>
      <c r="AE58" s="33">
        <v>1.6548719999999999</v>
      </c>
      <c r="AF58" s="33">
        <v>1.6969959999999999</v>
      </c>
      <c r="AG58" s="33">
        <v>1.7264699999999999</v>
      </c>
      <c r="AH58" s="33">
        <v>1.758157</v>
      </c>
      <c r="AI58" s="32">
        <v>2.2752000000000001E-2</v>
      </c>
      <c r="AJ58" s="123">
        <v>2132.9094239999999</v>
      </c>
      <c r="AK58" s="123">
        <v>2157.3237300000001</v>
      </c>
      <c r="AL58" s="100">
        <v>2.8000000000000001E-2</v>
      </c>
    </row>
    <row r="59" spans="1:38" ht="15" customHeight="1">
      <c r="B59" s="19" t="s">
        <v>885</v>
      </c>
      <c r="C59" s="37" t="s">
        <v>1145</v>
      </c>
      <c r="D59" s="33">
        <v>3.0454479999999999</v>
      </c>
      <c r="E59" s="33">
        <v>3.4107370000000001</v>
      </c>
      <c r="F59" s="33">
        <v>3.5416530000000002</v>
      </c>
      <c r="G59" s="33">
        <v>3.5635720000000002</v>
      </c>
      <c r="H59" s="33">
        <v>3.645187</v>
      </c>
      <c r="I59" s="33">
        <v>3.720081</v>
      </c>
      <c r="J59" s="33">
        <v>3.7199409999999999</v>
      </c>
      <c r="K59" s="33">
        <v>3.6790319999999999</v>
      </c>
      <c r="L59" s="33">
        <v>3.6766429999999999</v>
      </c>
      <c r="M59" s="33">
        <v>3.6721249999999999</v>
      </c>
      <c r="N59" s="33">
        <v>3.6357089999999999</v>
      </c>
      <c r="O59" s="33">
        <v>3.6422819999999998</v>
      </c>
      <c r="P59" s="33">
        <v>3.6270769999999999</v>
      </c>
      <c r="Q59" s="33">
        <v>3.6331259999999999</v>
      </c>
      <c r="R59" s="33">
        <v>3.6428560000000001</v>
      </c>
      <c r="S59" s="33">
        <v>3.629766</v>
      </c>
      <c r="T59" s="33">
        <v>3.6052029999999999</v>
      </c>
      <c r="U59" s="33">
        <v>3.5930909999999998</v>
      </c>
      <c r="V59" s="33">
        <v>3.5873499999999998</v>
      </c>
      <c r="W59" s="33">
        <v>3.5803129999999999</v>
      </c>
      <c r="X59" s="33">
        <v>3.563326</v>
      </c>
      <c r="Y59" s="33">
        <v>3.5683560000000001</v>
      </c>
      <c r="Z59" s="33">
        <v>3.585928</v>
      </c>
      <c r="AA59" s="33">
        <v>3.5760019999999999</v>
      </c>
      <c r="AB59" s="33">
        <v>3.5848409999999999</v>
      </c>
      <c r="AC59" s="33">
        <v>3.6253280000000001</v>
      </c>
      <c r="AD59" s="33">
        <v>3.6351849999999999</v>
      </c>
      <c r="AE59" s="33">
        <v>3.6447250000000002</v>
      </c>
      <c r="AF59" s="33">
        <v>3.6527400000000001</v>
      </c>
      <c r="AG59" s="33">
        <v>3.6464569999999998</v>
      </c>
      <c r="AH59" s="33">
        <v>3.636304</v>
      </c>
      <c r="AI59" s="32">
        <v>5.9280000000000001E-3</v>
      </c>
      <c r="AJ59" s="123">
        <v>22.663937000000001</v>
      </c>
      <c r="AK59" s="123">
        <v>23.081156</v>
      </c>
      <c r="AL59" s="100">
        <v>0.02</v>
      </c>
    </row>
    <row r="60" spans="1:38" ht="15" customHeight="1">
      <c r="B60" s="19" t="s">
        <v>886</v>
      </c>
      <c r="C60" s="37" t="s">
        <v>1146</v>
      </c>
      <c r="D60" s="33">
        <v>0</v>
      </c>
      <c r="E60" s="33">
        <v>0</v>
      </c>
      <c r="F60" s="33">
        <v>0</v>
      </c>
      <c r="G60" s="33">
        <v>0</v>
      </c>
      <c r="H60" s="33">
        <v>0</v>
      </c>
      <c r="I60" s="33">
        <v>0</v>
      </c>
      <c r="J60" s="33">
        <v>0</v>
      </c>
      <c r="K60" s="33">
        <v>0</v>
      </c>
      <c r="L60" s="33">
        <v>0</v>
      </c>
      <c r="M60" s="33">
        <v>0</v>
      </c>
      <c r="N60" s="33">
        <v>0</v>
      </c>
      <c r="O60" s="33">
        <v>0</v>
      </c>
      <c r="P60" s="33">
        <v>0</v>
      </c>
      <c r="Q60" s="33">
        <v>0</v>
      </c>
      <c r="R60" s="33">
        <v>0</v>
      </c>
      <c r="S60" s="33">
        <v>0</v>
      </c>
      <c r="T60" s="33">
        <v>0</v>
      </c>
      <c r="U60" s="33">
        <v>0</v>
      </c>
      <c r="V60" s="33">
        <v>0</v>
      </c>
      <c r="W60" s="33">
        <v>0</v>
      </c>
      <c r="X60" s="33">
        <v>0</v>
      </c>
      <c r="Y60" s="33">
        <v>0</v>
      </c>
      <c r="Z60" s="33">
        <v>0</v>
      </c>
      <c r="AA60" s="33">
        <v>0</v>
      </c>
      <c r="AB60" s="33">
        <v>0</v>
      </c>
      <c r="AC60" s="33">
        <v>0</v>
      </c>
      <c r="AD60" s="33">
        <v>0</v>
      </c>
      <c r="AE60" s="33">
        <v>0</v>
      </c>
      <c r="AF60" s="33">
        <v>0</v>
      </c>
      <c r="AG60" s="33">
        <v>0</v>
      </c>
      <c r="AH60" s="33">
        <v>0</v>
      </c>
      <c r="AI60" s="32" t="s">
        <v>1754</v>
      </c>
      <c r="AJ60" s="123">
        <v>9411.0273440000001</v>
      </c>
      <c r="AK60" s="123">
        <v>9346.6884769999997</v>
      </c>
      <c r="AL60" s="100">
        <v>7.0000000000000001E-3</v>
      </c>
    </row>
    <row r="61" spans="1:38" ht="15" customHeight="1">
      <c r="B61" s="19" t="s">
        <v>887</v>
      </c>
      <c r="C61" s="37" t="s">
        <v>1147</v>
      </c>
      <c r="D61" s="33">
        <v>5.1939999999999998E-3</v>
      </c>
      <c r="E61" s="33">
        <v>7.6629999999999997E-3</v>
      </c>
      <c r="F61" s="33">
        <v>1.0485E-2</v>
      </c>
      <c r="G61" s="33">
        <v>1.3802E-2</v>
      </c>
      <c r="H61" s="33">
        <v>1.8359E-2</v>
      </c>
      <c r="I61" s="33">
        <v>2.5132999999999999E-2</v>
      </c>
      <c r="J61" s="33">
        <v>3.1919999999999997E-2</v>
      </c>
      <c r="K61" s="33">
        <v>3.9723000000000001E-2</v>
      </c>
      <c r="L61" s="33">
        <v>4.9555000000000002E-2</v>
      </c>
      <c r="M61" s="33">
        <v>6.0884000000000001E-2</v>
      </c>
      <c r="N61" s="33">
        <v>7.3332999999999995E-2</v>
      </c>
      <c r="O61" s="33">
        <v>8.7276000000000006E-2</v>
      </c>
      <c r="P61" s="33">
        <v>0.101713</v>
      </c>
      <c r="Q61" s="33">
        <v>0.11702799999999999</v>
      </c>
      <c r="R61" s="33">
        <v>0.132685</v>
      </c>
      <c r="S61" s="33">
        <v>0.14719399999999999</v>
      </c>
      <c r="T61" s="33">
        <v>0.16059799999999999</v>
      </c>
      <c r="U61" s="33">
        <v>0.17377400000000001</v>
      </c>
      <c r="V61" s="33">
        <v>0.186611</v>
      </c>
      <c r="W61" s="33">
        <v>0.198269</v>
      </c>
      <c r="X61" s="33">
        <v>0.20943100000000001</v>
      </c>
      <c r="Y61" s="33">
        <v>0.221245</v>
      </c>
      <c r="Z61" s="33">
        <v>0.23350299999999999</v>
      </c>
      <c r="AA61" s="33">
        <v>0.24384500000000001</v>
      </c>
      <c r="AB61" s="33">
        <v>0.25503599999999998</v>
      </c>
      <c r="AC61" s="33">
        <v>0.26817000000000002</v>
      </c>
      <c r="AD61" s="33">
        <v>0.28028900000000001</v>
      </c>
      <c r="AE61" s="33">
        <v>0.29155199999999998</v>
      </c>
      <c r="AF61" s="33">
        <v>0.30276199999999998</v>
      </c>
      <c r="AG61" s="33">
        <v>0.31201000000000001</v>
      </c>
      <c r="AH61" s="33">
        <v>0.32073200000000002</v>
      </c>
      <c r="AI61" s="32">
        <v>0.14733099999999999</v>
      </c>
      <c r="AJ61" s="123">
        <v>23.398972000000001</v>
      </c>
      <c r="AK61" s="123">
        <v>23.964217999999999</v>
      </c>
      <c r="AL61" s="100">
        <v>2.8000000000000001E-2</v>
      </c>
    </row>
    <row r="62" spans="1:38" ht="15" customHeight="1">
      <c r="B62" s="19" t="s">
        <v>888</v>
      </c>
      <c r="C62" s="37" t="s">
        <v>2054</v>
      </c>
      <c r="D62" s="33">
        <v>936.30859399999997</v>
      </c>
      <c r="E62" s="33">
        <v>1003.528992</v>
      </c>
      <c r="F62" s="33">
        <v>1050.8786620000001</v>
      </c>
      <c r="G62" s="33">
        <v>1067.1293949999999</v>
      </c>
      <c r="H62" s="33">
        <v>1102.9217530000001</v>
      </c>
      <c r="I62" s="33">
        <v>1153.5273440000001</v>
      </c>
      <c r="J62" s="33">
        <v>1276.9761960000001</v>
      </c>
      <c r="K62" s="33">
        <v>1315.176025</v>
      </c>
      <c r="L62" s="33">
        <v>1342.4907229999999</v>
      </c>
      <c r="M62" s="33">
        <v>1366.4910890000001</v>
      </c>
      <c r="N62" s="33">
        <v>1392.768188</v>
      </c>
      <c r="O62" s="33">
        <v>1430.4406739999999</v>
      </c>
      <c r="P62" s="33">
        <v>1466.568237</v>
      </c>
      <c r="Q62" s="33">
        <v>1507.6845699999999</v>
      </c>
      <c r="R62" s="33">
        <v>1552.1451420000001</v>
      </c>
      <c r="S62" s="33">
        <v>1586.528442</v>
      </c>
      <c r="T62" s="33">
        <v>1616.0185550000001</v>
      </c>
      <c r="U62" s="33">
        <v>1650.419678</v>
      </c>
      <c r="V62" s="33">
        <v>1688.515259</v>
      </c>
      <c r="W62" s="33">
        <v>1720.780518</v>
      </c>
      <c r="X62" s="33">
        <v>1753.198486</v>
      </c>
      <c r="Y62" s="33">
        <v>1786.639038</v>
      </c>
      <c r="Z62" s="33">
        <v>1824.279663</v>
      </c>
      <c r="AA62" s="33">
        <v>1849.201538</v>
      </c>
      <c r="AB62" s="33">
        <v>1882.019043</v>
      </c>
      <c r="AC62" s="33">
        <v>1929.9954829999999</v>
      </c>
      <c r="AD62" s="33">
        <v>1970.8865969999999</v>
      </c>
      <c r="AE62" s="33">
        <v>2008.346436</v>
      </c>
      <c r="AF62" s="33">
        <v>2047.2958980000001</v>
      </c>
      <c r="AG62" s="33">
        <v>2077.0756839999999</v>
      </c>
      <c r="AH62" s="33">
        <v>2106.7939449999999</v>
      </c>
      <c r="AI62" s="32">
        <v>2.7400999999999998E-2</v>
      </c>
      <c r="AJ62" s="123">
        <v>204.13632200000001</v>
      </c>
      <c r="AK62" s="123">
        <v>204.289154</v>
      </c>
      <c r="AL62" s="100">
        <v>3.1E-2</v>
      </c>
    </row>
    <row r="63" spans="1:38" ht="15" customHeight="1">
      <c r="B63" s="123"/>
      <c r="AJ63" s="123">
        <v>0</v>
      </c>
      <c r="AK63" s="123">
        <v>0</v>
      </c>
      <c r="AL63" s="123" t="s">
        <v>142</v>
      </c>
    </row>
    <row r="64" spans="1:38" ht="15" customHeight="1">
      <c r="B64" s="19" t="s">
        <v>889</v>
      </c>
      <c r="C64" s="37" t="s">
        <v>890</v>
      </c>
      <c r="D64" s="33">
        <v>12.662101</v>
      </c>
      <c r="E64" s="33">
        <v>12.122413</v>
      </c>
      <c r="F64" s="33">
        <v>12.225773</v>
      </c>
      <c r="G64" s="33">
        <v>12.339289000000001</v>
      </c>
      <c r="H64" s="33">
        <v>12.467544999999999</v>
      </c>
      <c r="I64" s="33">
        <v>12.77745</v>
      </c>
      <c r="J64" s="33">
        <v>14.145493999999999</v>
      </c>
      <c r="K64" s="33">
        <v>14.730926</v>
      </c>
      <c r="L64" s="33">
        <v>15.047495</v>
      </c>
      <c r="M64" s="33">
        <v>15.335915</v>
      </c>
      <c r="N64" s="33">
        <v>15.789175</v>
      </c>
      <c r="O64" s="33">
        <v>16.186869000000002</v>
      </c>
      <c r="P64" s="33">
        <v>16.666288000000002</v>
      </c>
      <c r="Q64" s="33">
        <v>17.105328</v>
      </c>
      <c r="R64" s="33">
        <v>17.563590999999999</v>
      </c>
      <c r="S64" s="33">
        <v>18.018077999999999</v>
      </c>
      <c r="T64" s="33">
        <v>18.478676</v>
      </c>
      <c r="U64" s="33">
        <v>18.936491</v>
      </c>
      <c r="V64" s="33">
        <v>19.405654999999999</v>
      </c>
      <c r="W64" s="33">
        <v>19.815238999999998</v>
      </c>
      <c r="X64" s="33">
        <v>20.2864</v>
      </c>
      <c r="Y64" s="33">
        <v>20.644911</v>
      </c>
      <c r="Z64" s="33">
        <v>20.977262</v>
      </c>
      <c r="AA64" s="33">
        <v>21.323391000000001</v>
      </c>
      <c r="AB64" s="33">
        <v>21.648602</v>
      </c>
      <c r="AC64" s="33">
        <v>21.952857999999999</v>
      </c>
      <c r="AD64" s="33">
        <v>22.358816000000001</v>
      </c>
      <c r="AE64" s="33">
        <v>22.724202999999999</v>
      </c>
      <c r="AF64" s="33">
        <v>23.115245999999999</v>
      </c>
      <c r="AG64" s="33">
        <v>23.492083000000001</v>
      </c>
      <c r="AH64" s="33">
        <v>23.895378000000001</v>
      </c>
      <c r="AI64" s="32">
        <v>2.1395000000000001E-2</v>
      </c>
    </row>
    <row r="65" spans="2:38" ht="15" customHeight="1">
      <c r="B65" s="19" t="s">
        <v>891</v>
      </c>
      <c r="C65" s="30" t="s">
        <v>892</v>
      </c>
      <c r="D65" s="39">
        <v>7394.5751950000003</v>
      </c>
      <c r="E65" s="39">
        <v>8278.2939449999994</v>
      </c>
      <c r="F65" s="39">
        <v>8595.6005860000005</v>
      </c>
      <c r="G65" s="39">
        <v>8648.2246090000008</v>
      </c>
      <c r="H65" s="39">
        <v>8846.3427730000003</v>
      </c>
      <c r="I65" s="39">
        <v>9027.8378909999992</v>
      </c>
      <c r="J65" s="39">
        <v>9027.4414059999999</v>
      </c>
      <c r="K65" s="39">
        <v>8927.9931639999995</v>
      </c>
      <c r="L65" s="39">
        <v>8921.6894530000009</v>
      </c>
      <c r="M65" s="39">
        <v>8910.3984380000002</v>
      </c>
      <c r="N65" s="39">
        <v>8821.0322269999997</v>
      </c>
      <c r="O65" s="39">
        <v>8837.0439449999994</v>
      </c>
      <c r="P65" s="39">
        <v>8799.609375</v>
      </c>
      <c r="Q65" s="39">
        <v>8814.1230469999991</v>
      </c>
      <c r="R65" s="39">
        <v>8837.2880860000005</v>
      </c>
      <c r="S65" s="39">
        <v>8805.2041019999997</v>
      </c>
      <c r="T65" s="39">
        <v>8745.3164059999999</v>
      </c>
      <c r="U65" s="39">
        <v>8715.5517579999996</v>
      </c>
      <c r="V65" s="39">
        <v>8701.1503909999992</v>
      </c>
      <c r="W65" s="39">
        <v>8684.1269530000009</v>
      </c>
      <c r="X65" s="39">
        <v>8642.2353519999997</v>
      </c>
      <c r="Y65" s="39">
        <v>8654.1376949999994</v>
      </c>
      <c r="Z65" s="39">
        <v>8696.4619139999995</v>
      </c>
      <c r="AA65" s="39">
        <v>8672.1738280000009</v>
      </c>
      <c r="AB65" s="39">
        <v>8693.4902340000008</v>
      </c>
      <c r="AC65" s="39">
        <v>8791.5449219999991</v>
      </c>
      <c r="AD65" s="39">
        <v>8814.8076170000004</v>
      </c>
      <c r="AE65" s="39">
        <v>8837.9179690000001</v>
      </c>
      <c r="AF65" s="39">
        <v>8856.9072269999997</v>
      </c>
      <c r="AG65" s="39">
        <v>8841.5986329999996</v>
      </c>
      <c r="AH65" s="39">
        <v>8816.7421880000002</v>
      </c>
      <c r="AI65" s="36">
        <v>5.8809999999999999E-3</v>
      </c>
      <c r="AJ65" s="123">
        <v>11493.403319999999</v>
      </c>
      <c r="AK65" s="123">
        <v>11326.558594</v>
      </c>
      <c r="AL65" s="100">
        <v>1E-3</v>
      </c>
    </row>
    <row r="66" spans="2:38" ht="15" customHeight="1">
      <c r="B66" s="123"/>
      <c r="AJ66" s="123">
        <v>117.472343</v>
      </c>
      <c r="AK66" s="123">
        <v>115.800095</v>
      </c>
      <c r="AL66" s="100">
        <v>3.1E-2</v>
      </c>
    </row>
    <row r="67" spans="2:38" ht="15" customHeight="1">
      <c r="B67" s="19" t="s">
        <v>893</v>
      </c>
      <c r="C67" s="37" t="s">
        <v>894</v>
      </c>
      <c r="D67" s="33">
        <v>10.524213</v>
      </c>
      <c r="E67" s="33">
        <v>10.210417</v>
      </c>
      <c r="F67" s="33">
        <v>10.296544000000001</v>
      </c>
      <c r="G67" s="33">
        <v>10.470179999999999</v>
      </c>
      <c r="H67" s="33">
        <v>10.695660999999999</v>
      </c>
      <c r="I67" s="33">
        <v>11.013377999999999</v>
      </c>
      <c r="J67" s="33">
        <v>12.028566</v>
      </c>
      <c r="K67" s="33">
        <v>12.604733</v>
      </c>
      <c r="L67" s="33">
        <v>13.057738000000001</v>
      </c>
      <c r="M67" s="33">
        <v>13.44849</v>
      </c>
      <c r="N67" s="33">
        <v>13.967817999999999</v>
      </c>
      <c r="O67" s="33">
        <v>14.481443000000001</v>
      </c>
      <c r="P67" s="33">
        <v>15.056126000000001</v>
      </c>
      <c r="Q67" s="33">
        <v>15.629101</v>
      </c>
      <c r="R67" s="33">
        <v>16.217984999999999</v>
      </c>
      <c r="S67" s="33">
        <v>16.817053000000001</v>
      </c>
      <c r="T67" s="33">
        <v>17.424783999999999</v>
      </c>
      <c r="U67" s="33">
        <v>18.035194000000001</v>
      </c>
      <c r="V67" s="33">
        <v>18.660563</v>
      </c>
      <c r="W67" s="33">
        <v>19.241074000000001</v>
      </c>
      <c r="X67" s="33">
        <v>19.859708999999999</v>
      </c>
      <c r="Y67" s="33">
        <v>20.377903</v>
      </c>
      <c r="Z67" s="33">
        <v>20.85182</v>
      </c>
      <c r="AA67" s="33">
        <v>21.342366999999999</v>
      </c>
      <c r="AB67" s="33">
        <v>21.816309</v>
      </c>
      <c r="AC67" s="33">
        <v>22.268243999999999</v>
      </c>
      <c r="AD67" s="33">
        <v>22.808793999999999</v>
      </c>
      <c r="AE67" s="33">
        <v>23.343219999999999</v>
      </c>
      <c r="AF67" s="33">
        <v>23.888237</v>
      </c>
      <c r="AG67" s="33">
        <v>24.429613</v>
      </c>
      <c r="AH67" s="33">
        <v>24.986536000000001</v>
      </c>
      <c r="AI67" s="32">
        <v>2.9241E-2</v>
      </c>
      <c r="AJ67" s="123">
        <v>784.27526899999998</v>
      </c>
      <c r="AK67" s="123">
        <v>775.80413799999997</v>
      </c>
      <c r="AL67" s="100">
        <v>2E-3</v>
      </c>
    </row>
    <row r="68" spans="2:38" ht="15" customHeight="1">
      <c r="B68" s="19" t="s">
        <v>895</v>
      </c>
      <c r="C68" s="37" t="s">
        <v>896</v>
      </c>
      <c r="D68" s="33">
        <v>80.650779999999997</v>
      </c>
      <c r="E68" s="33">
        <v>90.372817999999995</v>
      </c>
      <c r="F68" s="33">
        <v>96.926552000000001</v>
      </c>
      <c r="G68" s="33">
        <v>99.875664</v>
      </c>
      <c r="H68" s="33">
        <v>105.626221</v>
      </c>
      <c r="I68" s="33">
        <v>111.719376</v>
      </c>
      <c r="J68" s="33">
        <v>116.332703</v>
      </c>
      <c r="K68" s="33">
        <v>119.983025</v>
      </c>
      <c r="L68" s="33">
        <v>126.14128100000001</v>
      </c>
      <c r="M68" s="33">
        <v>132.51951600000001</v>
      </c>
      <c r="N68" s="33">
        <v>138.808426</v>
      </c>
      <c r="O68" s="33">
        <v>145.81088299999999</v>
      </c>
      <c r="P68" s="33">
        <v>151.99884</v>
      </c>
      <c r="Q68" s="33">
        <v>158.48718299999999</v>
      </c>
      <c r="R68" s="33">
        <v>164.648056</v>
      </c>
      <c r="S68" s="33">
        <v>169.106934</v>
      </c>
      <c r="T68" s="33">
        <v>172.468842</v>
      </c>
      <c r="U68" s="33">
        <v>175.94014000000001</v>
      </c>
      <c r="V68" s="33">
        <v>179.392258</v>
      </c>
      <c r="W68" s="33">
        <v>181.89416499999999</v>
      </c>
      <c r="X68" s="33">
        <v>184.06970200000001</v>
      </c>
      <c r="Y68" s="33">
        <v>187.024338</v>
      </c>
      <c r="Z68" s="33">
        <v>190.19924900000001</v>
      </c>
      <c r="AA68" s="33">
        <v>191.66879299999999</v>
      </c>
      <c r="AB68" s="33">
        <v>193.81578099999999</v>
      </c>
      <c r="AC68" s="33">
        <v>197.258194</v>
      </c>
      <c r="AD68" s="33">
        <v>199.59240700000001</v>
      </c>
      <c r="AE68" s="33">
        <v>201.57638499999999</v>
      </c>
      <c r="AF68" s="33">
        <v>203.367706</v>
      </c>
      <c r="AG68" s="33">
        <v>204.04733300000001</v>
      </c>
      <c r="AH68" s="33">
        <v>204.506012</v>
      </c>
      <c r="AI68" s="32">
        <v>3.1502000000000002E-2</v>
      </c>
      <c r="AJ68" s="123">
        <v>1301.0726320000001</v>
      </c>
      <c r="AK68" s="123">
        <v>1347.4221190000001</v>
      </c>
      <c r="AL68" s="100">
        <v>7.5999999999999998E-2</v>
      </c>
    </row>
    <row r="69" spans="2:38" ht="15" customHeight="1">
      <c r="B69" s="19" t="s">
        <v>897</v>
      </c>
      <c r="C69" s="37" t="s">
        <v>898</v>
      </c>
      <c r="D69" s="33">
        <v>0</v>
      </c>
      <c r="E69" s="33">
        <v>0</v>
      </c>
      <c r="F69" s="33">
        <v>0</v>
      </c>
      <c r="G69" s="33">
        <v>0</v>
      </c>
      <c r="H69" s="33">
        <v>0</v>
      </c>
      <c r="I69" s="33">
        <v>0</v>
      </c>
      <c r="J69" s="33">
        <v>0</v>
      </c>
      <c r="K69" s="33">
        <v>0</v>
      </c>
      <c r="L69" s="33">
        <v>0</v>
      </c>
      <c r="M69" s="33">
        <v>0</v>
      </c>
      <c r="N69" s="33">
        <v>0</v>
      </c>
      <c r="O69" s="33">
        <v>0</v>
      </c>
      <c r="P69" s="33">
        <v>0</v>
      </c>
      <c r="Q69" s="33">
        <v>0</v>
      </c>
      <c r="R69" s="33">
        <v>0</v>
      </c>
      <c r="S69" s="33">
        <v>0</v>
      </c>
      <c r="T69" s="33">
        <v>0</v>
      </c>
      <c r="U69" s="33">
        <v>0</v>
      </c>
      <c r="V69" s="33">
        <v>0</v>
      </c>
      <c r="W69" s="33">
        <v>0</v>
      </c>
      <c r="X69" s="33">
        <v>0</v>
      </c>
      <c r="Y69" s="33">
        <v>0</v>
      </c>
      <c r="Z69" s="33">
        <v>0</v>
      </c>
      <c r="AA69" s="33">
        <v>0</v>
      </c>
      <c r="AB69" s="33">
        <v>0</v>
      </c>
      <c r="AC69" s="33">
        <v>0</v>
      </c>
      <c r="AD69" s="33">
        <v>0</v>
      </c>
      <c r="AE69" s="33">
        <v>0</v>
      </c>
      <c r="AF69" s="33">
        <v>0</v>
      </c>
      <c r="AG69" s="33">
        <v>0</v>
      </c>
      <c r="AH69" s="33">
        <v>0</v>
      </c>
      <c r="AI69" s="32" t="s">
        <v>1754</v>
      </c>
      <c r="AJ69" s="123">
        <v>271.38595600000002</v>
      </c>
      <c r="AK69" s="123">
        <v>272.71597300000002</v>
      </c>
      <c r="AL69" s="100">
        <v>5.8000000000000003E-2</v>
      </c>
    </row>
    <row r="70" spans="2:38" ht="15" customHeight="1">
      <c r="B70" s="123"/>
      <c r="AJ70" s="123">
        <v>1171.05249</v>
      </c>
      <c r="AK70" s="123">
        <v>1191.461182</v>
      </c>
      <c r="AL70" s="100">
        <v>4.2999999999999997E-2</v>
      </c>
    </row>
    <row r="71" spans="2:38" ht="15" customHeight="1">
      <c r="B71" s="123"/>
      <c r="C71" s="30" t="s">
        <v>1831</v>
      </c>
      <c r="AJ71" s="123">
        <v>17.374092000000001</v>
      </c>
      <c r="AK71" s="123">
        <v>17.30246</v>
      </c>
      <c r="AL71" s="100">
        <v>8.9999999999999993E-3</v>
      </c>
    </row>
    <row r="72" spans="2:38" ht="15" customHeight="1">
      <c r="B72" s="19" t="s">
        <v>899</v>
      </c>
      <c r="C72" s="37" t="s">
        <v>1149</v>
      </c>
      <c r="D72" s="33">
        <v>10939.134765999999</v>
      </c>
      <c r="E72" s="33">
        <v>12052.352539</v>
      </c>
      <c r="F72" s="33">
        <v>12720.887694999999</v>
      </c>
      <c r="G72" s="33">
        <v>12793.21875</v>
      </c>
      <c r="H72" s="33">
        <v>13006.905273</v>
      </c>
      <c r="I72" s="33">
        <v>13238.745117</v>
      </c>
      <c r="J72" s="33">
        <v>13088.287109000001</v>
      </c>
      <c r="K72" s="33">
        <v>12855.216796999999</v>
      </c>
      <c r="L72" s="33">
        <v>12867.703125</v>
      </c>
      <c r="M72" s="33">
        <v>12861.571289</v>
      </c>
      <c r="N72" s="33">
        <v>12811.827148</v>
      </c>
      <c r="O72" s="33">
        <v>12812.267578000001</v>
      </c>
      <c r="P72" s="33">
        <v>12742.403319999999</v>
      </c>
      <c r="Q72" s="33">
        <v>12719.728515999999</v>
      </c>
      <c r="R72" s="33">
        <v>12695.611328000001</v>
      </c>
      <c r="S72" s="33">
        <v>12574.363281</v>
      </c>
      <c r="T72" s="33">
        <v>12410.173828000001</v>
      </c>
      <c r="U72" s="33">
        <v>12292.038086</v>
      </c>
      <c r="V72" s="33">
        <v>12200.244140999999</v>
      </c>
      <c r="W72" s="33">
        <v>12073.955078000001</v>
      </c>
      <c r="X72" s="33">
        <v>11945.897461</v>
      </c>
      <c r="Y72" s="33">
        <v>11899.667969</v>
      </c>
      <c r="Z72" s="33">
        <v>11884.223633</v>
      </c>
      <c r="AA72" s="33">
        <v>11770.601562</v>
      </c>
      <c r="AB72" s="33">
        <v>11707.09375</v>
      </c>
      <c r="AC72" s="33">
        <v>11730.043944999999</v>
      </c>
      <c r="AD72" s="33">
        <v>11678.203125</v>
      </c>
      <c r="AE72" s="33">
        <v>11610.184569999999</v>
      </c>
      <c r="AF72" s="33">
        <v>11528.878906</v>
      </c>
      <c r="AG72" s="33">
        <v>11390.34375</v>
      </c>
      <c r="AH72" s="33">
        <v>11238.860352</v>
      </c>
      <c r="AI72" s="32">
        <v>9.01E-4</v>
      </c>
      <c r="AJ72" s="123">
        <v>1.56168</v>
      </c>
      <c r="AK72" s="123">
        <v>1.5850359999999999</v>
      </c>
      <c r="AL72" s="100">
        <v>7.3999999999999996E-2</v>
      </c>
    </row>
    <row r="73" spans="2:38" ht="15" customHeight="1">
      <c r="B73" s="19" t="s">
        <v>900</v>
      </c>
      <c r="C73" s="37" t="s">
        <v>1150</v>
      </c>
      <c r="D73" s="33">
        <v>49.841206</v>
      </c>
      <c r="E73" s="33">
        <v>89.804016000000004</v>
      </c>
      <c r="F73" s="33">
        <v>120.11808000000001</v>
      </c>
      <c r="G73" s="33">
        <v>112.051727</v>
      </c>
      <c r="H73" s="33">
        <v>110.001541</v>
      </c>
      <c r="I73" s="33">
        <v>113.18103000000001</v>
      </c>
      <c r="J73" s="33">
        <v>110.89608</v>
      </c>
      <c r="K73" s="33">
        <v>109.63542200000001</v>
      </c>
      <c r="L73" s="33">
        <v>112.17564400000001</v>
      </c>
      <c r="M73" s="33">
        <v>114.483818</v>
      </c>
      <c r="N73" s="33">
        <v>117.73492400000001</v>
      </c>
      <c r="O73" s="33">
        <v>117.94554100000001</v>
      </c>
      <c r="P73" s="33">
        <v>119.541313</v>
      </c>
      <c r="Q73" s="33">
        <v>120.61364</v>
      </c>
      <c r="R73" s="33">
        <v>122.96678199999999</v>
      </c>
      <c r="S73" s="33">
        <v>123.545456</v>
      </c>
      <c r="T73" s="33">
        <v>124.026573</v>
      </c>
      <c r="U73" s="33">
        <v>123.40980500000001</v>
      </c>
      <c r="V73" s="33">
        <v>124.03132600000001</v>
      </c>
      <c r="W73" s="33">
        <v>123.78375200000001</v>
      </c>
      <c r="X73" s="33">
        <v>123.159615</v>
      </c>
      <c r="Y73" s="33">
        <v>123.23960099999999</v>
      </c>
      <c r="Z73" s="33">
        <v>123.80785400000001</v>
      </c>
      <c r="AA73" s="33">
        <v>122.21307400000001</v>
      </c>
      <c r="AB73" s="33">
        <v>122.852417</v>
      </c>
      <c r="AC73" s="33">
        <v>122.564911</v>
      </c>
      <c r="AD73" s="33">
        <v>123.13597900000001</v>
      </c>
      <c r="AE73" s="33">
        <v>121.815338</v>
      </c>
      <c r="AF73" s="33">
        <v>123.36674499999999</v>
      </c>
      <c r="AG73" s="33">
        <v>120.697968</v>
      </c>
      <c r="AH73" s="33">
        <v>119.930916</v>
      </c>
      <c r="AI73" s="32">
        <v>2.9701999999999999E-2</v>
      </c>
      <c r="AJ73" s="123">
        <v>15157.597656</v>
      </c>
      <c r="AK73" s="123">
        <v>15048.650390999999</v>
      </c>
      <c r="AL73" s="100">
        <v>7.0000000000000001E-3</v>
      </c>
    </row>
    <row r="74" spans="2:38" ht="15" customHeight="1">
      <c r="B74" s="19" t="s">
        <v>901</v>
      </c>
      <c r="C74" s="37" t="s">
        <v>1151</v>
      </c>
      <c r="D74" s="33">
        <v>733.60089100000005</v>
      </c>
      <c r="E74" s="33">
        <v>753.82293700000002</v>
      </c>
      <c r="F74" s="33">
        <v>786.00250200000005</v>
      </c>
      <c r="G74" s="33">
        <v>791.42614700000001</v>
      </c>
      <c r="H74" s="33">
        <v>808.12261999999998</v>
      </c>
      <c r="I74" s="33">
        <v>822.58856200000002</v>
      </c>
      <c r="J74" s="33">
        <v>814.09326199999998</v>
      </c>
      <c r="K74" s="33">
        <v>801.48620600000004</v>
      </c>
      <c r="L74" s="33">
        <v>800.819885</v>
      </c>
      <c r="M74" s="33">
        <v>799.52288799999997</v>
      </c>
      <c r="N74" s="33">
        <v>792.01049799999998</v>
      </c>
      <c r="O74" s="33">
        <v>792.22369400000002</v>
      </c>
      <c r="P74" s="33">
        <v>787.487976</v>
      </c>
      <c r="Q74" s="33">
        <v>786.66455099999996</v>
      </c>
      <c r="R74" s="33">
        <v>786.91577099999995</v>
      </c>
      <c r="S74" s="33">
        <v>781.66436799999997</v>
      </c>
      <c r="T74" s="33">
        <v>773.78552200000001</v>
      </c>
      <c r="U74" s="33">
        <v>768.53649900000005</v>
      </c>
      <c r="V74" s="33">
        <v>764.81512499999997</v>
      </c>
      <c r="W74" s="33">
        <v>760.32788100000005</v>
      </c>
      <c r="X74" s="33">
        <v>754.12994400000002</v>
      </c>
      <c r="Y74" s="33">
        <v>753.147156</v>
      </c>
      <c r="Z74" s="33">
        <v>754.57238800000005</v>
      </c>
      <c r="AA74" s="33">
        <v>750.02203399999996</v>
      </c>
      <c r="AB74" s="33">
        <v>749.14703399999996</v>
      </c>
      <c r="AC74" s="33">
        <v>754.61340299999995</v>
      </c>
      <c r="AD74" s="33">
        <v>753.81311000000005</v>
      </c>
      <c r="AE74" s="33">
        <v>752.83837900000003</v>
      </c>
      <c r="AF74" s="33">
        <v>751.10394299999996</v>
      </c>
      <c r="AG74" s="33">
        <v>746.37078899999995</v>
      </c>
      <c r="AH74" s="33">
        <v>740.60961899999995</v>
      </c>
      <c r="AI74" s="32">
        <v>3.1700000000000001E-4</v>
      </c>
      <c r="AJ74" s="123">
        <v>6932.7929690000001</v>
      </c>
      <c r="AK74" s="123">
        <v>6848.6293949999999</v>
      </c>
      <c r="AL74" s="100">
        <v>1.6E-2</v>
      </c>
    </row>
    <row r="75" spans="2:38" ht="15" customHeight="1">
      <c r="B75" s="19" t="s">
        <v>902</v>
      </c>
      <c r="C75" s="37" t="s">
        <v>1152</v>
      </c>
      <c r="D75" s="33">
        <v>152.73809800000001</v>
      </c>
      <c r="E75" s="33">
        <v>150.977295</v>
      </c>
      <c r="F75" s="33">
        <v>165.894577</v>
      </c>
      <c r="G75" s="33">
        <v>174.91403199999999</v>
      </c>
      <c r="H75" s="33">
        <v>190.06141700000001</v>
      </c>
      <c r="I75" s="33">
        <v>202.79145800000001</v>
      </c>
      <c r="J75" s="33">
        <v>217.35948200000001</v>
      </c>
      <c r="K75" s="33">
        <v>233.33438100000001</v>
      </c>
      <c r="L75" s="33">
        <v>262.35940599999998</v>
      </c>
      <c r="M75" s="33">
        <v>297.18078600000001</v>
      </c>
      <c r="N75" s="33">
        <v>343.105774</v>
      </c>
      <c r="O75" s="33">
        <v>395.09387199999998</v>
      </c>
      <c r="P75" s="33">
        <v>450.50769000000003</v>
      </c>
      <c r="Q75" s="33">
        <v>512.62884499999996</v>
      </c>
      <c r="R75" s="33">
        <v>577.42456100000004</v>
      </c>
      <c r="S75" s="33">
        <v>641.02990699999998</v>
      </c>
      <c r="T75" s="33">
        <v>703.68121299999996</v>
      </c>
      <c r="U75" s="33">
        <v>769.73327600000005</v>
      </c>
      <c r="V75" s="33">
        <v>839.60607900000002</v>
      </c>
      <c r="W75" s="33">
        <v>902.67810099999997</v>
      </c>
      <c r="X75" s="33">
        <v>967.66491699999995</v>
      </c>
      <c r="Y75" s="33">
        <v>1024.1773679999999</v>
      </c>
      <c r="Z75" s="33">
        <v>1078.4438479999999</v>
      </c>
      <c r="AA75" s="33">
        <v>1125.236572</v>
      </c>
      <c r="AB75" s="33">
        <v>1174.4907229999999</v>
      </c>
      <c r="AC75" s="33">
        <v>1228.8422849999999</v>
      </c>
      <c r="AD75" s="33">
        <v>1286.0317379999999</v>
      </c>
      <c r="AE75" s="33">
        <v>1342.908081</v>
      </c>
      <c r="AF75" s="33">
        <v>1398.2384030000001</v>
      </c>
      <c r="AG75" s="33">
        <v>1445.534668</v>
      </c>
      <c r="AH75" s="33">
        <v>1491.466064</v>
      </c>
      <c r="AI75" s="32">
        <v>7.8919000000000003E-2</v>
      </c>
      <c r="AJ75" s="123">
        <v>0</v>
      </c>
      <c r="AK75" s="123">
        <v>0</v>
      </c>
      <c r="AL75" s="123" t="s">
        <v>142</v>
      </c>
    </row>
    <row r="76" spans="2:38" ht="15" customHeight="1">
      <c r="B76" s="19" t="s">
        <v>903</v>
      </c>
      <c r="C76" s="37" t="s">
        <v>1153</v>
      </c>
      <c r="D76" s="33">
        <v>51.892620000000001</v>
      </c>
      <c r="E76" s="33">
        <v>63.743740000000003</v>
      </c>
      <c r="F76" s="33">
        <v>68.649719000000005</v>
      </c>
      <c r="G76" s="33">
        <v>69.915840000000003</v>
      </c>
      <c r="H76" s="33">
        <v>73.596503999999996</v>
      </c>
      <c r="I76" s="33">
        <v>99.263023000000004</v>
      </c>
      <c r="J76" s="33">
        <v>181.888046</v>
      </c>
      <c r="K76" s="33">
        <v>209.743179</v>
      </c>
      <c r="L76" s="33">
        <v>226.216309</v>
      </c>
      <c r="M76" s="33">
        <v>231.56037900000001</v>
      </c>
      <c r="N76" s="33">
        <v>240.661224</v>
      </c>
      <c r="O76" s="33">
        <v>246.94168099999999</v>
      </c>
      <c r="P76" s="33">
        <v>255.73971599999999</v>
      </c>
      <c r="Q76" s="33">
        <v>262.385559</v>
      </c>
      <c r="R76" s="33">
        <v>268.64236499999998</v>
      </c>
      <c r="S76" s="33">
        <v>271.75582900000001</v>
      </c>
      <c r="T76" s="33">
        <v>273.41952500000002</v>
      </c>
      <c r="U76" s="33">
        <v>275.47033699999997</v>
      </c>
      <c r="V76" s="33">
        <v>278.06295799999998</v>
      </c>
      <c r="W76" s="33">
        <v>277.69061299999998</v>
      </c>
      <c r="X76" s="33">
        <v>279.15685999999999</v>
      </c>
      <c r="Y76" s="33">
        <v>279.30181900000002</v>
      </c>
      <c r="Z76" s="33">
        <v>279.64920000000001</v>
      </c>
      <c r="AA76" s="33">
        <v>278.239105</v>
      </c>
      <c r="AB76" s="33">
        <v>277.49954200000002</v>
      </c>
      <c r="AC76" s="33">
        <v>278.46774299999998</v>
      </c>
      <c r="AD76" s="33">
        <v>280.516571</v>
      </c>
      <c r="AE76" s="33">
        <v>281.01159699999999</v>
      </c>
      <c r="AF76" s="33">
        <v>282.428833</v>
      </c>
      <c r="AG76" s="33">
        <v>282.38085899999999</v>
      </c>
      <c r="AH76" s="33">
        <v>283.20480300000003</v>
      </c>
      <c r="AI76" s="32">
        <v>5.8196999999999999E-2</v>
      </c>
      <c r="AJ76" s="123">
        <v>10596.987305000001</v>
      </c>
      <c r="AK76" s="123">
        <v>10570.720703000001</v>
      </c>
      <c r="AL76" s="100">
        <v>2.1999999999999999E-2</v>
      </c>
    </row>
    <row r="77" spans="2:38" ht="15" customHeight="1">
      <c r="B77" s="19" t="s">
        <v>904</v>
      </c>
      <c r="C77" s="37" t="s">
        <v>1154</v>
      </c>
      <c r="D77" s="33">
        <v>340.886505</v>
      </c>
      <c r="E77" s="33">
        <v>397.434662</v>
      </c>
      <c r="F77" s="33">
        <v>437.71893299999999</v>
      </c>
      <c r="G77" s="33">
        <v>457.04547100000002</v>
      </c>
      <c r="H77" s="33">
        <v>482.828979</v>
      </c>
      <c r="I77" s="33">
        <v>511.03903200000002</v>
      </c>
      <c r="J77" s="33">
        <v>574.527649</v>
      </c>
      <c r="K77" s="33">
        <v>608.53454599999998</v>
      </c>
      <c r="L77" s="33">
        <v>643.089111</v>
      </c>
      <c r="M77" s="33">
        <v>670.87890600000003</v>
      </c>
      <c r="N77" s="33">
        <v>706.22937000000002</v>
      </c>
      <c r="O77" s="33">
        <v>737.91522199999997</v>
      </c>
      <c r="P77" s="33">
        <v>768.52996800000005</v>
      </c>
      <c r="Q77" s="33">
        <v>799.23864700000001</v>
      </c>
      <c r="R77" s="33">
        <v>830.51190199999996</v>
      </c>
      <c r="S77" s="33">
        <v>854.78887899999995</v>
      </c>
      <c r="T77" s="33">
        <v>876.17346199999997</v>
      </c>
      <c r="U77" s="33">
        <v>900.19341999999995</v>
      </c>
      <c r="V77" s="33">
        <v>926.91094999999996</v>
      </c>
      <c r="W77" s="33">
        <v>947.447632</v>
      </c>
      <c r="X77" s="33">
        <v>971.881531</v>
      </c>
      <c r="Y77" s="33">
        <v>1002.2816769999999</v>
      </c>
      <c r="Z77" s="33">
        <v>1032.572876</v>
      </c>
      <c r="AA77" s="33">
        <v>1055.081177</v>
      </c>
      <c r="AB77" s="33">
        <v>1081.459961</v>
      </c>
      <c r="AC77" s="33">
        <v>1114.9132079999999</v>
      </c>
      <c r="AD77" s="33">
        <v>1147.971802</v>
      </c>
      <c r="AE77" s="33">
        <v>1176.9415280000001</v>
      </c>
      <c r="AF77" s="33">
        <v>1206.3953859999999</v>
      </c>
      <c r="AG77" s="33">
        <v>1227.9163820000001</v>
      </c>
      <c r="AH77" s="33">
        <v>1249.322876</v>
      </c>
      <c r="AI77" s="32">
        <v>4.4243999999999999E-2</v>
      </c>
    </row>
    <row r="78" spans="2:38" ht="15" customHeight="1">
      <c r="B78" s="19" t="s">
        <v>905</v>
      </c>
      <c r="C78" s="37" t="s">
        <v>1155</v>
      </c>
      <c r="D78" s="33">
        <v>13.226699</v>
      </c>
      <c r="E78" s="33">
        <v>14.569913</v>
      </c>
      <c r="F78" s="33">
        <v>15.447523</v>
      </c>
      <c r="G78" s="33">
        <v>15.658405999999999</v>
      </c>
      <c r="H78" s="33">
        <v>16.051352000000001</v>
      </c>
      <c r="I78" s="33">
        <v>16.447209999999998</v>
      </c>
      <c r="J78" s="33">
        <v>16.469683</v>
      </c>
      <c r="K78" s="33">
        <v>16.300989000000001</v>
      </c>
      <c r="L78" s="33">
        <v>16.389595</v>
      </c>
      <c r="M78" s="33">
        <v>16.456168999999999</v>
      </c>
      <c r="N78" s="33">
        <v>16.452665</v>
      </c>
      <c r="O78" s="33">
        <v>16.569583999999999</v>
      </c>
      <c r="P78" s="33">
        <v>16.586155000000002</v>
      </c>
      <c r="Q78" s="33">
        <v>16.679207000000002</v>
      </c>
      <c r="R78" s="33">
        <v>16.780659</v>
      </c>
      <c r="S78" s="33">
        <v>16.764713</v>
      </c>
      <c r="T78" s="33">
        <v>16.691196000000001</v>
      </c>
      <c r="U78" s="33">
        <v>16.678146000000002</v>
      </c>
      <c r="V78" s="33">
        <v>16.705275</v>
      </c>
      <c r="W78" s="33">
        <v>16.682137000000001</v>
      </c>
      <c r="X78" s="33">
        <v>16.655826999999999</v>
      </c>
      <c r="Y78" s="33">
        <v>16.733356000000001</v>
      </c>
      <c r="Z78" s="33">
        <v>16.850594000000001</v>
      </c>
      <c r="AA78" s="33">
        <v>16.830007999999999</v>
      </c>
      <c r="AB78" s="33">
        <v>16.883944</v>
      </c>
      <c r="AC78" s="33">
        <v>17.061973999999999</v>
      </c>
      <c r="AD78" s="33">
        <v>17.150459000000001</v>
      </c>
      <c r="AE78" s="33">
        <v>17.213889999999999</v>
      </c>
      <c r="AF78" s="33">
        <v>17.269788999999999</v>
      </c>
      <c r="AG78" s="33">
        <v>17.234777000000001</v>
      </c>
      <c r="AH78" s="33">
        <v>17.185836999999999</v>
      </c>
      <c r="AI78" s="32">
        <v>8.7670000000000005E-3</v>
      </c>
    </row>
    <row r="79" spans="2:38" ht="15" customHeight="1">
      <c r="B79" s="19" t="s">
        <v>906</v>
      </c>
      <c r="C79" s="37" t="s">
        <v>1156</v>
      </c>
      <c r="D79" s="33">
        <v>0.18726200000000001</v>
      </c>
      <c r="E79" s="33">
        <v>0.196108</v>
      </c>
      <c r="F79" s="33">
        <v>0.231934</v>
      </c>
      <c r="G79" s="33">
        <v>0.26336900000000002</v>
      </c>
      <c r="H79" s="33">
        <v>0.30404399999999998</v>
      </c>
      <c r="I79" s="33">
        <v>0.36426199999999997</v>
      </c>
      <c r="J79" s="33">
        <v>0.42069899999999999</v>
      </c>
      <c r="K79" s="33">
        <v>0.47859800000000002</v>
      </c>
      <c r="L79" s="33">
        <v>0.55617099999999997</v>
      </c>
      <c r="M79" s="33">
        <v>0.63800999999999997</v>
      </c>
      <c r="N79" s="33">
        <v>0.72890999999999995</v>
      </c>
      <c r="O79" s="33">
        <v>0.81728500000000004</v>
      </c>
      <c r="P79" s="33">
        <v>0.90166299999999999</v>
      </c>
      <c r="Q79" s="33">
        <v>0.98450700000000002</v>
      </c>
      <c r="R79" s="33">
        <v>1.062495</v>
      </c>
      <c r="S79" s="33">
        <v>1.1259239999999999</v>
      </c>
      <c r="T79" s="33">
        <v>1.179413</v>
      </c>
      <c r="U79" s="33">
        <v>1.2319720000000001</v>
      </c>
      <c r="V79" s="33">
        <v>1.2842039999999999</v>
      </c>
      <c r="W79" s="33">
        <v>1.3244069999999999</v>
      </c>
      <c r="X79" s="33">
        <v>1.365804</v>
      </c>
      <c r="Y79" s="33">
        <v>1.414328</v>
      </c>
      <c r="Z79" s="33">
        <v>1.462664</v>
      </c>
      <c r="AA79" s="33">
        <v>1.4975799999999999</v>
      </c>
      <c r="AB79" s="33">
        <v>1.5366299999999999</v>
      </c>
      <c r="AC79" s="33">
        <v>1.583278</v>
      </c>
      <c r="AD79" s="33">
        <v>1.6273139999999999</v>
      </c>
      <c r="AE79" s="33">
        <v>1.668952</v>
      </c>
      <c r="AF79" s="33">
        <v>1.707057</v>
      </c>
      <c r="AG79" s="33">
        <v>1.7334400000000001</v>
      </c>
      <c r="AH79" s="33">
        <v>1.7563519999999999</v>
      </c>
      <c r="AI79" s="32">
        <v>7.7469999999999997E-2</v>
      </c>
    </row>
    <row r="80" spans="2:38" ht="15" customHeight="1">
      <c r="B80" s="19" t="s">
        <v>907</v>
      </c>
      <c r="C80" s="30" t="s">
        <v>908</v>
      </c>
      <c r="D80" s="39">
        <v>12281.507812</v>
      </c>
      <c r="E80" s="39">
        <v>13522.902344</v>
      </c>
      <c r="F80" s="39">
        <v>14314.951171999999</v>
      </c>
      <c r="G80" s="39">
        <v>14414.494140999999</v>
      </c>
      <c r="H80" s="39">
        <v>14687.871094</v>
      </c>
      <c r="I80" s="39">
        <v>15004.419921999999</v>
      </c>
      <c r="J80" s="39">
        <v>15003.941406</v>
      </c>
      <c r="K80" s="39">
        <v>14834.730469</v>
      </c>
      <c r="L80" s="39">
        <v>14929.308594</v>
      </c>
      <c r="M80" s="39">
        <v>14992.291992</v>
      </c>
      <c r="N80" s="39">
        <v>15028.75</v>
      </c>
      <c r="O80" s="39">
        <v>15119.773438</v>
      </c>
      <c r="P80" s="39">
        <v>15141.697265999999</v>
      </c>
      <c r="Q80" s="39">
        <v>15218.923828000001</v>
      </c>
      <c r="R80" s="39">
        <v>15299.916015999999</v>
      </c>
      <c r="S80" s="39">
        <v>15265.039062</v>
      </c>
      <c r="T80" s="39">
        <v>15179.128906</v>
      </c>
      <c r="U80" s="39">
        <v>15147.291015999999</v>
      </c>
      <c r="V80" s="39">
        <v>15151.660156</v>
      </c>
      <c r="W80" s="39">
        <v>15103.890625</v>
      </c>
      <c r="X80" s="39">
        <v>15059.911133</v>
      </c>
      <c r="Y80" s="39">
        <v>15099.962890999999</v>
      </c>
      <c r="Z80" s="39">
        <v>15171.583008</v>
      </c>
      <c r="AA80" s="39">
        <v>15119.721680000001</v>
      </c>
      <c r="AB80" s="39">
        <v>15130.964844</v>
      </c>
      <c r="AC80" s="39">
        <v>15248.091796999999</v>
      </c>
      <c r="AD80" s="39">
        <v>15288.451171999999</v>
      </c>
      <c r="AE80" s="39">
        <v>15304.582031</v>
      </c>
      <c r="AF80" s="39">
        <v>15309.389648</v>
      </c>
      <c r="AG80" s="39">
        <v>15232.212890999999</v>
      </c>
      <c r="AH80" s="39">
        <v>15142.335938</v>
      </c>
      <c r="AI80" s="36">
        <v>7.0039999999999998E-3</v>
      </c>
    </row>
    <row r="81" spans="2:35" ht="15" customHeight="1">
      <c r="B81" s="123"/>
    </row>
    <row r="82" spans="2:35" ht="15" customHeight="1">
      <c r="B82" s="19" t="s">
        <v>909</v>
      </c>
      <c r="C82" s="37" t="s">
        <v>1157</v>
      </c>
      <c r="D82" s="33">
        <v>4211.9331050000001</v>
      </c>
      <c r="E82" s="33">
        <v>5091.59375</v>
      </c>
      <c r="F82" s="33">
        <v>5818.1982420000004</v>
      </c>
      <c r="G82" s="33">
        <v>6404.8891599999997</v>
      </c>
      <c r="H82" s="33">
        <v>7022.0825199999999</v>
      </c>
      <c r="I82" s="33">
        <v>7394.6733400000003</v>
      </c>
      <c r="J82" s="33">
        <v>7583.0649409999996</v>
      </c>
      <c r="K82" s="33">
        <v>7444.482422</v>
      </c>
      <c r="L82" s="33">
        <v>7454.1997069999998</v>
      </c>
      <c r="M82" s="33">
        <v>7450.6816410000001</v>
      </c>
      <c r="N82" s="33">
        <v>7429.7226559999999</v>
      </c>
      <c r="O82" s="33">
        <v>7429.1918949999999</v>
      </c>
      <c r="P82" s="33">
        <v>7404.9521480000003</v>
      </c>
      <c r="Q82" s="33">
        <v>7448.7690430000002</v>
      </c>
      <c r="R82" s="33">
        <v>7499.8579099999997</v>
      </c>
      <c r="S82" s="33">
        <v>7512.7333980000003</v>
      </c>
      <c r="T82" s="33">
        <v>7484.5170900000003</v>
      </c>
      <c r="U82" s="33">
        <v>7492.7407229999999</v>
      </c>
      <c r="V82" s="33">
        <v>7458.4970700000003</v>
      </c>
      <c r="W82" s="33">
        <v>7444.3559569999998</v>
      </c>
      <c r="X82" s="33">
        <v>7400.888672</v>
      </c>
      <c r="Y82" s="33">
        <v>7414.546875</v>
      </c>
      <c r="Z82" s="33">
        <v>7418.0717770000001</v>
      </c>
      <c r="AA82" s="33">
        <v>7387.7426759999998</v>
      </c>
      <c r="AB82" s="33">
        <v>7371.8852539999998</v>
      </c>
      <c r="AC82" s="33">
        <v>7401.0146480000003</v>
      </c>
      <c r="AD82" s="33">
        <v>7377.6376950000003</v>
      </c>
      <c r="AE82" s="33">
        <v>7355.0195309999999</v>
      </c>
      <c r="AF82" s="33">
        <v>7303.4130859999996</v>
      </c>
      <c r="AG82" s="33">
        <v>7216.0883789999998</v>
      </c>
      <c r="AH82" s="33">
        <v>7125.9594729999999</v>
      </c>
      <c r="AI82" s="32">
        <v>1.7682E-2</v>
      </c>
    </row>
    <row r="83" spans="2:35" ht="15" customHeight="1">
      <c r="B83" s="19" t="s">
        <v>910</v>
      </c>
      <c r="C83" s="37" t="s">
        <v>1158</v>
      </c>
      <c r="D83" s="33">
        <v>0</v>
      </c>
      <c r="E83" s="33">
        <v>0</v>
      </c>
      <c r="F83" s="33">
        <v>0</v>
      </c>
      <c r="G83" s="33">
        <v>0</v>
      </c>
      <c r="H83" s="33">
        <v>0</v>
      </c>
      <c r="I83" s="33">
        <v>0</v>
      </c>
      <c r="J83" s="33">
        <v>0</v>
      </c>
      <c r="K83" s="33">
        <v>0</v>
      </c>
      <c r="L83" s="33">
        <v>0</v>
      </c>
      <c r="M83" s="33">
        <v>0</v>
      </c>
      <c r="N83" s="33">
        <v>0</v>
      </c>
      <c r="O83" s="33">
        <v>0</v>
      </c>
      <c r="P83" s="33">
        <v>0</v>
      </c>
      <c r="Q83" s="33">
        <v>0</v>
      </c>
      <c r="R83" s="33">
        <v>0</v>
      </c>
      <c r="S83" s="33">
        <v>0</v>
      </c>
      <c r="T83" s="33">
        <v>0</v>
      </c>
      <c r="U83" s="33">
        <v>0</v>
      </c>
      <c r="V83" s="33">
        <v>0</v>
      </c>
      <c r="W83" s="33">
        <v>0</v>
      </c>
      <c r="X83" s="33">
        <v>0</v>
      </c>
      <c r="Y83" s="33">
        <v>0</v>
      </c>
      <c r="Z83" s="33">
        <v>0</v>
      </c>
      <c r="AA83" s="33">
        <v>0</v>
      </c>
      <c r="AB83" s="33">
        <v>0</v>
      </c>
      <c r="AC83" s="33">
        <v>0</v>
      </c>
      <c r="AD83" s="33">
        <v>0</v>
      </c>
      <c r="AE83" s="33">
        <v>0</v>
      </c>
      <c r="AF83" s="33">
        <v>0</v>
      </c>
      <c r="AG83" s="33">
        <v>0</v>
      </c>
      <c r="AH83" s="33">
        <v>0</v>
      </c>
      <c r="AI83" s="32" t="s">
        <v>1754</v>
      </c>
    </row>
    <row r="84" spans="2:35" ht="15" customHeight="1">
      <c r="B84" s="123"/>
    </row>
    <row r="85" spans="2:35" ht="15" customHeight="1">
      <c r="B85" s="19" t="s">
        <v>911</v>
      </c>
      <c r="C85" s="30" t="s">
        <v>912</v>
      </c>
      <c r="D85" s="39">
        <v>5554.3066410000001</v>
      </c>
      <c r="E85" s="39">
        <v>6562.1435549999997</v>
      </c>
      <c r="F85" s="39">
        <v>7412.2607420000004</v>
      </c>
      <c r="G85" s="39">
        <v>8026.1640619999998</v>
      </c>
      <c r="H85" s="39">
        <v>8703.0498050000006</v>
      </c>
      <c r="I85" s="39">
        <v>9160.3466800000006</v>
      </c>
      <c r="J85" s="39">
        <v>9498.71875</v>
      </c>
      <c r="K85" s="39">
        <v>9423.9960940000001</v>
      </c>
      <c r="L85" s="39">
        <v>9515.8046880000002</v>
      </c>
      <c r="M85" s="39">
        <v>9581.4033199999994</v>
      </c>
      <c r="N85" s="39">
        <v>9646.6455079999996</v>
      </c>
      <c r="O85" s="39">
        <v>9736.6992190000001</v>
      </c>
      <c r="P85" s="39">
        <v>9804.2451170000004</v>
      </c>
      <c r="Q85" s="39">
        <v>9947.9648440000001</v>
      </c>
      <c r="R85" s="39">
        <v>10104.162109000001</v>
      </c>
      <c r="S85" s="39">
        <v>10203.410156</v>
      </c>
      <c r="T85" s="39">
        <v>10253.474609000001</v>
      </c>
      <c r="U85" s="39">
        <v>10347.995117</v>
      </c>
      <c r="V85" s="39">
        <v>10409.912109000001</v>
      </c>
      <c r="W85" s="39">
        <v>10474.291015999999</v>
      </c>
      <c r="X85" s="39">
        <v>10514.903319999999</v>
      </c>
      <c r="Y85" s="39">
        <v>10614.841796999999</v>
      </c>
      <c r="Z85" s="39">
        <v>10705.430664</v>
      </c>
      <c r="AA85" s="39">
        <v>10736.863281</v>
      </c>
      <c r="AB85" s="39">
        <v>10795.755859000001</v>
      </c>
      <c r="AC85" s="39">
        <v>10919.061523</v>
      </c>
      <c r="AD85" s="39">
        <v>10987.884765999999</v>
      </c>
      <c r="AE85" s="39">
        <v>11049.416992</v>
      </c>
      <c r="AF85" s="39">
        <v>11083.921875</v>
      </c>
      <c r="AG85" s="39">
        <v>11057.957031</v>
      </c>
      <c r="AH85" s="39">
        <v>11029.436523</v>
      </c>
      <c r="AI85" s="36">
        <v>2.3130000000000001E-2</v>
      </c>
    </row>
    <row r="86" spans="2:35" ht="15" customHeight="1" thickBot="1">
      <c r="B86" s="123"/>
    </row>
    <row r="87" spans="2:35" ht="15" customHeight="1">
      <c r="B87" s="123"/>
      <c r="C87" s="142" t="s">
        <v>1842</v>
      </c>
      <c r="D87" s="143"/>
      <c r="E87" s="143"/>
      <c r="F87" s="143"/>
      <c r="G87" s="143"/>
      <c r="H87" s="143"/>
      <c r="I87" s="143"/>
      <c r="J87" s="143"/>
      <c r="K87" s="143"/>
      <c r="L87" s="143"/>
      <c r="M87" s="143"/>
      <c r="N87" s="143"/>
      <c r="O87" s="143"/>
      <c r="P87" s="143"/>
      <c r="Q87" s="143"/>
      <c r="R87" s="143"/>
      <c r="S87" s="143"/>
      <c r="T87" s="143"/>
      <c r="U87" s="143"/>
      <c r="V87" s="143"/>
      <c r="W87" s="143"/>
      <c r="X87" s="143"/>
      <c r="Y87" s="143"/>
      <c r="Z87" s="143"/>
      <c r="AA87" s="143"/>
      <c r="AB87" s="143"/>
      <c r="AC87" s="143"/>
      <c r="AD87" s="143"/>
      <c r="AE87" s="143"/>
      <c r="AF87" s="143"/>
      <c r="AG87" s="143"/>
      <c r="AH87" s="143"/>
      <c r="AI87" s="124"/>
    </row>
    <row r="88" spans="2:35" ht="15" customHeight="1">
      <c r="B88" s="123"/>
      <c r="C88" s="20" t="s">
        <v>1843</v>
      </c>
    </row>
    <row r="89" spans="2:35" ht="15" customHeight="1">
      <c r="B89" s="123"/>
      <c r="C89" s="20" t="s">
        <v>1844</v>
      </c>
    </row>
    <row r="90" spans="2:35" ht="15" customHeight="1">
      <c r="B90" s="123"/>
      <c r="C90" s="20" t="s">
        <v>1845</v>
      </c>
    </row>
    <row r="91" spans="2:35">
      <c r="B91" s="123"/>
      <c r="C91" s="20" t="s">
        <v>1846</v>
      </c>
    </row>
    <row r="92" spans="2:35">
      <c r="B92" s="123"/>
      <c r="C92" s="20" t="s">
        <v>1800</v>
      </c>
    </row>
    <row r="93" spans="2:35">
      <c r="B93" s="123"/>
      <c r="C93" s="20" t="s">
        <v>1114</v>
      </c>
    </row>
    <row r="94" spans="2:35">
      <c r="B94" s="123"/>
      <c r="C94" s="20" t="s">
        <v>2050</v>
      </c>
    </row>
    <row r="95" spans="2:35">
      <c r="B95" s="123"/>
    </row>
    <row r="96" spans="2:35">
      <c r="B96" s="123"/>
    </row>
    <row r="97" spans="2:2">
      <c r="B97" s="123"/>
    </row>
    <row r="98" spans="2:2">
      <c r="B98" s="123"/>
    </row>
    <row r="99" spans="2:2">
      <c r="B99" s="123"/>
    </row>
    <row r="100" spans="2:2">
      <c r="B100" s="123"/>
    </row>
    <row r="101" spans="2:2">
      <c r="B101" s="123"/>
    </row>
    <row r="102" spans="2:2">
      <c r="B102" s="123"/>
    </row>
    <row r="103" spans="2:2">
      <c r="B103" s="123"/>
    </row>
    <row r="104" spans="2:2">
      <c r="B104" s="123"/>
    </row>
    <row r="105" spans="2:2">
      <c r="B105" s="123"/>
    </row>
    <row r="106" spans="2:2">
      <c r="B106" s="123"/>
    </row>
    <row r="107" spans="2:2">
      <c r="B107" s="123"/>
    </row>
    <row r="108" spans="2:2">
      <c r="B108" s="123"/>
    </row>
    <row r="109" spans="2:2">
      <c r="B109" s="123"/>
    </row>
    <row r="110" spans="2:2">
      <c r="B110" s="123"/>
    </row>
    <row r="111" spans="2:2">
      <c r="B111" s="123"/>
    </row>
    <row r="112" spans="2:2">
      <c r="B112" s="123"/>
    </row>
    <row r="113" spans="2:34">
      <c r="B113" s="123"/>
    </row>
    <row r="114" spans="2:34">
      <c r="B114" s="123"/>
    </row>
    <row r="115" spans="2:34">
      <c r="B115" s="123"/>
    </row>
    <row r="116" spans="2:34">
      <c r="B116" s="123"/>
      <c r="C116" s="140"/>
      <c r="D116" s="140"/>
      <c r="E116" s="140"/>
      <c r="F116" s="140"/>
      <c r="G116" s="140"/>
      <c r="H116" s="140"/>
      <c r="I116" s="140"/>
      <c r="J116" s="140"/>
      <c r="K116" s="140"/>
      <c r="L116" s="140"/>
      <c r="M116" s="140"/>
      <c r="N116" s="140"/>
      <c r="O116" s="140"/>
      <c r="P116" s="140"/>
      <c r="Q116" s="140"/>
      <c r="R116" s="140"/>
      <c r="S116" s="140"/>
      <c r="T116" s="140"/>
      <c r="U116" s="140"/>
      <c r="V116" s="140"/>
      <c r="W116" s="140"/>
      <c r="X116" s="140"/>
      <c r="Y116" s="140"/>
      <c r="Z116" s="140"/>
      <c r="AA116" s="140"/>
      <c r="AB116" s="140"/>
      <c r="AC116" s="140"/>
      <c r="AD116" s="140"/>
      <c r="AE116" s="140"/>
      <c r="AF116" s="140"/>
      <c r="AG116" s="140"/>
      <c r="AH116" s="140"/>
    </row>
    <row r="117" spans="2:34">
      <c r="B117" s="123"/>
    </row>
    <row r="118" spans="2:34">
      <c r="B118" s="123"/>
    </row>
    <row r="119" spans="2:34">
      <c r="B119" s="123"/>
    </row>
    <row r="120" spans="2:34">
      <c r="B120" s="123"/>
    </row>
    <row r="121" spans="2:34">
      <c r="B121" s="123"/>
    </row>
    <row r="122" spans="2:34">
      <c r="B122" s="123"/>
    </row>
    <row r="123" spans="2:34">
      <c r="B123" s="123"/>
    </row>
    <row r="124" spans="2:34">
      <c r="B124" s="123"/>
    </row>
    <row r="125" spans="2:34">
      <c r="B125" s="123"/>
    </row>
    <row r="126" spans="2:34">
      <c r="B126" s="123"/>
    </row>
    <row r="127" spans="2:34">
      <c r="B127" s="123"/>
    </row>
    <row r="128" spans="2:34">
      <c r="B128" s="123"/>
    </row>
    <row r="129" spans="2:2">
      <c r="B129" s="123"/>
    </row>
    <row r="130" spans="2:2">
      <c r="B130" s="123"/>
    </row>
    <row r="131" spans="2:2">
      <c r="B131" s="123"/>
    </row>
    <row r="132" spans="2:2">
      <c r="B132" s="123"/>
    </row>
    <row r="133" spans="2:2">
      <c r="B133" s="123"/>
    </row>
    <row r="134" spans="2:2">
      <c r="B134" s="123"/>
    </row>
    <row r="135" spans="2:2">
      <c r="B135" s="123"/>
    </row>
    <row r="136" spans="2:2">
      <c r="B136" s="123"/>
    </row>
    <row r="137" spans="2:2">
      <c r="B137" s="123"/>
    </row>
    <row r="138" spans="2:2">
      <c r="B138" s="123"/>
    </row>
    <row r="139" spans="2:2">
      <c r="B139" s="123"/>
    </row>
    <row r="140" spans="2:2">
      <c r="B140" s="123"/>
    </row>
    <row r="141" spans="2:2">
      <c r="B141" s="123"/>
    </row>
    <row r="142" spans="2:2">
      <c r="B142" s="123"/>
    </row>
    <row r="143" spans="2:2">
      <c r="B143" s="123"/>
    </row>
    <row r="144" spans="2:2">
      <c r="B144" s="123"/>
    </row>
    <row r="145" spans="2:2">
      <c r="B145" s="123"/>
    </row>
    <row r="146" spans="2:2">
      <c r="B146" s="123"/>
    </row>
    <row r="147" spans="2:2">
      <c r="B147" s="123"/>
    </row>
    <row r="148" spans="2:2">
      <c r="B148" s="123"/>
    </row>
    <row r="149" spans="2:2">
      <c r="B149" s="123"/>
    </row>
    <row r="150" spans="2:2">
      <c r="B150" s="123"/>
    </row>
    <row r="151" spans="2:2">
      <c r="B151" s="123"/>
    </row>
    <row r="152" spans="2:2">
      <c r="B152" s="123"/>
    </row>
    <row r="153" spans="2:2">
      <c r="B153" s="123"/>
    </row>
    <row r="154" spans="2:2">
      <c r="B154" s="123"/>
    </row>
    <row r="155" spans="2:2">
      <c r="B155" s="123"/>
    </row>
    <row r="156" spans="2:2">
      <c r="B156" s="123"/>
    </row>
    <row r="157" spans="2:2">
      <c r="B157" s="123"/>
    </row>
    <row r="158" spans="2:2">
      <c r="B158" s="123"/>
    </row>
    <row r="159" spans="2:2">
      <c r="B159" s="123"/>
    </row>
    <row r="160" spans="2:2">
      <c r="B160" s="123"/>
    </row>
  </sheetData>
  <mergeCells count="2">
    <mergeCell ref="C87:AH87"/>
    <mergeCell ref="C116:AH11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96"/>
  <sheetViews>
    <sheetView topLeftCell="A37" workbookViewId="0">
      <selection activeCell="F1" sqref="F1:F1048576"/>
    </sheetView>
  </sheetViews>
  <sheetFormatPr defaultColWidth="9" defaultRowHeight="15" customHeight="1"/>
  <cols>
    <col min="1" max="1" width="25.7265625" style="113" customWidth="1"/>
    <col min="2" max="2" width="19.36328125" style="44" customWidth="1"/>
    <col min="3" max="3" width="29.7265625" customWidth="1"/>
    <col min="4" max="4" width="22.7265625" customWidth="1"/>
    <col min="5" max="5" width="9.08984375"/>
    <col min="39" max="16384" width="9" style="25"/>
  </cols>
  <sheetData>
    <row r="1" spans="1:34" s="48" customFormat="1" ht="15" customHeight="1" thickBot="1">
      <c r="A1" s="8"/>
      <c r="B1" s="123"/>
      <c r="C1" s="26" t="s">
        <v>1739</v>
      </c>
      <c r="D1" s="27">
        <v>2021</v>
      </c>
      <c r="E1" s="27">
        <v>2022</v>
      </c>
      <c r="F1" s="27">
        <v>2023</v>
      </c>
      <c r="G1" s="27">
        <v>2024</v>
      </c>
      <c r="H1" s="27">
        <v>2025</v>
      </c>
      <c r="I1" s="27">
        <v>2026</v>
      </c>
      <c r="J1" s="27">
        <v>2027</v>
      </c>
      <c r="K1" s="27">
        <v>2028</v>
      </c>
      <c r="L1" s="27">
        <v>2029</v>
      </c>
      <c r="M1" s="27">
        <v>2030</v>
      </c>
      <c r="N1" s="27">
        <v>2031</v>
      </c>
      <c r="O1" s="27">
        <v>2032</v>
      </c>
      <c r="P1" s="27">
        <v>2033</v>
      </c>
      <c r="Q1" s="27">
        <v>2034</v>
      </c>
      <c r="R1" s="27">
        <v>2035</v>
      </c>
      <c r="S1" s="27">
        <v>2036</v>
      </c>
      <c r="T1" s="27">
        <v>2037</v>
      </c>
      <c r="U1" s="27">
        <v>2038</v>
      </c>
      <c r="V1" s="27">
        <v>2039</v>
      </c>
      <c r="W1" s="27">
        <v>2040</v>
      </c>
      <c r="X1" s="27">
        <v>2041</v>
      </c>
      <c r="Y1" s="27">
        <v>2042</v>
      </c>
      <c r="Z1" s="27">
        <v>2043</v>
      </c>
      <c r="AA1" s="27">
        <v>2044</v>
      </c>
      <c r="AB1" s="27">
        <v>2045</v>
      </c>
      <c r="AC1" s="27">
        <v>2046</v>
      </c>
      <c r="AD1" s="27">
        <v>2047</v>
      </c>
      <c r="AE1" s="27">
        <v>2048</v>
      </c>
      <c r="AF1" s="27">
        <v>2049</v>
      </c>
      <c r="AG1" s="27">
        <v>2050</v>
      </c>
      <c r="AH1" s="123"/>
    </row>
    <row r="2" spans="1:34" ht="15" customHeight="1" thickTop="1">
      <c r="B2" s="123"/>
      <c r="C2" s="123"/>
      <c r="D2" s="123"/>
      <c r="E2" s="123"/>
      <c r="F2" s="123"/>
      <c r="G2" s="123"/>
      <c r="H2" s="123"/>
      <c r="I2" s="123"/>
      <c r="J2" s="123"/>
      <c r="K2" s="123"/>
      <c r="L2" s="123"/>
      <c r="M2" s="123"/>
      <c r="N2" s="123"/>
      <c r="O2" s="123"/>
      <c r="P2" s="123"/>
      <c r="Q2" s="123"/>
      <c r="R2" s="123"/>
      <c r="S2" s="123"/>
      <c r="T2" s="123"/>
      <c r="U2" s="123"/>
      <c r="V2" s="123"/>
      <c r="W2" s="123"/>
      <c r="X2" s="123"/>
      <c r="Y2" s="123"/>
      <c r="Z2" s="123"/>
      <c r="AA2" s="123"/>
      <c r="AB2" s="123"/>
      <c r="AC2" s="123"/>
      <c r="AD2" s="123"/>
      <c r="AE2" s="123"/>
      <c r="AF2" s="123"/>
      <c r="AG2" s="123"/>
      <c r="AH2" s="123"/>
    </row>
    <row r="3" spans="1:34" ht="15" customHeight="1">
      <c r="B3" s="123"/>
      <c r="C3" s="123"/>
      <c r="D3" s="130" t="s">
        <v>110</v>
      </c>
      <c r="E3" s="130" t="s">
        <v>1740</v>
      </c>
      <c r="F3" s="112"/>
      <c r="G3" s="112"/>
      <c r="H3" s="112"/>
      <c r="I3" s="123"/>
      <c r="J3" s="123"/>
      <c r="K3" s="123"/>
      <c r="L3" s="123"/>
      <c r="M3" s="123"/>
      <c r="N3" s="123"/>
      <c r="O3" s="123"/>
      <c r="P3" s="123"/>
      <c r="Q3" s="123"/>
      <c r="R3" s="123"/>
      <c r="S3" s="123"/>
      <c r="T3" s="123"/>
      <c r="U3" s="123"/>
      <c r="V3" s="123"/>
      <c r="W3" s="123"/>
      <c r="X3" s="123"/>
      <c r="Y3" s="123"/>
      <c r="Z3" s="123"/>
      <c r="AA3" s="123"/>
      <c r="AB3" s="123"/>
      <c r="AC3" s="123"/>
      <c r="AD3" s="123"/>
      <c r="AE3" s="123"/>
      <c r="AF3" s="123"/>
      <c r="AG3" s="123"/>
      <c r="AH3" s="123"/>
    </row>
    <row r="4" spans="1:34" ht="15" customHeight="1">
      <c r="B4" s="123"/>
      <c r="C4" s="123"/>
      <c r="D4" s="130" t="s">
        <v>109</v>
      </c>
      <c r="E4" s="130" t="s">
        <v>1741</v>
      </c>
      <c r="F4" s="112"/>
      <c r="G4" s="112"/>
      <c r="H4" s="130" t="s">
        <v>1742</v>
      </c>
      <c r="I4" s="123"/>
      <c r="J4" s="123"/>
      <c r="K4" s="123"/>
      <c r="L4" s="123"/>
      <c r="M4" s="123"/>
      <c r="N4" s="123"/>
      <c r="O4" s="123"/>
      <c r="P4" s="123"/>
      <c r="Q4" s="123"/>
      <c r="R4" s="123"/>
      <c r="S4" s="123"/>
      <c r="T4" s="123"/>
      <c r="U4" s="123"/>
      <c r="V4" s="123"/>
      <c r="W4" s="123"/>
      <c r="X4" s="123"/>
      <c r="Y4" s="123"/>
      <c r="Z4" s="123"/>
      <c r="AA4" s="123"/>
      <c r="AB4" s="123"/>
      <c r="AC4" s="123"/>
      <c r="AD4" s="123"/>
      <c r="AE4" s="123"/>
      <c r="AF4" s="123"/>
      <c r="AG4" s="123"/>
      <c r="AH4" s="123"/>
    </row>
    <row r="5" spans="1:34" ht="15" customHeight="1">
      <c r="B5" s="123"/>
      <c r="C5" s="123"/>
      <c r="D5" s="130" t="s">
        <v>107</v>
      </c>
      <c r="E5" s="130" t="s">
        <v>1743</v>
      </c>
      <c r="F5" s="112"/>
      <c r="G5" s="112"/>
      <c r="H5" s="112"/>
      <c r="I5" s="123"/>
      <c r="J5" s="123"/>
      <c r="K5" s="123"/>
      <c r="L5" s="123"/>
      <c r="M5" s="123"/>
      <c r="N5" s="123"/>
      <c r="O5" s="123"/>
      <c r="P5" s="123"/>
      <c r="Q5" s="123"/>
      <c r="R5" s="123"/>
      <c r="S5" s="123"/>
      <c r="T5" s="123"/>
      <c r="U5" s="123"/>
      <c r="V5" s="123"/>
      <c r="W5" s="123"/>
      <c r="X5" s="123"/>
      <c r="Y5" s="123"/>
      <c r="Z5" s="123"/>
      <c r="AA5" s="123"/>
      <c r="AB5" s="123"/>
      <c r="AC5" s="123"/>
      <c r="AD5" s="123"/>
      <c r="AE5" s="123"/>
      <c r="AF5" s="123"/>
      <c r="AG5" s="123"/>
      <c r="AH5" s="123"/>
    </row>
    <row r="6" spans="1:34" ht="15" customHeight="1">
      <c r="B6" s="123"/>
      <c r="C6" s="123"/>
      <c r="D6" s="130" t="s">
        <v>106</v>
      </c>
      <c r="E6" s="112"/>
      <c r="F6" s="130" t="s">
        <v>1744</v>
      </c>
      <c r="G6" s="112"/>
      <c r="H6" s="112"/>
      <c r="I6" s="123"/>
      <c r="J6" s="123"/>
      <c r="K6" s="123"/>
      <c r="L6" s="123"/>
      <c r="M6" s="123"/>
      <c r="N6" s="123"/>
      <c r="O6" s="123"/>
      <c r="P6" s="123"/>
      <c r="Q6" s="123"/>
      <c r="R6" s="123"/>
      <c r="S6" s="123"/>
      <c r="T6" s="123"/>
      <c r="U6" s="123"/>
      <c r="V6" s="123"/>
      <c r="W6" s="123"/>
      <c r="X6" s="123"/>
      <c r="Y6" s="123"/>
      <c r="Z6" s="123"/>
      <c r="AA6" s="123"/>
      <c r="AB6" s="123"/>
      <c r="AC6" s="123"/>
      <c r="AD6" s="123"/>
      <c r="AE6" s="123"/>
      <c r="AF6" s="123"/>
      <c r="AG6" s="123"/>
      <c r="AH6" s="123"/>
    </row>
    <row r="7" spans="1:34" ht="15" customHeight="1">
      <c r="B7" s="123"/>
      <c r="C7" s="123"/>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row>
    <row r="8" spans="1:34" ht="15" customHeight="1">
      <c r="B8" s="123"/>
      <c r="C8" s="123"/>
      <c r="D8" s="123"/>
      <c r="E8" s="123"/>
      <c r="F8" s="123"/>
      <c r="G8" s="123"/>
      <c r="H8" s="123"/>
      <c r="I8" s="123"/>
      <c r="J8" s="123"/>
      <c r="K8" s="123"/>
      <c r="L8" s="123"/>
      <c r="M8" s="123"/>
      <c r="N8" s="123"/>
      <c r="O8" s="123"/>
      <c r="P8" s="123"/>
      <c r="Q8" s="123"/>
      <c r="R8" s="123"/>
      <c r="S8" s="123"/>
      <c r="T8" s="123"/>
      <c r="U8" s="123"/>
      <c r="V8" s="123"/>
      <c r="W8" s="123"/>
      <c r="X8" s="123"/>
      <c r="Y8" s="123"/>
      <c r="Z8" s="123"/>
      <c r="AA8" s="123"/>
      <c r="AB8" s="123"/>
      <c r="AC8" s="123"/>
      <c r="AD8" s="123"/>
      <c r="AE8" s="123"/>
      <c r="AF8" s="123"/>
      <c r="AG8" s="123"/>
      <c r="AH8" s="123"/>
    </row>
    <row r="9" spans="1:34" ht="15" customHeight="1">
      <c r="B9" s="123"/>
      <c r="C9" s="123"/>
      <c r="D9" s="123"/>
      <c r="E9" s="123"/>
      <c r="F9" s="123"/>
      <c r="G9" s="123"/>
      <c r="H9" s="123"/>
      <c r="I9" s="123"/>
      <c r="J9" s="123"/>
      <c r="K9" s="123"/>
      <c r="L9" s="123"/>
      <c r="M9" s="123"/>
      <c r="N9" s="123"/>
      <c r="O9" s="123"/>
      <c r="P9" s="123"/>
      <c r="Q9" s="123"/>
      <c r="R9" s="123"/>
      <c r="S9" s="123"/>
      <c r="T9" s="123"/>
      <c r="U9" s="123"/>
      <c r="V9" s="123"/>
      <c r="W9" s="123"/>
      <c r="X9" s="123"/>
      <c r="Y9" s="123"/>
      <c r="Z9" s="123"/>
      <c r="AA9" s="123"/>
      <c r="AB9" s="123"/>
      <c r="AC9" s="123"/>
      <c r="AD9" s="123"/>
      <c r="AE9" s="123"/>
      <c r="AF9" s="123"/>
      <c r="AG9" s="123"/>
      <c r="AH9" s="123"/>
    </row>
    <row r="10" spans="1:34" ht="15" customHeight="1">
      <c r="B10" s="19" t="s">
        <v>805</v>
      </c>
      <c r="C10" s="29" t="s">
        <v>2037</v>
      </c>
      <c r="D10" s="123"/>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3"/>
      <c r="AG10" s="123"/>
      <c r="AH10" s="127" t="s">
        <v>1745</v>
      </c>
    </row>
    <row r="11" spans="1:34" ht="15" customHeight="1">
      <c r="B11" s="123"/>
      <c r="C11" s="26" t="s">
        <v>806</v>
      </c>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7" t="s">
        <v>1746</v>
      </c>
    </row>
    <row r="12" spans="1:34" ht="15" customHeight="1">
      <c r="B12" s="123"/>
      <c r="C12" s="26"/>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27" t="s">
        <v>1747</v>
      </c>
    </row>
    <row r="13" spans="1:34" ht="15" customHeight="1" thickBot="1">
      <c r="B13" s="123"/>
      <c r="C13" s="27" t="s">
        <v>1804</v>
      </c>
      <c r="D13" s="27">
        <v>2021</v>
      </c>
      <c r="E13" s="27">
        <v>2022</v>
      </c>
      <c r="F13" s="27">
        <v>2023</v>
      </c>
      <c r="G13" s="27">
        <v>2024</v>
      </c>
      <c r="H13" s="27">
        <v>2025</v>
      </c>
      <c r="I13" s="27">
        <v>2026</v>
      </c>
      <c r="J13" s="27">
        <v>2027</v>
      </c>
      <c r="K13" s="27">
        <v>2028</v>
      </c>
      <c r="L13" s="27">
        <v>2029</v>
      </c>
      <c r="M13" s="27">
        <v>2030</v>
      </c>
      <c r="N13" s="27">
        <v>2031</v>
      </c>
      <c r="O13" s="27">
        <v>2032</v>
      </c>
      <c r="P13" s="27">
        <v>2033</v>
      </c>
      <c r="Q13" s="27">
        <v>2034</v>
      </c>
      <c r="R13" s="27">
        <v>2035</v>
      </c>
      <c r="S13" s="27">
        <v>2036</v>
      </c>
      <c r="T13" s="27">
        <v>2037</v>
      </c>
      <c r="U13" s="27">
        <v>2038</v>
      </c>
      <c r="V13" s="27">
        <v>2039</v>
      </c>
      <c r="W13" s="27">
        <v>2040</v>
      </c>
      <c r="X13" s="27">
        <v>2041</v>
      </c>
      <c r="Y13" s="27">
        <v>2042</v>
      </c>
      <c r="Z13" s="27">
        <v>2043</v>
      </c>
      <c r="AA13" s="27">
        <v>2044</v>
      </c>
      <c r="AB13" s="27">
        <v>2045</v>
      </c>
      <c r="AC13" s="27">
        <v>2046</v>
      </c>
      <c r="AD13" s="27">
        <v>2047</v>
      </c>
      <c r="AE13" s="27">
        <v>2048</v>
      </c>
      <c r="AF13" s="27">
        <v>2049</v>
      </c>
      <c r="AG13" s="27">
        <v>2050</v>
      </c>
      <c r="AH13" s="131" t="s">
        <v>1748</v>
      </c>
    </row>
    <row r="14" spans="1:34" ht="15" customHeight="1" thickTop="1">
      <c r="B14" s="123"/>
      <c r="C14" s="123"/>
      <c r="D14" s="123"/>
      <c r="E14" s="123"/>
      <c r="F14" s="123"/>
      <c r="G14" s="123"/>
      <c r="H14" s="123"/>
      <c r="I14" s="123"/>
      <c r="J14" s="123"/>
      <c r="K14" s="123"/>
      <c r="L14" s="123"/>
      <c r="M14" s="123"/>
      <c r="N14" s="123"/>
      <c r="O14" s="123"/>
      <c r="P14" s="123"/>
      <c r="Q14" s="123"/>
      <c r="R14" s="123"/>
      <c r="S14" s="123"/>
      <c r="T14" s="123"/>
      <c r="U14" s="123"/>
      <c r="V14" s="123"/>
      <c r="W14" s="123"/>
      <c r="X14" s="123"/>
      <c r="Y14" s="123"/>
      <c r="Z14" s="123"/>
      <c r="AA14" s="123"/>
      <c r="AB14" s="123"/>
      <c r="AC14" s="123"/>
      <c r="AD14" s="123"/>
      <c r="AE14" s="123"/>
      <c r="AF14" s="123"/>
      <c r="AG14" s="123"/>
      <c r="AH14" s="17"/>
    </row>
    <row r="15" spans="1:34" ht="15" customHeight="1">
      <c r="B15" s="101"/>
      <c r="C15" s="30" t="s">
        <v>2038</v>
      </c>
      <c r="D15" s="123"/>
      <c r="E15" s="123"/>
      <c r="F15" s="123"/>
      <c r="G15" s="123"/>
      <c r="H15" s="123"/>
      <c r="I15" s="123"/>
      <c r="J15" s="123"/>
      <c r="K15" s="123"/>
      <c r="L15" s="123"/>
      <c r="M15" s="123"/>
      <c r="N15" s="123"/>
      <c r="O15" s="123"/>
      <c r="P15" s="123"/>
      <c r="Q15" s="123"/>
      <c r="R15" s="123"/>
      <c r="S15" s="123"/>
      <c r="T15" s="123"/>
      <c r="U15" s="123"/>
      <c r="V15" s="123"/>
      <c r="W15" s="123"/>
      <c r="X15" s="123"/>
      <c r="Y15" s="123"/>
      <c r="Z15" s="123"/>
      <c r="AA15" s="123"/>
      <c r="AB15" s="123"/>
      <c r="AC15" s="123"/>
      <c r="AD15" s="123"/>
      <c r="AE15" s="123"/>
      <c r="AF15" s="123"/>
      <c r="AG15" s="123"/>
      <c r="AH15" s="123"/>
    </row>
    <row r="16" spans="1:34" ht="15" customHeight="1">
      <c r="B16" s="123"/>
      <c r="C16" s="30" t="s">
        <v>1806</v>
      </c>
      <c r="D16" s="123"/>
      <c r="E16" s="123"/>
      <c r="F16" s="123"/>
      <c r="G16" s="123"/>
      <c r="H16" s="123"/>
      <c r="I16" s="123"/>
      <c r="J16" s="123"/>
      <c r="K16" s="123"/>
      <c r="L16" s="123"/>
      <c r="M16" s="123"/>
      <c r="N16" s="123"/>
      <c r="O16" s="123"/>
      <c r="P16" s="123"/>
      <c r="Q16" s="123"/>
      <c r="R16" s="123"/>
      <c r="S16" s="123"/>
      <c r="T16" s="123"/>
      <c r="U16" s="123"/>
      <c r="V16" s="123"/>
      <c r="W16" s="123"/>
      <c r="X16" s="123"/>
      <c r="Y16" s="123"/>
      <c r="Z16" s="123"/>
      <c r="AA16" s="123"/>
      <c r="AB16" s="123"/>
      <c r="AC16" s="123"/>
      <c r="AD16" s="123"/>
      <c r="AE16" s="123"/>
      <c r="AF16" s="123"/>
      <c r="AG16" s="123"/>
      <c r="AH16" s="123"/>
    </row>
    <row r="17" spans="1:38" s="43" customFormat="1" ht="15" customHeight="1">
      <c r="A17" s="114" t="s">
        <v>114</v>
      </c>
      <c r="B17" s="19" t="s">
        <v>807</v>
      </c>
      <c r="C17" s="37" t="s">
        <v>1807</v>
      </c>
      <c r="D17" s="34">
        <v>42.9375</v>
      </c>
      <c r="E17" s="34">
        <v>43.356419000000002</v>
      </c>
      <c r="F17" s="34">
        <v>43.388385999999997</v>
      </c>
      <c r="G17" s="34">
        <v>43.863308000000004</v>
      </c>
      <c r="H17" s="34">
        <v>44.303127000000003</v>
      </c>
      <c r="I17" s="34">
        <v>45.011620000000001</v>
      </c>
      <c r="J17" s="34">
        <v>45.025478</v>
      </c>
      <c r="K17" s="34">
        <v>44.955765</v>
      </c>
      <c r="L17" s="34">
        <v>44.893036000000002</v>
      </c>
      <c r="M17" s="34">
        <v>44.828487000000003</v>
      </c>
      <c r="N17" s="34">
        <v>44.779353999999998</v>
      </c>
      <c r="O17" s="34">
        <v>44.730415000000001</v>
      </c>
      <c r="P17" s="34">
        <v>44.673904</v>
      </c>
      <c r="Q17" s="34">
        <v>44.631256</v>
      </c>
      <c r="R17" s="34">
        <v>44.588698999999998</v>
      </c>
      <c r="S17" s="34">
        <v>44.550060000000002</v>
      </c>
      <c r="T17" s="34">
        <v>44.527939000000003</v>
      </c>
      <c r="U17" s="34">
        <v>44.500759000000002</v>
      </c>
      <c r="V17" s="34">
        <v>44.450951000000003</v>
      </c>
      <c r="W17" s="34">
        <v>44.395339999999997</v>
      </c>
      <c r="X17" s="34">
        <v>44.352558000000002</v>
      </c>
      <c r="Y17" s="34">
        <v>44.295043999999997</v>
      </c>
      <c r="Z17" s="34">
        <v>44.243118000000003</v>
      </c>
      <c r="AA17" s="34">
        <v>44.191085999999999</v>
      </c>
      <c r="AB17" s="34">
        <v>44.130676000000001</v>
      </c>
      <c r="AC17" s="34">
        <v>44.070137000000003</v>
      </c>
      <c r="AD17" s="34">
        <v>44.014811999999999</v>
      </c>
      <c r="AE17" s="34">
        <v>43.948771999999998</v>
      </c>
      <c r="AF17" s="34">
        <v>43.883217000000002</v>
      </c>
      <c r="AG17" s="34">
        <v>43.811512</v>
      </c>
      <c r="AH17" s="32">
        <v>6.9499999999999998E-4</v>
      </c>
      <c r="AI17"/>
      <c r="AJ17"/>
      <c r="AK17"/>
      <c r="AL17" s="100"/>
    </row>
    <row r="18" spans="1:38" ht="15" customHeight="1">
      <c r="A18" s="114" t="s">
        <v>115</v>
      </c>
      <c r="B18" s="19" t="s">
        <v>808</v>
      </c>
      <c r="C18" s="37" t="s">
        <v>1808</v>
      </c>
      <c r="D18" s="34">
        <v>51.676642999999999</v>
      </c>
      <c r="E18" s="34">
        <v>51.868899999999996</v>
      </c>
      <c r="F18" s="34">
        <v>51.702987999999998</v>
      </c>
      <c r="G18" s="34">
        <v>51.990208000000003</v>
      </c>
      <c r="H18" s="34">
        <v>52.458995999999999</v>
      </c>
      <c r="I18" s="34">
        <v>52.935580999999999</v>
      </c>
      <c r="J18" s="34">
        <v>52.859076999999999</v>
      </c>
      <c r="K18" s="34">
        <v>52.778343</v>
      </c>
      <c r="L18" s="34">
        <v>52.676563000000002</v>
      </c>
      <c r="M18" s="34">
        <v>52.583263000000002</v>
      </c>
      <c r="N18" s="34">
        <v>52.524464000000002</v>
      </c>
      <c r="O18" s="34">
        <v>52.425063999999999</v>
      </c>
      <c r="P18" s="34">
        <v>52.331612</v>
      </c>
      <c r="Q18" s="34">
        <v>52.246735000000001</v>
      </c>
      <c r="R18" s="34">
        <v>52.166404999999997</v>
      </c>
      <c r="S18" s="34">
        <v>52.095539000000002</v>
      </c>
      <c r="T18" s="34">
        <v>52.030524999999997</v>
      </c>
      <c r="U18" s="34">
        <v>51.963272000000003</v>
      </c>
      <c r="V18" s="34">
        <v>51.880195999999998</v>
      </c>
      <c r="W18" s="34">
        <v>51.811321</v>
      </c>
      <c r="X18" s="34">
        <v>51.742801999999998</v>
      </c>
      <c r="Y18" s="34">
        <v>51.659945999999998</v>
      </c>
      <c r="Z18" s="34">
        <v>51.591106000000003</v>
      </c>
      <c r="AA18" s="34">
        <v>51.520949999999999</v>
      </c>
      <c r="AB18" s="34">
        <v>51.439574999999998</v>
      </c>
      <c r="AC18" s="34">
        <v>51.364173999999998</v>
      </c>
      <c r="AD18" s="34">
        <v>51.283493</v>
      </c>
      <c r="AE18" s="34">
        <v>51.198425</v>
      </c>
      <c r="AF18" s="34">
        <v>51.113911000000002</v>
      </c>
      <c r="AG18" s="34">
        <v>51.022807999999998</v>
      </c>
      <c r="AH18" s="32">
        <v>-4.3899999999999999E-4</v>
      </c>
      <c r="AL18" s="100"/>
    </row>
    <row r="19" spans="1:38" ht="15" customHeight="1">
      <c r="A19" s="114"/>
      <c r="B19" s="123"/>
      <c r="C19" s="123"/>
      <c r="D19" s="123"/>
      <c r="E19" s="123"/>
      <c r="F19" s="123"/>
      <c r="G19" s="123"/>
      <c r="H19" s="123"/>
      <c r="I19" s="123"/>
      <c r="J19" s="123"/>
      <c r="K19" s="123"/>
      <c r="L19" s="123"/>
      <c r="M19" s="123"/>
      <c r="N19" s="123"/>
      <c r="O19" s="123"/>
      <c r="P19" s="123"/>
      <c r="Q19" s="123"/>
      <c r="R19" s="123"/>
      <c r="S19" s="123"/>
      <c r="T19" s="123"/>
      <c r="U19" s="123"/>
      <c r="V19" s="123"/>
      <c r="W19" s="123"/>
      <c r="X19" s="123"/>
      <c r="Y19" s="123"/>
      <c r="Z19" s="123"/>
      <c r="AA19" s="123"/>
      <c r="AB19" s="123"/>
      <c r="AC19" s="123"/>
      <c r="AD19" s="123"/>
      <c r="AE19" s="123"/>
      <c r="AF19" s="123"/>
      <c r="AG19" s="123"/>
      <c r="AH19" s="123"/>
    </row>
    <row r="20" spans="1:38" ht="15" customHeight="1">
      <c r="A20" s="114"/>
      <c r="B20" s="123"/>
      <c r="C20" s="30" t="s">
        <v>1810</v>
      </c>
      <c r="D20" s="123"/>
      <c r="E20" s="123"/>
      <c r="F20" s="123"/>
      <c r="G20" s="123"/>
      <c r="H20" s="123"/>
      <c r="I20" s="123"/>
      <c r="J20" s="123"/>
      <c r="K20" s="123"/>
      <c r="L20" s="123"/>
      <c r="M20" s="123"/>
      <c r="N20" s="123"/>
      <c r="O20" s="123"/>
      <c r="P20" s="123"/>
      <c r="Q20" s="123"/>
      <c r="R20" s="123"/>
      <c r="S20" s="123"/>
      <c r="T20" s="123"/>
      <c r="U20" s="123"/>
      <c r="V20" s="123"/>
      <c r="W20" s="123"/>
      <c r="X20" s="123"/>
      <c r="Y20" s="123"/>
      <c r="Z20" s="123"/>
      <c r="AA20" s="123"/>
      <c r="AB20" s="123"/>
      <c r="AC20" s="123"/>
      <c r="AD20" s="123"/>
      <c r="AE20" s="123"/>
      <c r="AF20" s="123"/>
      <c r="AG20" s="123"/>
      <c r="AH20" s="123"/>
      <c r="AL20" s="100"/>
    </row>
    <row r="21" spans="1:38" ht="15" customHeight="1">
      <c r="A21" s="114" t="s">
        <v>114</v>
      </c>
      <c r="B21" s="19" t="s">
        <v>809</v>
      </c>
      <c r="C21" s="37" t="s">
        <v>1811</v>
      </c>
      <c r="D21" s="34">
        <v>43.716450000000002</v>
      </c>
      <c r="E21" s="34">
        <v>44.129730000000002</v>
      </c>
      <c r="F21" s="34">
        <v>44.162300000000002</v>
      </c>
      <c r="G21" s="34">
        <v>44.633262999999999</v>
      </c>
      <c r="H21" s="34">
        <v>45.086170000000003</v>
      </c>
      <c r="I21" s="34">
        <v>45.794842000000003</v>
      </c>
      <c r="J21" s="34">
        <v>45.808658999999999</v>
      </c>
      <c r="K21" s="34">
        <v>45.74015</v>
      </c>
      <c r="L21" s="34">
        <v>45.678973999999997</v>
      </c>
      <c r="M21" s="34">
        <v>45.618209999999998</v>
      </c>
      <c r="N21" s="34">
        <v>45.570735999999997</v>
      </c>
      <c r="O21" s="34">
        <v>45.520629999999997</v>
      </c>
      <c r="P21" s="34">
        <v>45.463782999999999</v>
      </c>
      <c r="Q21" s="34">
        <v>45.420794999999998</v>
      </c>
      <c r="R21" s="34">
        <v>45.378695999999998</v>
      </c>
      <c r="S21" s="34">
        <v>45.338664999999999</v>
      </c>
      <c r="T21" s="34">
        <v>45.309849</v>
      </c>
      <c r="U21" s="34">
        <v>45.282722</v>
      </c>
      <c r="V21" s="34">
        <v>45.233196</v>
      </c>
      <c r="W21" s="34">
        <v>45.191319</v>
      </c>
      <c r="X21" s="34">
        <v>45.147488000000003</v>
      </c>
      <c r="Y21" s="34">
        <v>45.091557000000002</v>
      </c>
      <c r="Z21" s="34">
        <v>45.049339000000003</v>
      </c>
      <c r="AA21" s="34">
        <v>45.001342999999999</v>
      </c>
      <c r="AB21" s="34">
        <v>44.942664999999998</v>
      </c>
      <c r="AC21" s="34">
        <v>44.885044000000001</v>
      </c>
      <c r="AD21" s="34">
        <v>44.833072999999999</v>
      </c>
      <c r="AE21" s="34">
        <v>44.767704000000002</v>
      </c>
      <c r="AF21" s="34">
        <v>44.705722999999999</v>
      </c>
      <c r="AG21" s="34">
        <v>44.645161000000002</v>
      </c>
      <c r="AH21" s="32">
        <v>7.2499999999999995E-4</v>
      </c>
      <c r="AL21" s="100"/>
    </row>
    <row r="22" spans="1:38" ht="15" customHeight="1">
      <c r="A22" s="114" t="s">
        <v>112</v>
      </c>
      <c r="B22" s="19" t="s">
        <v>810</v>
      </c>
      <c r="C22" s="37" t="s">
        <v>1812</v>
      </c>
      <c r="D22" s="34">
        <v>92.786727999999997</v>
      </c>
      <c r="E22" s="34">
        <v>94.265465000000006</v>
      </c>
      <c r="F22" s="34">
        <v>95.682556000000005</v>
      </c>
      <c r="G22" s="34">
        <v>97.195235999999994</v>
      </c>
      <c r="H22" s="34">
        <v>98.325119000000001</v>
      </c>
      <c r="I22" s="34">
        <v>99.627396000000005</v>
      </c>
      <c r="J22" s="34">
        <v>99.601555000000005</v>
      </c>
      <c r="K22" s="34">
        <v>99.553802000000005</v>
      </c>
      <c r="L22" s="34">
        <v>99.541900999999996</v>
      </c>
      <c r="M22" s="34">
        <v>99.525299000000004</v>
      </c>
      <c r="N22" s="34">
        <v>99.510818</v>
      </c>
      <c r="O22" s="34">
        <v>99.502387999999996</v>
      </c>
      <c r="P22" s="34">
        <v>99.49588</v>
      </c>
      <c r="Q22" s="34">
        <v>99.484939999999995</v>
      </c>
      <c r="R22" s="34">
        <v>99.476294999999993</v>
      </c>
      <c r="S22" s="34">
        <v>99.465569000000002</v>
      </c>
      <c r="T22" s="34">
        <v>99.470687999999996</v>
      </c>
      <c r="U22" s="34">
        <v>99.473220999999995</v>
      </c>
      <c r="V22" s="34">
        <v>99.471114999999998</v>
      </c>
      <c r="W22" s="34">
        <v>99.477867000000003</v>
      </c>
      <c r="X22" s="34">
        <v>99.487396000000004</v>
      </c>
      <c r="Y22" s="34">
        <v>99.491730000000004</v>
      </c>
      <c r="Z22" s="34">
        <v>99.505379000000005</v>
      </c>
      <c r="AA22" s="34">
        <v>99.510718999999995</v>
      </c>
      <c r="AB22" s="34">
        <v>99.512718000000007</v>
      </c>
      <c r="AC22" s="34">
        <v>99.515311999999994</v>
      </c>
      <c r="AD22" s="34">
        <v>99.527359000000004</v>
      </c>
      <c r="AE22" s="34">
        <v>99.527709999999999</v>
      </c>
      <c r="AF22" s="34">
        <v>99.535126000000005</v>
      </c>
      <c r="AG22" s="34">
        <v>99.530319000000006</v>
      </c>
      <c r="AH22" s="32">
        <v>2.4220000000000001E-3</v>
      </c>
      <c r="AL22" s="100"/>
    </row>
    <row r="23" spans="1:38" ht="15" customHeight="1">
      <c r="A23" s="114" t="s">
        <v>112</v>
      </c>
      <c r="B23" s="19" t="s">
        <v>811</v>
      </c>
      <c r="C23" s="37" t="s">
        <v>1813</v>
      </c>
      <c r="D23" s="34">
        <v>101.896683</v>
      </c>
      <c r="E23" s="34">
        <v>102.322311</v>
      </c>
      <c r="F23" s="34">
        <v>102.68871300000001</v>
      </c>
      <c r="G23" s="34">
        <v>103.047104</v>
      </c>
      <c r="H23" s="34">
        <v>103.690521</v>
      </c>
      <c r="I23" s="34">
        <v>104.627968</v>
      </c>
      <c r="J23" s="34">
        <v>104.5252</v>
      </c>
      <c r="K23" s="34">
        <v>104.47472399999999</v>
      </c>
      <c r="L23" s="34">
        <v>104.41920500000001</v>
      </c>
      <c r="M23" s="34">
        <v>104.370689</v>
      </c>
      <c r="N23" s="34">
        <v>104.330009</v>
      </c>
      <c r="O23" s="34">
        <v>104.28943599999999</v>
      </c>
      <c r="P23" s="34">
        <v>104.25547</v>
      </c>
      <c r="Q23" s="34">
        <v>104.24294999999999</v>
      </c>
      <c r="R23" s="34">
        <v>104.23484000000001</v>
      </c>
      <c r="S23" s="34">
        <v>104.23091100000001</v>
      </c>
      <c r="T23" s="34">
        <v>104.229118</v>
      </c>
      <c r="U23" s="34">
        <v>104.225662</v>
      </c>
      <c r="V23" s="34">
        <v>104.219398</v>
      </c>
      <c r="W23" s="34">
        <v>104.21080000000001</v>
      </c>
      <c r="X23" s="34">
        <v>104.202034</v>
      </c>
      <c r="Y23" s="34">
        <v>104.195198</v>
      </c>
      <c r="Z23" s="34">
        <v>104.186607</v>
      </c>
      <c r="AA23" s="34">
        <v>104.179672</v>
      </c>
      <c r="AB23" s="34">
        <v>104.173759</v>
      </c>
      <c r="AC23" s="34">
        <v>104.16862500000001</v>
      </c>
      <c r="AD23" s="34">
        <v>104.160797</v>
      </c>
      <c r="AE23" s="34">
        <v>104.15670799999999</v>
      </c>
      <c r="AF23" s="34">
        <v>104.15203099999999</v>
      </c>
      <c r="AG23" s="34">
        <v>104.145737</v>
      </c>
      <c r="AH23" s="32">
        <v>7.5299999999999998E-4</v>
      </c>
      <c r="AL23" s="100"/>
    </row>
    <row r="24" spans="1:38" ht="15" customHeight="1">
      <c r="A24" s="114" t="s">
        <v>112</v>
      </c>
      <c r="B24" s="19" t="s">
        <v>812</v>
      </c>
      <c r="C24" s="37" t="s">
        <v>1814</v>
      </c>
      <c r="D24" s="34">
        <v>113.366821</v>
      </c>
      <c r="E24" s="34">
        <v>114.220299</v>
      </c>
      <c r="F24" s="34">
        <v>115.06783299999999</v>
      </c>
      <c r="G24" s="34">
        <v>115.92192799999999</v>
      </c>
      <c r="H24" s="34">
        <v>116.88097399999999</v>
      </c>
      <c r="I24" s="34">
        <v>117.91374999999999</v>
      </c>
      <c r="J24" s="34">
        <v>117.879974</v>
      </c>
      <c r="K24" s="34">
        <v>117.863777</v>
      </c>
      <c r="L24" s="34">
        <v>117.843864</v>
      </c>
      <c r="M24" s="34">
        <v>117.827934</v>
      </c>
      <c r="N24" s="34">
        <v>117.81512499999999</v>
      </c>
      <c r="O24" s="34">
        <v>117.800247</v>
      </c>
      <c r="P24" s="34">
        <v>117.78878</v>
      </c>
      <c r="Q24" s="34">
        <v>117.784843</v>
      </c>
      <c r="R24" s="34">
        <v>117.782166</v>
      </c>
      <c r="S24" s="34">
        <v>117.781662</v>
      </c>
      <c r="T24" s="34">
        <v>117.781639</v>
      </c>
      <c r="U24" s="34">
        <v>117.780518</v>
      </c>
      <c r="V24" s="34">
        <v>117.77815200000001</v>
      </c>
      <c r="W24" s="34">
        <v>117.77636699999999</v>
      </c>
      <c r="X24" s="34">
        <v>117.773979</v>
      </c>
      <c r="Y24" s="34">
        <v>117.771873</v>
      </c>
      <c r="Z24" s="34">
        <v>117.76886</v>
      </c>
      <c r="AA24" s="34">
        <v>117.766136</v>
      </c>
      <c r="AB24" s="34">
        <v>117.763893</v>
      </c>
      <c r="AC24" s="34">
        <v>117.762428</v>
      </c>
      <c r="AD24" s="34">
        <v>117.759666</v>
      </c>
      <c r="AE24" s="34">
        <v>117.758972</v>
      </c>
      <c r="AF24" s="34">
        <v>117.757881</v>
      </c>
      <c r="AG24" s="34">
        <v>117.755753</v>
      </c>
      <c r="AH24" s="32">
        <v>1.3110000000000001E-3</v>
      </c>
      <c r="AL24" s="100"/>
    </row>
    <row r="25" spans="1:38" ht="15" customHeight="1">
      <c r="A25" s="114" t="s">
        <v>116</v>
      </c>
      <c r="B25" s="19" t="s">
        <v>813</v>
      </c>
      <c r="C25" s="37" t="s">
        <v>1815</v>
      </c>
      <c r="D25" s="34">
        <v>62.049537999999998</v>
      </c>
      <c r="E25" s="34">
        <v>64.551361</v>
      </c>
      <c r="F25" s="34">
        <v>64.053168999999997</v>
      </c>
      <c r="G25" s="34">
        <v>64.173919999999995</v>
      </c>
      <c r="H25" s="34">
        <v>65.167854000000005</v>
      </c>
      <c r="I25" s="34">
        <v>66.151900999999995</v>
      </c>
      <c r="J25" s="34">
        <v>66.559982000000005</v>
      </c>
      <c r="K25" s="34">
        <v>66.545021000000006</v>
      </c>
      <c r="L25" s="34">
        <v>66.499519000000006</v>
      </c>
      <c r="M25" s="34">
        <v>66.469513000000006</v>
      </c>
      <c r="N25" s="34">
        <v>66.458816999999996</v>
      </c>
      <c r="O25" s="34">
        <v>66.406006000000005</v>
      </c>
      <c r="P25" s="34">
        <v>66.357132000000007</v>
      </c>
      <c r="Q25" s="34">
        <v>66.306792999999999</v>
      </c>
      <c r="R25" s="34">
        <v>66.246009999999998</v>
      </c>
      <c r="S25" s="34">
        <v>66.192672999999999</v>
      </c>
      <c r="T25" s="34">
        <v>66.141029000000003</v>
      </c>
      <c r="U25" s="34">
        <v>66.095894000000001</v>
      </c>
      <c r="V25" s="34">
        <v>66.020142000000007</v>
      </c>
      <c r="W25" s="34">
        <v>65.963699000000005</v>
      </c>
      <c r="X25" s="34">
        <v>65.908798000000004</v>
      </c>
      <c r="Y25" s="34">
        <v>65.831474</v>
      </c>
      <c r="Z25" s="34">
        <v>65.776115000000004</v>
      </c>
      <c r="AA25" s="34">
        <v>65.711899000000003</v>
      </c>
      <c r="AB25" s="34">
        <v>65.631027000000003</v>
      </c>
      <c r="AC25" s="34">
        <v>65.562904000000003</v>
      </c>
      <c r="AD25" s="34">
        <v>65.489791999999994</v>
      </c>
      <c r="AE25" s="34">
        <v>65.410042000000004</v>
      </c>
      <c r="AF25" s="34">
        <v>65.335021999999995</v>
      </c>
      <c r="AG25" s="34">
        <v>65.254256999999996</v>
      </c>
      <c r="AH25" s="32">
        <v>1.738E-3</v>
      </c>
      <c r="AL25" s="100"/>
    </row>
    <row r="26" spans="1:38" ht="15" customHeight="1">
      <c r="A26" s="114" t="s">
        <v>116</v>
      </c>
      <c r="B26" s="19" t="s">
        <v>814</v>
      </c>
      <c r="C26" s="37" t="s">
        <v>1816</v>
      </c>
      <c r="D26" s="34">
        <v>80.722747999999996</v>
      </c>
      <c r="E26" s="34">
        <v>83.623604</v>
      </c>
      <c r="F26" s="34">
        <v>83.188118000000003</v>
      </c>
      <c r="G26" s="34">
        <v>83.364891</v>
      </c>
      <c r="H26" s="34">
        <v>84.250359000000003</v>
      </c>
      <c r="I26" s="34">
        <v>85.258865</v>
      </c>
      <c r="J26" s="34">
        <v>85.697425999999993</v>
      </c>
      <c r="K26" s="34">
        <v>85.702950000000001</v>
      </c>
      <c r="L26" s="34">
        <v>85.673171999999994</v>
      </c>
      <c r="M26" s="34">
        <v>85.668441999999999</v>
      </c>
      <c r="N26" s="34">
        <v>85.667525999999995</v>
      </c>
      <c r="O26" s="34">
        <v>85.594466999999995</v>
      </c>
      <c r="P26" s="34">
        <v>85.537650999999997</v>
      </c>
      <c r="Q26" s="34">
        <v>85.484268</v>
      </c>
      <c r="R26" s="34">
        <v>85.419548000000006</v>
      </c>
      <c r="S26" s="34">
        <v>85.371718999999999</v>
      </c>
      <c r="T26" s="34">
        <v>85.324066000000002</v>
      </c>
      <c r="U26" s="34">
        <v>85.291443000000001</v>
      </c>
      <c r="V26" s="34">
        <v>85.214530999999994</v>
      </c>
      <c r="W26" s="34">
        <v>85.172104000000004</v>
      </c>
      <c r="X26" s="34">
        <v>85.128510000000006</v>
      </c>
      <c r="Y26" s="34">
        <v>85.056319999999999</v>
      </c>
      <c r="Z26" s="34">
        <v>85.016730999999993</v>
      </c>
      <c r="AA26" s="34">
        <v>84.960548000000003</v>
      </c>
      <c r="AB26" s="34">
        <v>84.880920000000003</v>
      </c>
      <c r="AC26" s="34">
        <v>84.823493999999997</v>
      </c>
      <c r="AD26" s="34">
        <v>84.751960999999994</v>
      </c>
      <c r="AE26" s="34">
        <v>84.674728000000002</v>
      </c>
      <c r="AF26" s="34">
        <v>84.603813000000002</v>
      </c>
      <c r="AG26" s="34">
        <v>84.525458999999998</v>
      </c>
      <c r="AH26" s="32">
        <v>1.5889999999999999E-3</v>
      </c>
    </row>
    <row r="27" spans="1:38" ht="15" customHeight="1">
      <c r="A27" s="114" t="s">
        <v>115</v>
      </c>
      <c r="B27" s="19" t="s">
        <v>815</v>
      </c>
      <c r="C27" s="37" t="s">
        <v>1817</v>
      </c>
      <c r="D27" s="34">
        <v>0</v>
      </c>
      <c r="E27" s="34">
        <v>0</v>
      </c>
      <c r="F27" s="34">
        <v>0</v>
      </c>
      <c r="G27" s="34">
        <v>0</v>
      </c>
      <c r="H27" s="34">
        <v>0</v>
      </c>
      <c r="I27" s="34">
        <v>0</v>
      </c>
      <c r="J27" s="34">
        <v>0</v>
      </c>
      <c r="K27" s="34">
        <v>0</v>
      </c>
      <c r="L27" s="34">
        <v>0</v>
      </c>
      <c r="M27" s="34">
        <v>0</v>
      </c>
      <c r="N27" s="34">
        <v>0</v>
      </c>
      <c r="O27" s="34">
        <v>0</v>
      </c>
      <c r="P27" s="34">
        <v>0</v>
      </c>
      <c r="Q27" s="34">
        <v>0</v>
      </c>
      <c r="R27" s="34">
        <v>0</v>
      </c>
      <c r="S27" s="34">
        <v>0</v>
      </c>
      <c r="T27" s="34">
        <v>0</v>
      </c>
      <c r="U27" s="34">
        <v>0</v>
      </c>
      <c r="V27" s="34">
        <v>0</v>
      </c>
      <c r="W27" s="34">
        <v>0</v>
      </c>
      <c r="X27" s="34">
        <v>0</v>
      </c>
      <c r="Y27" s="34">
        <v>0</v>
      </c>
      <c r="Z27" s="34">
        <v>0</v>
      </c>
      <c r="AA27" s="34">
        <v>0</v>
      </c>
      <c r="AB27" s="34">
        <v>0</v>
      </c>
      <c r="AC27" s="34">
        <v>0</v>
      </c>
      <c r="AD27" s="34">
        <v>0</v>
      </c>
      <c r="AE27" s="34">
        <v>0</v>
      </c>
      <c r="AF27" s="34">
        <v>0</v>
      </c>
      <c r="AG27" s="34">
        <v>0</v>
      </c>
      <c r="AH27" s="32" t="s">
        <v>1754</v>
      </c>
      <c r="AL27" s="100"/>
    </row>
    <row r="28" spans="1:38" ht="15" customHeight="1">
      <c r="A28" s="114" t="s">
        <v>114</v>
      </c>
      <c r="B28" s="19" t="s">
        <v>816</v>
      </c>
      <c r="C28" s="37" t="s">
        <v>1818</v>
      </c>
      <c r="D28" s="34">
        <v>62.508750999999997</v>
      </c>
      <c r="E28" s="34">
        <v>62.894736999999999</v>
      </c>
      <c r="F28" s="34">
        <v>62.768580999999998</v>
      </c>
      <c r="G28" s="34">
        <v>63.353298000000002</v>
      </c>
      <c r="H28" s="34">
        <v>64.454796000000002</v>
      </c>
      <c r="I28" s="34">
        <v>65.194939000000005</v>
      </c>
      <c r="J28" s="34">
        <v>65.150024000000002</v>
      </c>
      <c r="K28" s="34">
        <v>65.051353000000006</v>
      </c>
      <c r="L28" s="34">
        <v>64.935371000000004</v>
      </c>
      <c r="M28" s="34">
        <v>64.832297999999994</v>
      </c>
      <c r="N28" s="34">
        <v>64.762794</v>
      </c>
      <c r="O28" s="34">
        <v>64.705696000000003</v>
      </c>
      <c r="P28" s="34">
        <v>64.624129999999994</v>
      </c>
      <c r="Q28" s="34">
        <v>64.534217999999996</v>
      </c>
      <c r="R28" s="34">
        <v>64.445189999999997</v>
      </c>
      <c r="S28" s="34">
        <v>64.358299000000002</v>
      </c>
      <c r="T28" s="34">
        <v>64.283225999999999</v>
      </c>
      <c r="U28" s="34">
        <v>64.211501999999996</v>
      </c>
      <c r="V28" s="34">
        <v>64.130913000000007</v>
      </c>
      <c r="W28" s="34">
        <v>64.042357999999993</v>
      </c>
      <c r="X28" s="34">
        <v>63.932406999999998</v>
      </c>
      <c r="Y28" s="34">
        <v>63.845019999999998</v>
      </c>
      <c r="Z28" s="34">
        <v>63.760596999999997</v>
      </c>
      <c r="AA28" s="34">
        <v>63.679755999999998</v>
      </c>
      <c r="AB28" s="34">
        <v>63.591445999999998</v>
      </c>
      <c r="AC28" s="34">
        <v>63.499653000000002</v>
      </c>
      <c r="AD28" s="34">
        <v>63.414307000000001</v>
      </c>
      <c r="AE28" s="34">
        <v>63.320309000000002</v>
      </c>
      <c r="AF28" s="34">
        <v>63.223227999999999</v>
      </c>
      <c r="AG28" s="34">
        <v>63.123210999999998</v>
      </c>
      <c r="AH28" s="32">
        <v>3.3700000000000001E-4</v>
      </c>
      <c r="AL28" s="100"/>
    </row>
    <row r="29" spans="1:38" ht="15" customHeight="1">
      <c r="A29" s="114" t="s">
        <v>113</v>
      </c>
      <c r="B29" s="19" t="s">
        <v>817</v>
      </c>
      <c r="C29" s="37" t="s">
        <v>1819</v>
      </c>
      <c r="D29" s="34">
        <v>44.025638999999998</v>
      </c>
      <c r="E29" s="34">
        <v>44.390613999999999</v>
      </c>
      <c r="F29" s="34">
        <v>44.414692000000002</v>
      </c>
      <c r="G29" s="34">
        <v>45.080768999999997</v>
      </c>
      <c r="H29" s="34">
        <v>45.520659999999999</v>
      </c>
      <c r="I29" s="34">
        <v>46.148223999999999</v>
      </c>
      <c r="J29" s="34">
        <v>46.190617000000003</v>
      </c>
      <c r="K29" s="34">
        <v>46.100203999999998</v>
      </c>
      <c r="L29" s="34">
        <v>46.037326999999998</v>
      </c>
      <c r="M29" s="34">
        <v>45.997601000000003</v>
      </c>
      <c r="N29" s="34">
        <v>45.947186000000002</v>
      </c>
      <c r="O29" s="34">
        <v>45.868324000000001</v>
      </c>
      <c r="P29" s="34">
        <v>45.806133000000003</v>
      </c>
      <c r="Q29" s="34">
        <v>45.748634000000003</v>
      </c>
      <c r="R29" s="34">
        <v>45.686641999999999</v>
      </c>
      <c r="S29" s="34">
        <v>45.644191999999997</v>
      </c>
      <c r="T29" s="34">
        <v>45.593738999999999</v>
      </c>
      <c r="U29" s="34">
        <v>45.554966</v>
      </c>
      <c r="V29" s="34">
        <v>45.480682000000002</v>
      </c>
      <c r="W29" s="34">
        <v>45.455711000000001</v>
      </c>
      <c r="X29" s="34">
        <v>45.419494999999998</v>
      </c>
      <c r="Y29" s="34">
        <v>45.360840000000003</v>
      </c>
      <c r="Z29" s="34">
        <v>45.342449000000002</v>
      </c>
      <c r="AA29" s="34">
        <v>45.30592</v>
      </c>
      <c r="AB29" s="34">
        <v>45.245113000000003</v>
      </c>
      <c r="AC29" s="34">
        <v>45.207447000000002</v>
      </c>
      <c r="AD29" s="34">
        <v>45.164627000000003</v>
      </c>
      <c r="AE29" s="34">
        <v>45.096176</v>
      </c>
      <c r="AF29" s="34">
        <v>45.049950000000003</v>
      </c>
      <c r="AG29" s="34">
        <v>44.994948999999998</v>
      </c>
      <c r="AH29" s="32">
        <v>7.5100000000000004E-4</v>
      </c>
      <c r="AL29" s="100"/>
    </row>
    <row r="30" spans="1:38" ht="15" customHeight="1">
      <c r="A30" s="114" t="s">
        <v>113</v>
      </c>
      <c r="B30" s="19" t="s">
        <v>818</v>
      </c>
      <c r="C30" s="37" t="s">
        <v>1820</v>
      </c>
      <c r="D30" s="34">
        <v>40.638351</v>
      </c>
      <c r="E30" s="34">
        <v>40.951225000000001</v>
      </c>
      <c r="F30" s="34">
        <v>40.951419999999999</v>
      </c>
      <c r="G30" s="34">
        <v>41.554611000000001</v>
      </c>
      <c r="H30" s="34">
        <v>41.810616000000003</v>
      </c>
      <c r="I30" s="34">
        <v>42.300193999999998</v>
      </c>
      <c r="J30" s="34">
        <v>42.355606000000002</v>
      </c>
      <c r="K30" s="34">
        <v>42.237918999999998</v>
      </c>
      <c r="L30" s="34">
        <v>42.185046999999997</v>
      </c>
      <c r="M30" s="34">
        <v>42.144866999999998</v>
      </c>
      <c r="N30" s="34">
        <v>42.105789000000001</v>
      </c>
      <c r="O30" s="34">
        <v>42.031837000000003</v>
      </c>
      <c r="P30" s="34">
        <v>41.965384999999998</v>
      </c>
      <c r="Q30" s="34">
        <v>41.914219000000003</v>
      </c>
      <c r="R30" s="34">
        <v>41.855145</v>
      </c>
      <c r="S30" s="34">
        <v>41.808169999999997</v>
      </c>
      <c r="T30" s="34">
        <v>41.795174000000003</v>
      </c>
      <c r="U30" s="34">
        <v>41.775207999999999</v>
      </c>
      <c r="V30" s="34">
        <v>41.709980000000002</v>
      </c>
      <c r="W30" s="34">
        <v>41.687747999999999</v>
      </c>
      <c r="X30" s="34">
        <v>41.658684000000001</v>
      </c>
      <c r="Y30" s="34">
        <v>41.610584000000003</v>
      </c>
      <c r="Z30" s="34">
        <v>41.602657000000001</v>
      </c>
      <c r="AA30" s="34">
        <v>41.570476999999997</v>
      </c>
      <c r="AB30" s="34">
        <v>41.514538000000002</v>
      </c>
      <c r="AC30" s="34">
        <v>41.476154000000001</v>
      </c>
      <c r="AD30" s="34">
        <v>41.441417999999999</v>
      </c>
      <c r="AE30" s="34">
        <v>41.377113000000001</v>
      </c>
      <c r="AF30" s="34">
        <v>41.321396</v>
      </c>
      <c r="AG30" s="34">
        <v>41.243385000000004</v>
      </c>
      <c r="AH30" s="32">
        <v>5.1000000000000004E-4</v>
      </c>
      <c r="AL30" s="100"/>
    </row>
    <row r="31" spans="1:38" ht="15" customHeight="1">
      <c r="A31" s="114" t="s">
        <v>787</v>
      </c>
      <c r="B31" s="19" t="s">
        <v>819</v>
      </c>
      <c r="C31" s="37" t="s">
        <v>1821</v>
      </c>
      <c r="D31" s="34">
        <v>41.782383000000003</v>
      </c>
      <c r="E31" s="34">
        <v>42.132111000000002</v>
      </c>
      <c r="F31" s="34">
        <v>42.193516000000002</v>
      </c>
      <c r="G31" s="34">
        <v>42.842640000000003</v>
      </c>
      <c r="H31" s="34">
        <v>43.102649999999997</v>
      </c>
      <c r="I31" s="34">
        <v>43.474594000000003</v>
      </c>
      <c r="J31" s="34">
        <v>43.528877000000001</v>
      </c>
      <c r="K31" s="34">
        <v>43.406314999999999</v>
      </c>
      <c r="L31" s="34">
        <v>43.348197999999996</v>
      </c>
      <c r="M31" s="34">
        <v>43.278480999999999</v>
      </c>
      <c r="N31" s="34">
        <v>43.213715000000001</v>
      </c>
      <c r="O31" s="34">
        <v>43.146824000000002</v>
      </c>
      <c r="P31" s="34">
        <v>43.077300999999999</v>
      </c>
      <c r="Q31" s="34">
        <v>43.011108</v>
      </c>
      <c r="R31" s="34">
        <v>42.953933999999997</v>
      </c>
      <c r="S31" s="34">
        <v>42.894660999999999</v>
      </c>
      <c r="T31" s="34">
        <v>42.841025999999999</v>
      </c>
      <c r="U31" s="34">
        <v>42.816440999999998</v>
      </c>
      <c r="V31" s="34">
        <v>42.759827000000001</v>
      </c>
      <c r="W31" s="34">
        <v>42.723098999999998</v>
      </c>
      <c r="X31" s="34">
        <v>42.692261000000002</v>
      </c>
      <c r="Y31" s="34">
        <v>42.640953000000003</v>
      </c>
      <c r="Z31" s="34">
        <v>42.611679000000002</v>
      </c>
      <c r="AA31" s="34">
        <v>42.583995999999999</v>
      </c>
      <c r="AB31" s="34">
        <v>42.535018999999998</v>
      </c>
      <c r="AC31" s="34">
        <v>42.491604000000002</v>
      </c>
      <c r="AD31" s="34">
        <v>42.469211999999999</v>
      </c>
      <c r="AE31" s="34">
        <v>42.409134000000002</v>
      </c>
      <c r="AF31" s="34">
        <v>42.361992000000001</v>
      </c>
      <c r="AG31" s="34">
        <v>42.307938</v>
      </c>
      <c r="AH31" s="32">
        <v>4.3100000000000001E-4</v>
      </c>
      <c r="AL31" s="100"/>
    </row>
    <row r="32" spans="1:38" ht="15" customHeight="1">
      <c r="A32" s="114" t="s">
        <v>787</v>
      </c>
      <c r="B32" s="19" t="s">
        <v>820</v>
      </c>
      <c r="C32" s="37" t="s">
        <v>1822</v>
      </c>
      <c r="D32" s="34">
        <v>46.368465</v>
      </c>
      <c r="E32" s="34">
        <v>46.724854000000001</v>
      </c>
      <c r="F32" s="34">
        <v>46.650145999999999</v>
      </c>
      <c r="G32" s="34">
        <v>47.068668000000002</v>
      </c>
      <c r="H32" s="34">
        <v>47.347794</v>
      </c>
      <c r="I32" s="34">
        <v>47.824795000000002</v>
      </c>
      <c r="J32" s="34">
        <v>47.850715999999998</v>
      </c>
      <c r="K32" s="34">
        <v>47.773155000000003</v>
      </c>
      <c r="L32" s="34">
        <v>47.723747000000003</v>
      </c>
      <c r="M32" s="34">
        <v>47.671996999999998</v>
      </c>
      <c r="N32" s="34">
        <v>47.626452999999998</v>
      </c>
      <c r="O32" s="34">
        <v>47.545074</v>
      </c>
      <c r="P32" s="34">
        <v>47.482723</v>
      </c>
      <c r="Q32" s="34">
        <v>47.429400999999999</v>
      </c>
      <c r="R32" s="34">
        <v>47.373066000000001</v>
      </c>
      <c r="S32" s="34">
        <v>47.326355</v>
      </c>
      <c r="T32" s="34">
        <v>47.290970000000002</v>
      </c>
      <c r="U32" s="34">
        <v>47.251396</v>
      </c>
      <c r="V32" s="34">
        <v>47.179127000000001</v>
      </c>
      <c r="W32" s="34">
        <v>47.130028000000003</v>
      </c>
      <c r="X32" s="34">
        <v>47.091709000000002</v>
      </c>
      <c r="Y32" s="34">
        <v>47.032879000000001</v>
      </c>
      <c r="Z32" s="34">
        <v>47.010975000000002</v>
      </c>
      <c r="AA32" s="34">
        <v>46.967159000000002</v>
      </c>
      <c r="AB32" s="34">
        <v>46.897883999999998</v>
      </c>
      <c r="AC32" s="34">
        <v>46.839019999999998</v>
      </c>
      <c r="AD32" s="34">
        <v>46.790267999999998</v>
      </c>
      <c r="AE32" s="34">
        <v>46.714691000000002</v>
      </c>
      <c r="AF32" s="34">
        <v>46.654373</v>
      </c>
      <c r="AG32" s="34">
        <v>46.576014999999998</v>
      </c>
      <c r="AH32" s="32">
        <v>1.54E-4</v>
      </c>
    </row>
    <row r="33" spans="1:38" ht="15" customHeight="1">
      <c r="A33" s="114" t="s">
        <v>788</v>
      </c>
      <c r="B33" s="19" t="s">
        <v>821</v>
      </c>
      <c r="C33" s="37" t="s">
        <v>1823</v>
      </c>
      <c r="D33" s="34">
        <v>0</v>
      </c>
      <c r="E33" s="34">
        <v>0</v>
      </c>
      <c r="F33" s="34">
        <v>0</v>
      </c>
      <c r="G33" s="34">
        <v>0</v>
      </c>
      <c r="H33" s="34">
        <v>0</v>
      </c>
      <c r="I33" s="34">
        <v>0</v>
      </c>
      <c r="J33" s="34">
        <v>0</v>
      </c>
      <c r="K33" s="34">
        <v>0</v>
      </c>
      <c r="L33" s="34">
        <v>0</v>
      </c>
      <c r="M33" s="34">
        <v>0</v>
      </c>
      <c r="N33" s="34">
        <v>0</v>
      </c>
      <c r="O33" s="34">
        <v>0</v>
      </c>
      <c r="P33" s="34">
        <v>0</v>
      </c>
      <c r="Q33" s="34">
        <v>0</v>
      </c>
      <c r="R33" s="34">
        <v>0</v>
      </c>
      <c r="S33" s="34">
        <v>0</v>
      </c>
      <c r="T33" s="34">
        <v>0</v>
      </c>
      <c r="U33" s="34">
        <v>0</v>
      </c>
      <c r="V33" s="34">
        <v>0</v>
      </c>
      <c r="W33" s="34">
        <v>0</v>
      </c>
      <c r="X33" s="34">
        <v>0</v>
      </c>
      <c r="Y33" s="34">
        <v>0</v>
      </c>
      <c r="Z33" s="34">
        <v>0</v>
      </c>
      <c r="AA33" s="34">
        <v>0</v>
      </c>
      <c r="AB33" s="34">
        <v>0</v>
      </c>
      <c r="AC33" s="34">
        <v>0</v>
      </c>
      <c r="AD33" s="34">
        <v>0</v>
      </c>
      <c r="AE33" s="34">
        <v>0</v>
      </c>
      <c r="AF33" s="34">
        <v>0</v>
      </c>
      <c r="AG33" s="34">
        <v>0</v>
      </c>
      <c r="AH33" s="32" t="s">
        <v>1754</v>
      </c>
      <c r="AL33" s="100"/>
    </row>
    <row r="34" spans="1:38" ht="15" customHeight="1">
      <c r="A34" s="114" t="s">
        <v>788</v>
      </c>
      <c r="B34" s="19" t="s">
        <v>822</v>
      </c>
      <c r="C34" s="37" t="s">
        <v>1824</v>
      </c>
      <c r="D34" s="34">
        <v>54.562111000000002</v>
      </c>
      <c r="E34" s="34">
        <v>54.50658</v>
      </c>
      <c r="F34" s="34">
        <v>54.411503000000003</v>
      </c>
      <c r="G34" s="34">
        <v>54.325660999999997</v>
      </c>
      <c r="H34" s="34">
        <v>54.385471000000003</v>
      </c>
      <c r="I34" s="34">
        <v>54.479370000000003</v>
      </c>
      <c r="J34" s="34">
        <v>54.447116999999999</v>
      </c>
      <c r="K34" s="34">
        <v>54.432091</v>
      </c>
      <c r="L34" s="34">
        <v>54.409720999999998</v>
      </c>
      <c r="M34" s="34">
        <v>54.390495000000001</v>
      </c>
      <c r="N34" s="34">
        <v>54.373558000000003</v>
      </c>
      <c r="O34" s="34">
        <v>54.344822000000001</v>
      </c>
      <c r="P34" s="34">
        <v>54.324534999999997</v>
      </c>
      <c r="Q34" s="34">
        <v>54.314456999999997</v>
      </c>
      <c r="R34" s="34">
        <v>54.304896999999997</v>
      </c>
      <c r="S34" s="34">
        <v>54.296829000000002</v>
      </c>
      <c r="T34" s="34">
        <v>54.288333999999999</v>
      </c>
      <c r="U34" s="34">
        <v>54.282851999999998</v>
      </c>
      <c r="V34" s="34">
        <v>54.271777999999998</v>
      </c>
      <c r="W34" s="34">
        <v>54.266171</v>
      </c>
      <c r="X34" s="34">
        <v>54.258223999999998</v>
      </c>
      <c r="Y34" s="34">
        <v>54.249172000000002</v>
      </c>
      <c r="Z34" s="34">
        <v>54.243065000000001</v>
      </c>
      <c r="AA34" s="34">
        <v>54.234665</v>
      </c>
      <c r="AB34" s="34">
        <v>54.225002000000003</v>
      </c>
      <c r="AC34" s="34">
        <v>54.217658999999998</v>
      </c>
      <c r="AD34" s="34">
        <v>54.208851000000003</v>
      </c>
      <c r="AE34" s="34">
        <v>54.201019000000002</v>
      </c>
      <c r="AF34" s="34">
        <v>54.194920000000003</v>
      </c>
      <c r="AG34" s="34">
        <v>54.187156999999999</v>
      </c>
      <c r="AH34" s="32">
        <v>-2.3800000000000001E-4</v>
      </c>
      <c r="AL34" s="100"/>
    </row>
    <row r="35" spans="1:38" ht="15" customHeight="1">
      <c r="A35" s="114"/>
      <c r="B35" s="123"/>
      <c r="C35" s="123"/>
      <c r="D35" s="123"/>
      <c r="E35" s="123"/>
      <c r="F35" s="123"/>
      <c r="G35" s="123"/>
      <c r="H35" s="123"/>
      <c r="I35" s="123"/>
      <c r="J35" s="123"/>
      <c r="K35" s="123"/>
      <c r="L35" s="123"/>
      <c r="M35" s="123"/>
      <c r="N35" s="123"/>
      <c r="O35" s="123"/>
      <c r="P35" s="123"/>
      <c r="Q35" s="123"/>
      <c r="R35" s="123"/>
      <c r="S35" s="123"/>
      <c r="T35" s="123"/>
      <c r="U35" s="123"/>
      <c r="V35" s="123"/>
      <c r="W35" s="123"/>
      <c r="X35" s="123"/>
      <c r="Y35" s="123"/>
      <c r="Z35" s="123"/>
      <c r="AA35" s="123"/>
      <c r="AB35" s="123"/>
      <c r="AC35" s="123"/>
      <c r="AD35" s="123"/>
      <c r="AE35" s="123"/>
      <c r="AF35" s="123"/>
      <c r="AG35" s="123"/>
      <c r="AH35" s="123"/>
    </row>
    <row r="36" spans="1:38" ht="15" customHeight="1">
      <c r="A36" s="114"/>
      <c r="B36" s="19" t="s">
        <v>823</v>
      </c>
      <c r="C36" s="30" t="s">
        <v>2039</v>
      </c>
      <c r="D36" s="35">
        <v>45.475074999999997</v>
      </c>
      <c r="E36" s="35">
        <v>46.463355999999997</v>
      </c>
      <c r="F36" s="35">
        <v>46.871098000000003</v>
      </c>
      <c r="G36" s="35">
        <v>47.613346</v>
      </c>
      <c r="H36" s="35">
        <v>48.154690000000002</v>
      </c>
      <c r="I36" s="35">
        <v>48.952316000000003</v>
      </c>
      <c r="J36" s="35">
        <v>49.009914000000002</v>
      </c>
      <c r="K36" s="35">
        <v>48.983555000000003</v>
      </c>
      <c r="L36" s="35">
        <v>49.005870999999999</v>
      </c>
      <c r="M36" s="35">
        <v>49.118499999999997</v>
      </c>
      <c r="N36" s="35">
        <v>49.276249</v>
      </c>
      <c r="O36" s="35">
        <v>49.423873999999998</v>
      </c>
      <c r="P36" s="35">
        <v>49.562927000000002</v>
      </c>
      <c r="Q36" s="35">
        <v>49.715072999999997</v>
      </c>
      <c r="R36" s="35">
        <v>49.873493000000003</v>
      </c>
      <c r="S36" s="35">
        <v>50.028449999999999</v>
      </c>
      <c r="T36" s="35">
        <v>50.200890000000001</v>
      </c>
      <c r="U36" s="35">
        <v>50.381207000000003</v>
      </c>
      <c r="V36" s="35">
        <v>50.512337000000002</v>
      </c>
      <c r="W36" s="35">
        <v>50.639797000000002</v>
      </c>
      <c r="X36" s="35">
        <v>50.785502999999999</v>
      </c>
      <c r="Y36" s="35">
        <v>50.896545000000003</v>
      </c>
      <c r="Z36" s="35">
        <v>51.036186000000001</v>
      </c>
      <c r="AA36" s="35">
        <v>51.184165999999998</v>
      </c>
      <c r="AB36" s="35">
        <v>51.303077999999999</v>
      </c>
      <c r="AC36" s="35">
        <v>51.434131999999998</v>
      </c>
      <c r="AD36" s="35">
        <v>51.549773999999999</v>
      </c>
      <c r="AE36" s="35">
        <v>51.631973000000002</v>
      </c>
      <c r="AF36" s="35">
        <v>51.718173999999998</v>
      </c>
      <c r="AG36" s="35">
        <v>51.811988999999997</v>
      </c>
      <c r="AH36" s="36">
        <v>4.509E-3</v>
      </c>
    </row>
    <row r="37" spans="1:38" s="43" customFormat="1" ht="15" customHeight="1">
      <c r="A37" s="114"/>
      <c r="B37" s="123"/>
      <c r="C37" s="123"/>
      <c r="D37" s="123"/>
      <c r="E37" s="123"/>
      <c r="F37" s="123"/>
      <c r="G37" s="123"/>
      <c r="H37" s="123"/>
      <c r="I37" s="123"/>
      <c r="J37" s="123"/>
      <c r="K37" s="123"/>
      <c r="L37" s="123"/>
      <c r="M37" s="123"/>
      <c r="N37" s="123"/>
      <c r="O37" s="123"/>
      <c r="P37" s="123"/>
      <c r="Q37" s="123"/>
      <c r="R37" s="123"/>
      <c r="S37" s="123"/>
      <c r="T37" s="123"/>
      <c r="U37" s="123"/>
      <c r="V37" s="123"/>
      <c r="W37" s="123"/>
      <c r="X37" s="123"/>
      <c r="Y37" s="123"/>
      <c r="Z37" s="123"/>
      <c r="AA37" s="123"/>
      <c r="AB37" s="123"/>
      <c r="AC37" s="123"/>
      <c r="AD37" s="123"/>
      <c r="AE37" s="123"/>
      <c r="AF37" s="123"/>
      <c r="AG37" s="123"/>
      <c r="AH37" s="123"/>
      <c r="AI37"/>
      <c r="AJ37"/>
      <c r="AK37"/>
      <c r="AL37" s="100"/>
    </row>
    <row r="38" spans="1:38" ht="15" customHeight="1">
      <c r="A38" s="114"/>
      <c r="B38" s="123"/>
      <c r="C38" s="30" t="s">
        <v>2040</v>
      </c>
      <c r="D38" s="123"/>
      <c r="E38" s="123"/>
      <c r="F38" s="123"/>
      <c r="G38" s="123"/>
      <c r="H38" s="123"/>
      <c r="I38" s="123"/>
      <c r="J38" s="123"/>
      <c r="K38" s="123"/>
      <c r="L38" s="123"/>
      <c r="M38" s="123"/>
      <c r="N38" s="123"/>
      <c r="O38" s="123"/>
      <c r="P38" s="123"/>
      <c r="Q38" s="123"/>
      <c r="R38" s="123"/>
      <c r="S38" s="123"/>
      <c r="T38" s="123"/>
      <c r="U38" s="123"/>
      <c r="V38" s="123"/>
      <c r="W38" s="123"/>
      <c r="X38" s="123"/>
      <c r="Y38" s="123"/>
      <c r="Z38" s="123"/>
      <c r="AA38" s="123"/>
      <c r="AB38" s="123"/>
      <c r="AC38" s="123"/>
      <c r="AD38" s="123"/>
      <c r="AE38" s="123"/>
      <c r="AF38" s="123"/>
      <c r="AG38" s="123"/>
      <c r="AH38" s="123"/>
      <c r="AL38" s="100"/>
    </row>
    <row r="39" spans="1:38" ht="15" customHeight="1">
      <c r="A39" s="114"/>
      <c r="B39" s="123"/>
      <c r="C39" s="30" t="s">
        <v>1827</v>
      </c>
      <c r="D39" s="123"/>
      <c r="E39" s="123"/>
      <c r="F39" s="123"/>
      <c r="G39" s="123"/>
      <c r="H39" s="123"/>
      <c r="I39" s="123"/>
      <c r="J39" s="123"/>
      <c r="K39" s="123"/>
      <c r="L39" s="123"/>
      <c r="M39" s="123"/>
      <c r="N39" s="123"/>
      <c r="O39" s="123"/>
      <c r="P39" s="123"/>
      <c r="Q39" s="123"/>
      <c r="R39" s="123"/>
      <c r="S39" s="123"/>
      <c r="T39" s="123"/>
      <c r="U39" s="123"/>
      <c r="V39" s="123"/>
      <c r="W39" s="123"/>
      <c r="X39" s="123"/>
      <c r="Y39" s="123"/>
      <c r="Z39" s="123"/>
      <c r="AA39" s="123"/>
      <c r="AB39" s="123"/>
      <c r="AC39" s="123"/>
      <c r="AD39" s="123"/>
      <c r="AE39" s="123"/>
      <c r="AF39" s="123"/>
      <c r="AG39" s="123"/>
      <c r="AH39" s="123"/>
    </row>
    <row r="40" spans="1:38" ht="15" customHeight="1">
      <c r="A40" s="114" t="s">
        <v>114</v>
      </c>
      <c r="B40" s="19" t="s">
        <v>824</v>
      </c>
      <c r="C40" s="37" t="s">
        <v>1807</v>
      </c>
      <c r="D40" s="34">
        <v>31.007663999999998</v>
      </c>
      <c r="E40" s="34">
        <v>31.356072999999999</v>
      </c>
      <c r="F40" s="34">
        <v>31.613605</v>
      </c>
      <c r="G40" s="34">
        <v>31.906914</v>
      </c>
      <c r="H40" s="34">
        <v>32.022530000000003</v>
      </c>
      <c r="I40" s="34">
        <v>32.087051000000002</v>
      </c>
      <c r="J40" s="34">
        <v>32.139397000000002</v>
      </c>
      <c r="K40" s="34">
        <v>32.191059000000003</v>
      </c>
      <c r="L40" s="34">
        <v>32.210701</v>
      </c>
      <c r="M40" s="34">
        <v>32.217483999999999</v>
      </c>
      <c r="N40" s="34">
        <v>32.221629999999998</v>
      </c>
      <c r="O40" s="34">
        <v>32.218280999999998</v>
      </c>
      <c r="P40" s="34">
        <v>32.204365000000003</v>
      </c>
      <c r="Q40" s="34">
        <v>32.184299000000003</v>
      </c>
      <c r="R40" s="34">
        <v>32.170296</v>
      </c>
      <c r="S40" s="34">
        <v>32.164870999999998</v>
      </c>
      <c r="T40" s="34">
        <v>32.166316999999999</v>
      </c>
      <c r="U40" s="34">
        <v>32.153480999999999</v>
      </c>
      <c r="V40" s="34">
        <v>32.134624000000002</v>
      </c>
      <c r="W40" s="34">
        <v>32.120956</v>
      </c>
      <c r="X40" s="34">
        <v>32.105110000000003</v>
      </c>
      <c r="Y40" s="34">
        <v>32.086170000000003</v>
      </c>
      <c r="Z40" s="34">
        <v>32.068503999999997</v>
      </c>
      <c r="AA40" s="34">
        <v>32.050415000000001</v>
      </c>
      <c r="AB40" s="34">
        <v>32.029384999999998</v>
      </c>
      <c r="AC40" s="34">
        <v>32.009135999999998</v>
      </c>
      <c r="AD40" s="34">
        <v>31.988880000000002</v>
      </c>
      <c r="AE40" s="34">
        <v>31.967585</v>
      </c>
      <c r="AF40" s="34">
        <v>31.946944999999999</v>
      </c>
      <c r="AG40" s="34">
        <v>31.924948000000001</v>
      </c>
      <c r="AH40" s="32">
        <v>1.0059999999999999E-3</v>
      </c>
      <c r="AL40" s="100"/>
    </row>
    <row r="41" spans="1:38" ht="15" customHeight="1">
      <c r="A41" s="114" t="s">
        <v>115</v>
      </c>
      <c r="B41" s="19" t="s">
        <v>825</v>
      </c>
      <c r="C41" s="37" t="s">
        <v>1808</v>
      </c>
      <c r="D41" s="34">
        <v>37.846778999999998</v>
      </c>
      <c r="E41" s="34">
        <v>37.793644</v>
      </c>
      <c r="F41" s="34">
        <v>37.887065999999997</v>
      </c>
      <c r="G41" s="34">
        <v>38.113796000000001</v>
      </c>
      <c r="H41" s="34">
        <v>38.168236</v>
      </c>
      <c r="I41" s="34">
        <v>38.183712</v>
      </c>
      <c r="J41" s="34">
        <v>38.210926000000001</v>
      </c>
      <c r="K41" s="34">
        <v>38.249412999999997</v>
      </c>
      <c r="L41" s="34">
        <v>38.251010999999998</v>
      </c>
      <c r="M41" s="34">
        <v>38.206977999999999</v>
      </c>
      <c r="N41" s="34">
        <v>38.189219999999999</v>
      </c>
      <c r="O41" s="34">
        <v>38.155071</v>
      </c>
      <c r="P41" s="34">
        <v>38.125736000000003</v>
      </c>
      <c r="Q41" s="34">
        <v>38.089663999999999</v>
      </c>
      <c r="R41" s="34">
        <v>38.068592000000002</v>
      </c>
      <c r="S41" s="34">
        <v>38.046768</v>
      </c>
      <c r="T41" s="34">
        <v>38.034106999999999</v>
      </c>
      <c r="U41" s="34">
        <v>38.002926000000002</v>
      </c>
      <c r="V41" s="34">
        <v>37.977756999999997</v>
      </c>
      <c r="W41" s="34">
        <v>37.950375000000001</v>
      </c>
      <c r="X41" s="34">
        <v>37.924461000000001</v>
      </c>
      <c r="Y41" s="34">
        <v>37.894694999999999</v>
      </c>
      <c r="Z41" s="34">
        <v>37.870238999999998</v>
      </c>
      <c r="AA41" s="34">
        <v>37.845261000000001</v>
      </c>
      <c r="AB41" s="34">
        <v>37.814982999999998</v>
      </c>
      <c r="AC41" s="34">
        <v>37.782260999999998</v>
      </c>
      <c r="AD41" s="34">
        <v>37.756866000000002</v>
      </c>
      <c r="AE41" s="34">
        <v>37.72578</v>
      </c>
      <c r="AF41" s="34">
        <v>37.695148000000003</v>
      </c>
      <c r="AG41" s="34">
        <v>37.658614999999998</v>
      </c>
      <c r="AH41" s="32">
        <v>-1.7200000000000001E-4</v>
      </c>
    </row>
    <row r="42" spans="1:38" ht="15" customHeight="1">
      <c r="A42" s="114"/>
      <c r="B42" s="123"/>
      <c r="C42" s="123"/>
      <c r="D42" s="123"/>
      <c r="E42" s="123"/>
      <c r="F42" s="123"/>
      <c r="G42" s="123"/>
      <c r="H42" s="123"/>
      <c r="I42" s="123"/>
      <c r="J42" s="123"/>
      <c r="K42" s="123"/>
      <c r="L42" s="123"/>
      <c r="M42" s="123"/>
      <c r="N42" s="123"/>
      <c r="O42" s="123"/>
      <c r="P42" s="123"/>
      <c r="Q42" s="123"/>
      <c r="R42" s="123"/>
      <c r="S42" s="123"/>
      <c r="T42" s="123"/>
      <c r="U42" s="123"/>
      <c r="V42" s="123"/>
      <c r="W42" s="123"/>
      <c r="X42" s="123"/>
      <c r="Y42" s="123"/>
      <c r="Z42" s="123"/>
      <c r="AA42" s="123"/>
      <c r="AB42" s="123"/>
      <c r="AC42" s="123"/>
      <c r="AD42" s="123"/>
      <c r="AE42" s="123"/>
      <c r="AF42" s="123"/>
      <c r="AG42" s="123"/>
      <c r="AH42" s="123"/>
      <c r="AL42" s="100"/>
    </row>
    <row r="43" spans="1:38" ht="15" customHeight="1">
      <c r="A43" s="114"/>
      <c r="B43" s="123"/>
      <c r="C43" s="30" t="s">
        <v>1829</v>
      </c>
      <c r="D43" s="123"/>
      <c r="E43" s="123"/>
      <c r="F43" s="123"/>
      <c r="G43" s="123"/>
      <c r="H43" s="123"/>
      <c r="I43" s="123"/>
      <c r="J43" s="123"/>
      <c r="K43" s="123"/>
      <c r="L43" s="123"/>
      <c r="M43" s="123"/>
      <c r="N43" s="123"/>
      <c r="O43" s="123"/>
      <c r="P43" s="123"/>
      <c r="Q43" s="123"/>
      <c r="R43" s="123"/>
      <c r="S43" s="123"/>
      <c r="T43" s="123"/>
      <c r="U43" s="123"/>
      <c r="V43" s="123"/>
      <c r="W43" s="123"/>
      <c r="X43" s="123"/>
      <c r="Y43" s="123"/>
      <c r="Z43" s="123"/>
      <c r="AA43" s="123"/>
      <c r="AB43" s="123"/>
      <c r="AC43" s="123"/>
      <c r="AD43" s="123"/>
      <c r="AE43" s="123"/>
      <c r="AF43" s="123"/>
      <c r="AG43" s="123"/>
      <c r="AH43" s="123"/>
      <c r="AL43" s="100"/>
    </row>
    <row r="44" spans="1:38" ht="15" customHeight="1">
      <c r="A44" s="114" t="s">
        <v>114</v>
      </c>
      <c r="B44" s="19" t="s">
        <v>826</v>
      </c>
      <c r="C44" s="37" t="s">
        <v>1811</v>
      </c>
      <c r="D44" s="34">
        <v>31.480324</v>
      </c>
      <c r="E44" s="34">
        <v>31.841342999999998</v>
      </c>
      <c r="F44" s="34">
        <v>32.106205000000003</v>
      </c>
      <c r="G44" s="34">
        <v>32.395699</v>
      </c>
      <c r="H44" s="34">
        <v>32.507210000000001</v>
      </c>
      <c r="I44" s="34">
        <v>32.568272</v>
      </c>
      <c r="J44" s="34">
        <v>32.619526</v>
      </c>
      <c r="K44" s="34">
        <v>32.668385000000001</v>
      </c>
      <c r="L44" s="34">
        <v>32.687759</v>
      </c>
      <c r="M44" s="34">
        <v>32.695599000000001</v>
      </c>
      <c r="N44" s="34">
        <v>32.701759000000003</v>
      </c>
      <c r="O44" s="34">
        <v>32.700133999999998</v>
      </c>
      <c r="P44" s="34">
        <v>32.692169</v>
      </c>
      <c r="Q44" s="34">
        <v>32.673309000000003</v>
      </c>
      <c r="R44" s="34">
        <v>32.660007</v>
      </c>
      <c r="S44" s="34">
        <v>32.656070999999997</v>
      </c>
      <c r="T44" s="34">
        <v>32.660049000000001</v>
      </c>
      <c r="U44" s="34">
        <v>32.655827000000002</v>
      </c>
      <c r="V44" s="34">
        <v>32.639915000000002</v>
      </c>
      <c r="W44" s="34">
        <v>32.627785000000003</v>
      </c>
      <c r="X44" s="34">
        <v>32.616249000000003</v>
      </c>
      <c r="Y44" s="34">
        <v>32.600467999999999</v>
      </c>
      <c r="Z44" s="34">
        <v>32.586910000000003</v>
      </c>
      <c r="AA44" s="34">
        <v>32.572001999999998</v>
      </c>
      <c r="AB44" s="34">
        <v>32.553092999999997</v>
      </c>
      <c r="AC44" s="34">
        <v>32.535542</v>
      </c>
      <c r="AD44" s="34">
        <v>32.517654</v>
      </c>
      <c r="AE44" s="34">
        <v>32.496250000000003</v>
      </c>
      <c r="AF44" s="34">
        <v>32.476771999999997</v>
      </c>
      <c r="AG44" s="34">
        <v>32.457928000000003</v>
      </c>
      <c r="AH44" s="32">
        <v>1.0549999999999999E-3</v>
      </c>
      <c r="AL44" s="100"/>
    </row>
    <row r="45" spans="1:38" ht="15" customHeight="1">
      <c r="A45" s="114" t="s">
        <v>112</v>
      </c>
      <c r="B45" s="19" t="s">
        <v>827</v>
      </c>
      <c r="C45" s="37" t="s">
        <v>1812</v>
      </c>
      <c r="D45" s="34">
        <v>0</v>
      </c>
      <c r="E45" s="34">
        <v>0</v>
      </c>
      <c r="F45" s="34">
        <v>0</v>
      </c>
      <c r="G45" s="34">
        <v>0</v>
      </c>
      <c r="H45" s="34">
        <v>0</v>
      </c>
      <c r="I45" s="34">
        <v>0</v>
      </c>
      <c r="J45" s="34">
        <v>0</v>
      </c>
      <c r="K45" s="34">
        <v>0</v>
      </c>
      <c r="L45" s="34">
        <v>0</v>
      </c>
      <c r="M45" s="34">
        <v>0</v>
      </c>
      <c r="N45" s="34">
        <v>0</v>
      </c>
      <c r="O45" s="34">
        <v>0</v>
      </c>
      <c r="P45" s="34">
        <v>0</v>
      </c>
      <c r="Q45" s="34">
        <v>0</v>
      </c>
      <c r="R45" s="34">
        <v>0</v>
      </c>
      <c r="S45" s="34">
        <v>0</v>
      </c>
      <c r="T45" s="34">
        <v>0</v>
      </c>
      <c r="U45" s="34">
        <v>0</v>
      </c>
      <c r="V45" s="34">
        <v>0</v>
      </c>
      <c r="W45" s="34">
        <v>0</v>
      </c>
      <c r="X45" s="34">
        <v>0</v>
      </c>
      <c r="Y45" s="34">
        <v>0</v>
      </c>
      <c r="Z45" s="34">
        <v>0</v>
      </c>
      <c r="AA45" s="34">
        <v>0</v>
      </c>
      <c r="AB45" s="34">
        <v>0</v>
      </c>
      <c r="AC45" s="34">
        <v>0</v>
      </c>
      <c r="AD45" s="34">
        <v>0</v>
      </c>
      <c r="AE45" s="34">
        <v>0</v>
      </c>
      <c r="AF45" s="34">
        <v>0</v>
      </c>
      <c r="AG45" s="34">
        <v>0</v>
      </c>
      <c r="AH45" s="32" t="s">
        <v>1754</v>
      </c>
      <c r="AL45" s="100"/>
    </row>
    <row r="46" spans="1:38" ht="15" customHeight="1">
      <c r="A46" s="114" t="s">
        <v>112</v>
      </c>
      <c r="B46" s="19" t="s">
        <v>828</v>
      </c>
      <c r="C46" s="37" t="s">
        <v>1813</v>
      </c>
      <c r="D46" s="34">
        <v>82.061508000000003</v>
      </c>
      <c r="E46" s="34">
        <v>81.863349999999997</v>
      </c>
      <c r="F46" s="34">
        <v>81.436561999999995</v>
      </c>
      <c r="G46" s="34">
        <v>81.330223000000004</v>
      </c>
      <c r="H46" s="34">
        <v>81.213050999999993</v>
      </c>
      <c r="I46" s="34">
        <v>81.144058000000001</v>
      </c>
      <c r="J46" s="34">
        <v>80.651748999999995</v>
      </c>
      <c r="K46" s="34">
        <v>80.245850000000004</v>
      </c>
      <c r="L46" s="34">
        <v>79.921859999999995</v>
      </c>
      <c r="M46" s="34">
        <v>79.536186000000001</v>
      </c>
      <c r="N46" s="34">
        <v>79.145210000000006</v>
      </c>
      <c r="O46" s="34">
        <v>78.858620000000002</v>
      </c>
      <c r="P46" s="34">
        <v>78.569214000000002</v>
      </c>
      <c r="Q46" s="34">
        <v>78.337135000000004</v>
      </c>
      <c r="R46" s="34">
        <v>78.117621999999997</v>
      </c>
      <c r="S46" s="34">
        <v>77.908539000000005</v>
      </c>
      <c r="T46" s="34">
        <v>77.712418</v>
      </c>
      <c r="U46" s="34">
        <v>77.515251000000006</v>
      </c>
      <c r="V46" s="34">
        <v>77.311736999999994</v>
      </c>
      <c r="W46" s="34">
        <v>77.120223999999993</v>
      </c>
      <c r="X46" s="34">
        <v>76.938079999999999</v>
      </c>
      <c r="Y46" s="34">
        <v>76.762741000000005</v>
      </c>
      <c r="Z46" s="34">
        <v>76.602348000000006</v>
      </c>
      <c r="AA46" s="34">
        <v>76.449669</v>
      </c>
      <c r="AB46" s="34">
        <v>76.303307000000004</v>
      </c>
      <c r="AC46" s="34">
        <v>76.171370999999994</v>
      </c>
      <c r="AD46" s="34">
        <v>76.046836999999996</v>
      </c>
      <c r="AE46" s="34">
        <v>75.934830000000005</v>
      </c>
      <c r="AF46" s="34">
        <v>75.838058000000004</v>
      </c>
      <c r="AG46" s="34">
        <v>75.752632000000006</v>
      </c>
      <c r="AH46" s="32">
        <v>-2.7550000000000001E-3</v>
      </c>
    </row>
    <row r="47" spans="1:38" ht="15" customHeight="1">
      <c r="A47" s="114" t="s">
        <v>112</v>
      </c>
      <c r="B47" s="19" t="s">
        <v>829</v>
      </c>
      <c r="C47" s="37" t="s">
        <v>1814</v>
      </c>
      <c r="D47" s="34">
        <v>96.579704000000007</v>
      </c>
      <c r="E47" s="34">
        <v>96.874083999999996</v>
      </c>
      <c r="F47" s="34">
        <v>97.664771999999999</v>
      </c>
      <c r="G47" s="34">
        <v>98.555358999999996</v>
      </c>
      <c r="H47" s="34">
        <v>99.412368999999998</v>
      </c>
      <c r="I47" s="34">
        <v>100.250557</v>
      </c>
      <c r="J47" s="34">
        <v>100.237083</v>
      </c>
      <c r="K47" s="34">
        <v>100.22126</v>
      </c>
      <c r="L47" s="34">
        <v>100.208893</v>
      </c>
      <c r="M47" s="34">
        <v>100.201408</v>
      </c>
      <c r="N47" s="34">
        <v>100.16252900000001</v>
      </c>
      <c r="O47" s="34">
        <v>100.136765</v>
      </c>
      <c r="P47" s="34">
        <v>100.109444</v>
      </c>
      <c r="Q47" s="34">
        <v>100.090958</v>
      </c>
      <c r="R47" s="34">
        <v>100.082359</v>
      </c>
      <c r="S47" s="34">
        <v>100.070061</v>
      </c>
      <c r="T47" s="34">
        <v>100.05837200000001</v>
      </c>
      <c r="U47" s="34">
        <v>100.039131</v>
      </c>
      <c r="V47" s="34">
        <v>100.027214</v>
      </c>
      <c r="W47" s="34">
        <v>100.008759</v>
      </c>
      <c r="X47" s="34">
        <v>99.991973999999999</v>
      </c>
      <c r="Y47" s="34">
        <v>99.977654000000001</v>
      </c>
      <c r="Z47" s="34">
        <v>99.957458000000003</v>
      </c>
      <c r="AA47" s="34">
        <v>99.935103999999995</v>
      </c>
      <c r="AB47" s="34">
        <v>99.917266999999995</v>
      </c>
      <c r="AC47" s="34">
        <v>99.895943000000003</v>
      </c>
      <c r="AD47" s="34">
        <v>99.882644999999997</v>
      </c>
      <c r="AE47" s="34">
        <v>99.871819000000002</v>
      </c>
      <c r="AF47" s="34">
        <v>99.860900999999998</v>
      </c>
      <c r="AG47" s="34">
        <v>99.848861999999997</v>
      </c>
      <c r="AH47" s="32">
        <v>1.1490000000000001E-3</v>
      </c>
      <c r="AL47" s="100"/>
    </row>
    <row r="48" spans="1:38" ht="15" customHeight="1">
      <c r="A48" s="114" t="s">
        <v>116</v>
      </c>
      <c r="B48" s="19" t="s">
        <v>830</v>
      </c>
      <c r="C48" s="37" t="s">
        <v>1815</v>
      </c>
      <c r="D48" s="34">
        <v>51.267142999999997</v>
      </c>
      <c r="E48" s="34">
        <v>50.701453999999998</v>
      </c>
      <c r="F48" s="34">
        <v>50.443111000000002</v>
      </c>
      <c r="G48" s="34">
        <v>50.682563999999999</v>
      </c>
      <c r="H48" s="34">
        <v>50.799571999999998</v>
      </c>
      <c r="I48" s="34">
        <v>50.844925000000003</v>
      </c>
      <c r="J48" s="34">
        <v>50.887608</v>
      </c>
      <c r="K48" s="34">
        <v>50.929648999999998</v>
      </c>
      <c r="L48" s="34">
        <v>50.922728999999997</v>
      </c>
      <c r="M48" s="34">
        <v>50.924343</v>
      </c>
      <c r="N48" s="34">
        <v>50.939781000000004</v>
      </c>
      <c r="O48" s="34">
        <v>50.923611000000001</v>
      </c>
      <c r="P48" s="34">
        <v>50.898819000000003</v>
      </c>
      <c r="Q48" s="34">
        <v>50.878802999999998</v>
      </c>
      <c r="R48" s="34">
        <v>50.855877</v>
      </c>
      <c r="S48" s="34">
        <v>50.846584</v>
      </c>
      <c r="T48" s="34">
        <v>50.837448000000002</v>
      </c>
      <c r="U48" s="34">
        <v>50.825099999999999</v>
      </c>
      <c r="V48" s="34">
        <v>50.785083999999998</v>
      </c>
      <c r="W48" s="34">
        <v>50.764904000000001</v>
      </c>
      <c r="X48" s="34">
        <v>50.739597000000003</v>
      </c>
      <c r="Y48" s="34">
        <v>50.699089000000001</v>
      </c>
      <c r="Z48" s="34">
        <v>50.674438000000002</v>
      </c>
      <c r="AA48" s="34">
        <v>50.641204999999999</v>
      </c>
      <c r="AB48" s="34">
        <v>50.594172999999998</v>
      </c>
      <c r="AC48" s="34">
        <v>50.558235000000003</v>
      </c>
      <c r="AD48" s="34">
        <v>50.513485000000003</v>
      </c>
      <c r="AE48" s="34">
        <v>50.465656000000003</v>
      </c>
      <c r="AF48" s="34">
        <v>50.421509</v>
      </c>
      <c r="AG48" s="34">
        <v>50.376427</v>
      </c>
      <c r="AH48" s="32">
        <v>-6.0400000000000004E-4</v>
      </c>
      <c r="AL48" s="100"/>
    </row>
    <row r="49" spans="1:38" ht="15" customHeight="1">
      <c r="A49" s="114" t="s">
        <v>116</v>
      </c>
      <c r="B49" s="19" t="s">
        <v>831</v>
      </c>
      <c r="C49" s="37" t="s">
        <v>1816</v>
      </c>
      <c r="D49" s="34">
        <v>74.077354</v>
      </c>
      <c r="E49" s="34">
        <v>74.933944999999994</v>
      </c>
      <c r="F49" s="34">
        <v>74.955841000000007</v>
      </c>
      <c r="G49" s="34">
        <v>75.172461999999996</v>
      </c>
      <c r="H49" s="34">
        <v>75.250725000000003</v>
      </c>
      <c r="I49" s="34">
        <v>75.285247999999996</v>
      </c>
      <c r="J49" s="34">
        <v>75.302314999999993</v>
      </c>
      <c r="K49" s="34">
        <v>75.312386000000004</v>
      </c>
      <c r="L49" s="34">
        <v>75.297561999999999</v>
      </c>
      <c r="M49" s="34">
        <v>75.268799000000001</v>
      </c>
      <c r="N49" s="34">
        <v>75.236320000000006</v>
      </c>
      <c r="O49" s="34">
        <v>75.167914999999994</v>
      </c>
      <c r="P49" s="34">
        <v>75.121566999999999</v>
      </c>
      <c r="Q49" s="34">
        <v>75.072372000000001</v>
      </c>
      <c r="R49" s="34">
        <v>75.025763999999995</v>
      </c>
      <c r="S49" s="34">
        <v>74.994972000000004</v>
      </c>
      <c r="T49" s="34">
        <v>74.953682000000001</v>
      </c>
      <c r="U49" s="34">
        <v>74.905945000000003</v>
      </c>
      <c r="V49" s="34">
        <v>74.843033000000005</v>
      </c>
      <c r="W49" s="34">
        <v>74.795280000000005</v>
      </c>
      <c r="X49" s="34">
        <v>74.742881999999994</v>
      </c>
      <c r="Y49" s="34">
        <v>74.681053000000006</v>
      </c>
      <c r="Z49" s="34">
        <v>74.629386999999994</v>
      </c>
      <c r="AA49" s="34">
        <v>74.570305000000005</v>
      </c>
      <c r="AB49" s="34">
        <v>74.504020999999995</v>
      </c>
      <c r="AC49" s="34">
        <v>74.447402999999994</v>
      </c>
      <c r="AD49" s="34">
        <v>74.392212000000001</v>
      </c>
      <c r="AE49" s="34">
        <v>74.335350000000005</v>
      </c>
      <c r="AF49" s="34">
        <v>74.284744000000003</v>
      </c>
      <c r="AG49" s="34">
        <v>74.230980000000002</v>
      </c>
      <c r="AH49" s="32">
        <v>7.1000000000000005E-5</v>
      </c>
      <c r="AL49" s="100"/>
    </row>
    <row r="50" spans="1:38" ht="15" customHeight="1">
      <c r="A50" s="114" t="s">
        <v>115</v>
      </c>
      <c r="B50" s="19" t="s">
        <v>832</v>
      </c>
      <c r="C50" s="37" t="s">
        <v>1817</v>
      </c>
      <c r="D50" s="34">
        <v>0</v>
      </c>
      <c r="E50" s="34">
        <v>0</v>
      </c>
      <c r="F50" s="34">
        <v>0</v>
      </c>
      <c r="G50" s="34">
        <v>0</v>
      </c>
      <c r="H50" s="34">
        <v>0</v>
      </c>
      <c r="I50" s="34">
        <v>0</v>
      </c>
      <c r="J50" s="34">
        <v>0</v>
      </c>
      <c r="K50" s="34">
        <v>0</v>
      </c>
      <c r="L50" s="34">
        <v>0</v>
      </c>
      <c r="M50" s="34">
        <v>0</v>
      </c>
      <c r="N50" s="34">
        <v>0</v>
      </c>
      <c r="O50" s="34">
        <v>0</v>
      </c>
      <c r="P50" s="34">
        <v>0</v>
      </c>
      <c r="Q50" s="34">
        <v>0</v>
      </c>
      <c r="R50" s="34">
        <v>0</v>
      </c>
      <c r="S50" s="34">
        <v>0</v>
      </c>
      <c r="T50" s="34">
        <v>0</v>
      </c>
      <c r="U50" s="34">
        <v>0</v>
      </c>
      <c r="V50" s="34">
        <v>0</v>
      </c>
      <c r="W50" s="34">
        <v>0</v>
      </c>
      <c r="X50" s="34">
        <v>0</v>
      </c>
      <c r="Y50" s="34">
        <v>0</v>
      </c>
      <c r="Z50" s="34">
        <v>0</v>
      </c>
      <c r="AA50" s="34">
        <v>0</v>
      </c>
      <c r="AB50" s="34">
        <v>0</v>
      </c>
      <c r="AC50" s="34">
        <v>0</v>
      </c>
      <c r="AD50" s="34">
        <v>0</v>
      </c>
      <c r="AE50" s="34">
        <v>0</v>
      </c>
      <c r="AF50" s="34">
        <v>0</v>
      </c>
      <c r="AG50" s="34">
        <v>0</v>
      </c>
      <c r="AH50" s="32" t="s">
        <v>1754</v>
      </c>
      <c r="AL50" s="100"/>
    </row>
    <row r="51" spans="1:38" ht="15" customHeight="1">
      <c r="A51" s="114" t="s">
        <v>114</v>
      </c>
      <c r="B51" s="19" t="s">
        <v>833</v>
      </c>
      <c r="C51" s="37" t="s">
        <v>1818</v>
      </c>
      <c r="D51" s="34">
        <v>44.952449999999999</v>
      </c>
      <c r="E51" s="34">
        <v>46.502628000000001</v>
      </c>
      <c r="F51" s="34">
        <v>47.077807999999997</v>
      </c>
      <c r="G51" s="34">
        <v>47.316330000000001</v>
      </c>
      <c r="H51" s="34">
        <v>47.358058999999997</v>
      </c>
      <c r="I51" s="34">
        <v>47.347884999999998</v>
      </c>
      <c r="J51" s="34">
        <v>47.358294999999998</v>
      </c>
      <c r="K51" s="34">
        <v>47.386584999999997</v>
      </c>
      <c r="L51" s="34">
        <v>47.397457000000003</v>
      </c>
      <c r="M51" s="34">
        <v>47.418461000000001</v>
      </c>
      <c r="N51" s="34">
        <v>47.461578000000003</v>
      </c>
      <c r="O51" s="34">
        <v>47.511676999999999</v>
      </c>
      <c r="P51" s="34">
        <v>47.546714999999999</v>
      </c>
      <c r="Q51" s="34">
        <v>47.580630999999997</v>
      </c>
      <c r="R51" s="34">
        <v>47.615231000000001</v>
      </c>
      <c r="S51" s="34">
        <v>47.650920999999997</v>
      </c>
      <c r="T51" s="34">
        <v>47.682265999999998</v>
      </c>
      <c r="U51" s="34">
        <v>47.703204999999997</v>
      </c>
      <c r="V51" s="34">
        <v>47.708683000000001</v>
      </c>
      <c r="W51" s="34">
        <v>47.714874000000002</v>
      </c>
      <c r="X51" s="34">
        <v>47.717247</v>
      </c>
      <c r="Y51" s="34">
        <v>47.709975999999997</v>
      </c>
      <c r="Z51" s="34">
        <v>47.706538999999999</v>
      </c>
      <c r="AA51" s="34">
        <v>47.701279</v>
      </c>
      <c r="AB51" s="34">
        <v>47.686641999999999</v>
      </c>
      <c r="AC51" s="34">
        <v>47.672668000000002</v>
      </c>
      <c r="AD51" s="34">
        <v>47.662410999999999</v>
      </c>
      <c r="AE51" s="34">
        <v>47.642029000000001</v>
      </c>
      <c r="AF51" s="34">
        <v>47.623386000000004</v>
      </c>
      <c r="AG51" s="34">
        <v>47.603569</v>
      </c>
      <c r="AH51" s="32">
        <v>1.9780000000000002E-3</v>
      </c>
      <c r="AL51" s="100"/>
    </row>
    <row r="52" spans="1:38" ht="15" customHeight="1">
      <c r="A52" s="114" t="s">
        <v>113</v>
      </c>
      <c r="B52" s="19" t="s">
        <v>834</v>
      </c>
      <c r="C52" s="37" t="s">
        <v>1819</v>
      </c>
      <c r="D52" s="34">
        <v>33.074455</v>
      </c>
      <c r="E52" s="34">
        <v>33.119605999999997</v>
      </c>
      <c r="F52" s="34">
        <v>33.311272000000002</v>
      </c>
      <c r="G52" s="34">
        <v>33.472324</v>
      </c>
      <c r="H52" s="34">
        <v>33.539012999999997</v>
      </c>
      <c r="I52" s="34">
        <v>33.558151000000002</v>
      </c>
      <c r="J52" s="34">
        <v>33.583492</v>
      </c>
      <c r="K52" s="34">
        <v>33.604919000000002</v>
      </c>
      <c r="L52" s="34">
        <v>33.619853999999997</v>
      </c>
      <c r="M52" s="34">
        <v>33.606704999999998</v>
      </c>
      <c r="N52" s="34">
        <v>33.596237000000002</v>
      </c>
      <c r="O52" s="34">
        <v>33.579700000000003</v>
      </c>
      <c r="P52" s="34">
        <v>33.564681999999998</v>
      </c>
      <c r="Q52" s="34">
        <v>33.535583000000003</v>
      </c>
      <c r="R52" s="34">
        <v>33.501677999999998</v>
      </c>
      <c r="S52" s="34">
        <v>33.465693999999999</v>
      </c>
      <c r="T52" s="34">
        <v>33.433598000000003</v>
      </c>
      <c r="U52" s="34">
        <v>33.405090000000001</v>
      </c>
      <c r="V52" s="34">
        <v>33.388226000000003</v>
      </c>
      <c r="W52" s="34">
        <v>33.371166000000002</v>
      </c>
      <c r="X52" s="34">
        <v>33.356766</v>
      </c>
      <c r="Y52" s="34">
        <v>33.337147000000002</v>
      </c>
      <c r="Z52" s="34">
        <v>33.318385999999997</v>
      </c>
      <c r="AA52" s="34">
        <v>33.290405</v>
      </c>
      <c r="AB52" s="34">
        <v>33.262690999999997</v>
      </c>
      <c r="AC52" s="34">
        <v>33.235152999999997</v>
      </c>
      <c r="AD52" s="34">
        <v>33.215060999999999</v>
      </c>
      <c r="AE52" s="34">
        <v>33.191153999999997</v>
      </c>
      <c r="AF52" s="34">
        <v>33.167538</v>
      </c>
      <c r="AG52" s="34">
        <v>33.141303999999998</v>
      </c>
      <c r="AH52" s="32">
        <v>6.9999999999999994E-5</v>
      </c>
    </row>
    <row r="53" spans="1:38" ht="15" customHeight="1">
      <c r="A53" s="114" t="s">
        <v>113</v>
      </c>
      <c r="B53" s="19" t="s">
        <v>835</v>
      </c>
      <c r="C53" s="37" t="s">
        <v>1820</v>
      </c>
      <c r="D53" s="34">
        <v>29.112864999999999</v>
      </c>
      <c r="E53" s="34">
        <v>29.322779000000001</v>
      </c>
      <c r="F53" s="34">
        <v>29.602076</v>
      </c>
      <c r="G53" s="34">
        <v>29.835668999999999</v>
      </c>
      <c r="H53" s="34">
        <v>29.951273</v>
      </c>
      <c r="I53" s="34">
        <v>30.005227999999999</v>
      </c>
      <c r="J53" s="34">
        <v>30.042517</v>
      </c>
      <c r="K53" s="34">
        <v>30.093315</v>
      </c>
      <c r="L53" s="34">
        <v>30.115005</v>
      </c>
      <c r="M53" s="34">
        <v>30.113023999999999</v>
      </c>
      <c r="N53" s="34">
        <v>30.113458999999999</v>
      </c>
      <c r="O53" s="34">
        <v>30.103403</v>
      </c>
      <c r="P53" s="34">
        <v>30.079239000000001</v>
      </c>
      <c r="Q53" s="34">
        <v>30.054026</v>
      </c>
      <c r="R53" s="34">
        <v>30.032858000000001</v>
      </c>
      <c r="S53" s="34">
        <v>30.021388999999999</v>
      </c>
      <c r="T53" s="34">
        <v>30.026219999999999</v>
      </c>
      <c r="U53" s="34">
        <v>30.000620000000001</v>
      </c>
      <c r="V53" s="34">
        <v>29.978296</v>
      </c>
      <c r="W53" s="34">
        <v>29.952929000000001</v>
      </c>
      <c r="X53" s="34">
        <v>29.929082999999999</v>
      </c>
      <c r="Y53" s="34">
        <v>29.905783</v>
      </c>
      <c r="Z53" s="34">
        <v>29.877134000000002</v>
      </c>
      <c r="AA53" s="34">
        <v>29.848428999999999</v>
      </c>
      <c r="AB53" s="34">
        <v>29.822659000000002</v>
      </c>
      <c r="AC53" s="34">
        <v>29.794971</v>
      </c>
      <c r="AD53" s="34">
        <v>29.772542999999999</v>
      </c>
      <c r="AE53" s="34">
        <v>29.751356000000001</v>
      </c>
      <c r="AF53" s="34">
        <v>29.730596999999999</v>
      </c>
      <c r="AG53" s="34">
        <v>29.708746000000001</v>
      </c>
      <c r="AH53" s="32">
        <v>6.9899999999999997E-4</v>
      </c>
      <c r="AL53" s="100"/>
    </row>
    <row r="54" spans="1:38" ht="15" customHeight="1">
      <c r="A54" s="114" t="s">
        <v>787</v>
      </c>
      <c r="B54" s="19" t="s">
        <v>836</v>
      </c>
      <c r="C54" s="37" t="s">
        <v>1821</v>
      </c>
      <c r="D54" s="34">
        <v>31.775255000000001</v>
      </c>
      <c r="E54" s="34">
        <v>32.314349999999997</v>
      </c>
      <c r="F54" s="34">
        <v>32.547542999999997</v>
      </c>
      <c r="G54" s="34">
        <v>32.693657000000002</v>
      </c>
      <c r="H54" s="34">
        <v>32.736514999999997</v>
      </c>
      <c r="I54" s="34">
        <v>32.743847000000002</v>
      </c>
      <c r="J54" s="34">
        <v>32.749980999999998</v>
      </c>
      <c r="K54" s="34">
        <v>32.762233999999999</v>
      </c>
      <c r="L54" s="34">
        <v>32.761944</v>
      </c>
      <c r="M54" s="34">
        <v>32.746326000000003</v>
      </c>
      <c r="N54" s="34">
        <v>32.723652000000001</v>
      </c>
      <c r="O54" s="34">
        <v>32.702587000000001</v>
      </c>
      <c r="P54" s="34">
        <v>32.674441999999999</v>
      </c>
      <c r="Q54" s="34">
        <v>32.628509999999999</v>
      </c>
      <c r="R54" s="34">
        <v>32.586616999999997</v>
      </c>
      <c r="S54" s="34">
        <v>32.542057</v>
      </c>
      <c r="T54" s="34">
        <v>32.514873999999999</v>
      </c>
      <c r="U54" s="34">
        <v>32.493645000000001</v>
      </c>
      <c r="V54" s="34">
        <v>32.468238999999997</v>
      </c>
      <c r="W54" s="34">
        <v>32.451079999999997</v>
      </c>
      <c r="X54" s="34">
        <v>32.427104999999997</v>
      </c>
      <c r="Y54" s="34">
        <v>32.394233999999997</v>
      </c>
      <c r="Z54" s="34">
        <v>32.359324999999998</v>
      </c>
      <c r="AA54" s="34">
        <v>32.326667999999998</v>
      </c>
      <c r="AB54" s="34">
        <v>32.292060999999997</v>
      </c>
      <c r="AC54" s="34">
        <v>32.256672000000002</v>
      </c>
      <c r="AD54" s="34">
        <v>32.229922999999999</v>
      </c>
      <c r="AE54" s="34">
        <v>32.199955000000003</v>
      </c>
      <c r="AF54" s="34">
        <v>32.167732000000001</v>
      </c>
      <c r="AG54" s="34">
        <v>32.132899999999999</v>
      </c>
      <c r="AH54" s="32">
        <v>3.86E-4</v>
      </c>
      <c r="AL54" s="100"/>
    </row>
    <row r="55" spans="1:38" ht="15" customHeight="1">
      <c r="A55" s="114" t="s">
        <v>787</v>
      </c>
      <c r="B55" s="19" t="s">
        <v>837</v>
      </c>
      <c r="C55" s="37" t="s">
        <v>1822</v>
      </c>
      <c r="D55" s="34">
        <v>28.742460000000001</v>
      </c>
      <c r="E55" s="34">
        <v>29.020159</v>
      </c>
      <c r="F55" s="34">
        <v>29.288634999999999</v>
      </c>
      <c r="G55" s="34">
        <v>29.566344999999998</v>
      </c>
      <c r="H55" s="34">
        <v>29.702593</v>
      </c>
      <c r="I55" s="34">
        <v>29.774394999999998</v>
      </c>
      <c r="J55" s="34">
        <v>29.828686000000001</v>
      </c>
      <c r="K55" s="34">
        <v>29.897680000000001</v>
      </c>
      <c r="L55" s="34">
        <v>29.930271000000001</v>
      </c>
      <c r="M55" s="34">
        <v>29.941526</v>
      </c>
      <c r="N55" s="34">
        <v>29.939238</v>
      </c>
      <c r="O55" s="34">
        <v>29.93899</v>
      </c>
      <c r="P55" s="34">
        <v>29.920462000000001</v>
      </c>
      <c r="Q55" s="34">
        <v>29.903459999999999</v>
      </c>
      <c r="R55" s="34">
        <v>29.888248000000001</v>
      </c>
      <c r="S55" s="34">
        <v>29.882393</v>
      </c>
      <c r="T55" s="34">
        <v>29.893170999999999</v>
      </c>
      <c r="U55" s="34">
        <v>29.876671000000002</v>
      </c>
      <c r="V55" s="34">
        <v>29.856403</v>
      </c>
      <c r="W55" s="34">
        <v>29.835932</v>
      </c>
      <c r="X55" s="34">
        <v>29.815521</v>
      </c>
      <c r="Y55" s="34">
        <v>29.794239000000001</v>
      </c>
      <c r="Z55" s="34">
        <v>29.770724999999999</v>
      </c>
      <c r="AA55" s="34">
        <v>29.748055000000001</v>
      </c>
      <c r="AB55" s="34">
        <v>29.724706999999999</v>
      </c>
      <c r="AC55" s="34">
        <v>29.700776999999999</v>
      </c>
      <c r="AD55" s="34">
        <v>29.677788</v>
      </c>
      <c r="AE55" s="34">
        <v>29.658837999999999</v>
      </c>
      <c r="AF55" s="34">
        <v>29.638945</v>
      </c>
      <c r="AG55" s="34">
        <v>29.617992000000001</v>
      </c>
      <c r="AH55" s="32">
        <v>1.0349999999999999E-3</v>
      </c>
      <c r="AL55" s="100"/>
    </row>
    <row r="56" spans="1:38" ht="15" customHeight="1">
      <c r="A56" s="114" t="s">
        <v>788</v>
      </c>
      <c r="B56" s="19" t="s">
        <v>838</v>
      </c>
      <c r="C56" s="37" t="s">
        <v>1823</v>
      </c>
      <c r="D56" s="34">
        <v>0</v>
      </c>
      <c r="E56" s="34">
        <v>0</v>
      </c>
      <c r="F56" s="34">
        <v>0</v>
      </c>
      <c r="G56" s="34">
        <v>0</v>
      </c>
      <c r="H56" s="34">
        <v>0</v>
      </c>
      <c r="I56" s="34">
        <v>0</v>
      </c>
      <c r="J56" s="34">
        <v>0</v>
      </c>
      <c r="K56" s="34">
        <v>0</v>
      </c>
      <c r="L56" s="34">
        <v>0</v>
      </c>
      <c r="M56" s="34">
        <v>0</v>
      </c>
      <c r="N56" s="34">
        <v>0</v>
      </c>
      <c r="O56" s="34">
        <v>0</v>
      </c>
      <c r="P56" s="34">
        <v>0</v>
      </c>
      <c r="Q56" s="34">
        <v>0</v>
      </c>
      <c r="R56" s="34">
        <v>0</v>
      </c>
      <c r="S56" s="34">
        <v>0</v>
      </c>
      <c r="T56" s="34">
        <v>0</v>
      </c>
      <c r="U56" s="34">
        <v>0</v>
      </c>
      <c r="V56" s="34">
        <v>0</v>
      </c>
      <c r="W56" s="34">
        <v>0</v>
      </c>
      <c r="X56" s="34">
        <v>0</v>
      </c>
      <c r="Y56" s="34">
        <v>0</v>
      </c>
      <c r="Z56" s="34">
        <v>0</v>
      </c>
      <c r="AA56" s="34">
        <v>0</v>
      </c>
      <c r="AB56" s="34">
        <v>0</v>
      </c>
      <c r="AC56" s="34">
        <v>0</v>
      </c>
      <c r="AD56" s="34">
        <v>0</v>
      </c>
      <c r="AE56" s="34">
        <v>0</v>
      </c>
      <c r="AF56" s="34">
        <v>0</v>
      </c>
      <c r="AG56" s="34">
        <v>0</v>
      </c>
      <c r="AH56" s="32" t="s">
        <v>1754</v>
      </c>
      <c r="AL56" s="100"/>
    </row>
    <row r="57" spans="1:38" ht="15" customHeight="1">
      <c r="A57" s="114" t="s">
        <v>788</v>
      </c>
      <c r="B57" s="19" t="s">
        <v>839</v>
      </c>
      <c r="C57" s="37" t="s">
        <v>1824</v>
      </c>
      <c r="D57" s="34">
        <v>51.416946000000003</v>
      </c>
      <c r="E57" s="34">
        <v>42.187317</v>
      </c>
      <c r="F57" s="34">
        <v>41.619621000000002</v>
      </c>
      <c r="G57" s="34">
        <v>41.537292000000001</v>
      </c>
      <c r="H57" s="34">
        <v>41.13073</v>
      </c>
      <c r="I57" s="34">
        <v>40.985824999999998</v>
      </c>
      <c r="J57" s="34">
        <v>41.078819000000003</v>
      </c>
      <c r="K57" s="34">
        <v>41.204059999999998</v>
      </c>
      <c r="L57" s="34">
        <v>41.331623</v>
      </c>
      <c r="M57" s="34">
        <v>41.468184999999998</v>
      </c>
      <c r="N57" s="34">
        <v>41.597816000000002</v>
      </c>
      <c r="O57" s="34">
        <v>41.710051999999997</v>
      </c>
      <c r="P57" s="34">
        <v>41.797626000000001</v>
      </c>
      <c r="Q57" s="34">
        <v>41.914532000000001</v>
      </c>
      <c r="R57" s="34">
        <v>42.033118999999999</v>
      </c>
      <c r="S57" s="34">
        <v>42.152641000000003</v>
      </c>
      <c r="T57" s="34">
        <v>42.273567</v>
      </c>
      <c r="U57" s="34">
        <v>42.372062999999997</v>
      </c>
      <c r="V57" s="34">
        <v>42.454388000000002</v>
      </c>
      <c r="W57" s="34">
        <v>42.539847999999999</v>
      </c>
      <c r="X57" s="34">
        <v>42.616241000000002</v>
      </c>
      <c r="Y57" s="34">
        <v>42.688633000000003</v>
      </c>
      <c r="Z57" s="34">
        <v>42.759571000000001</v>
      </c>
      <c r="AA57" s="34">
        <v>42.824795000000002</v>
      </c>
      <c r="AB57" s="34">
        <v>42.880794999999999</v>
      </c>
      <c r="AC57" s="34">
        <v>42.930458000000002</v>
      </c>
      <c r="AD57" s="34">
        <v>42.968471999999998</v>
      </c>
      <c r="AE57" s="34">
        <v>42.99559</v>
      </c>
      <c r="AF57" s="34">
        <v>43.017234999999999</v>
      </c>
      <c r="AG57" s="34">
        <v>43.032817999999999</v>
      </c>
      <c r="AH57" s="32">
        <v>-6.1190000000000003E-3</v>
      </c>
      <c r="AL57" s="100"/>
    </row>
    <row r="58" spans="1:38" ht="15" customHeight="1">
      <c r="A58" s="114"/>
      <c r="B58" s="123"/>
      <c r="C58" s="123"/>
      <c r="D58" s="123"/>
      <c r="E58" s="123"/>
      <c r="F58" s="123"/>
      <c r="G58" s="123"/>
      <c r="H58" s="123"/>
      <c r="I58" s="123"/>
      <c r="J58" s="123"/>
      <c r="K58" s="123"/>
      <c r="L58" s="123"/>
      <c r="M58" s="123"/>
      <c r="N58" s="123"/>
      <c r="O58" s="123"/>
      <c r="P58" s="123"/>
      <c r="Q58" s="123"/>
      <c r="R58" s="123"/>
      <c r="S58" s="123"/>
      <c r="T58" s="123"/>
      <c r="U58" s="123"/>
      <c r="V58" s="123"/>
      <c r="W58" s="123"/>
      <c r="X58" s="123"/>
      <c r="Y58" s="123"/>
      <c r="Z58" s="123"/>
      <c r="AA58" s="123"/>
      <c r="AB58" s="123"/>
      <c r="AC58" s="123"/>
      <c r="AD58" s="123"/>
      <c r="AE58" s="123"/>
      <c r="AF58" s="123"/>
      <c r="AG58" s="123"/>
      <c r="AH58" s="123"/>
      <c r="AL58" s="100"/>
    </row>
    <row r="59" spans="1:38" ht="15" customHeight="1">
      <c r="B59" s="19" t="s">
        <v>840</v>
      </c>
      <c r="C59" s="30" t="s">
        <v>2041</v>
      </c>
      <c r="D59" s="35">
        <v>32.735343999999998</v>
      </c>
      <c r="E59" s="35">
        <v>33.951098999999999</v>
      </c>
      <c r="F59" s="35">
        <v>34.524211999999999</v>
      </c>
      <c r="G59" s="35">
        <v>34.952869</v>
      </c>
      <c r="H59" s="35">
        <v>35.098633</v>
      </c>
      <c r="I59" s="35">
        <v>35.197926000000002</v>
      </c>
      <c r="J59" s="35">
        <v>35.290627000000001</v>
      </c>
      <c r="K59" s="35">
        <v>35.391632000000001</v>
      </c>
      <c r="L59" s="35">
        <v>35.482613000000001</v>
      </c>
      <c r="M59" s="35">
        <v>35.596080999999998</v>
      </c>
      <c r="N59" s="35">
        <v>35.737183000000002</v>
      </c>
      <c r="O59" s="35">
        <v>35.860984999999999</v>
      </c>
      <c r="P59" s="35">
        <v>35.963946999999997</v>
      </c>
      <c r="Q59" s="35">
        <v>36.060459000000002</v>
      </c>
      <c r="R59" s="35">
        <v>36.155796000000002</v>
      </c>
      <c r="S59" s="35">
        <v>36.262740999999998</v>
      </c>
      <c r="T59" s="35">
        <v>36.372745999999999</v>
      </c>
      <c r="U59" s="35">
        <v>36.477600000000002</v>
      </c>
      <c r="V59" s="35">
        <v>36.543522000000003</v>
      </c>
      <c r="W59" s="35">
        <v>36.627749999999999</v>
      </c>
      <c r="X59" s="35">
        <v>36.700648999999999</v>
      </c>
      <c r="Y59" s="35">
        <v>36.755989</v>
      </c>
      <c r="Z59" s="35">
        <v>36.834327999999999</v>
      </c>
      <c r="AA59" s="35">
        <v>36.913741999999999</v>
      </c>
      <c r="AB59" s="35">
        <v>36.966965000000002</v>
      </c>
      <c r="AC59" s="35">
        <v>37.033054</v>
      </c>
      <c r="AD59" s="35">
        <v>37.073078000000002</v>
      </c>
      <c r="AE59" s="35">
        <v>37.095291000000003</v>
      </c>
      <c r="AF59" s="35">
        <v>37.120800000000003</v>
      </c>
      <c r="AG59" s="35">
        <v>37.147499000000003</v>
      </c>
      <c r="AH59" s="36">
        <v>4.3689999999999996E-3</v>
      </c>
      <c r="AL59" s="100"/>
    </row>
    <row r="60" spans="1:38" ht="15" customHeight="1">
      <c r="B60" s="123"/>
      <c r="C60" s="123"/>
      <c r="D60" s="123"/>
      <c r="E60" s="123"/>
      <c r="F60" s="123"/>
      <c r="G60" s="123"/>
      <c r="H60" s="123"/>
      <c r="I60" s="123"/>
      <c r="J60" s="123"/>
      <c r="K60" s="123"/>
      <c r="L60" s="123"/>
      <c r="M60" s="123"/>
      <c r="N60" s="123"/>
      <c r="O60" s="123"/>
      <c r="P60" s="123"/>
      <c r="Q60" s="123"/>
      <c r="R60" s="123"/>
      <c r="S60" s="123"/>
      <c r="T60" s="123"/>
      <c r="U60" s="123"/>
      <c r="V60" s="123"/>
      <c r="W60" s="123"/>
      <c r="X60" s="123"/>
      <c r="Y60" s="123"/>
      <c r="Z60" s="123"/>
      <c r="AA60" s="123"/>
      <c r="AB60" s="123"/>
      <c r="AC60" s="123"/>
      <c r="AD60" s="123"/>
      <c r="AE60" s="123"/>
      <c r="AF60" s="123"/>
      <c r="AG60" s="123"/>
      <c r="AH60" s="123"/>
      <c r="AL60" s="100"/>
    </row>
    <row r="61" spans="1:38" ht="15" customHeight="1">
      <c r="B61" s="19" t="s">
        <v>841</v>
      </c>
      <c r="C61" s="30" t="s">
        <v>842</v>
      </c>
      <c r="D61" s="35">
        <v>36.320473</v>
      </c>
      <c r="E61" s="35">
        <v>37.311419999999998</v>
      </c>
      <c r="F61" s="35">
        <v>37.662174</v>
      </c>
      <c r="G61" s="35">
        <v>38.010810999999997</v>
      </c>
      <c r="H61" s="35">
        <v>38.094296</v>
      </c>
      <c r="I61" s="35">
        <v>38.247920999999998</v>
      </c>
      <c r="J61" s="35">
        <v>38.293078999999999</v>
      </c>
      <c r="K61" s="35">
        <v>38.352066000000001</v>
      </c>
      <c r="L61" s="35">
        <v>38.418517999999999</v>
      </c>
      <c r="M61" s="35">
        <v>38.546309999999998</v>
      </c>
      <c r="N61" s="35">
        <v>38.726295</v>
      </c>
      <c r="O61" s="35">
        <v>38.866301999999997</v>
      </c>
      <c r="P61" s="35">
        <v>38.983082000000003</v>
      </c>
      <c r="Q61" s="35">
        <v>39.093426000000001</v>
      </c>
      <c r="R61" s="35">
        <v>39.1922</v>
      </c>
      <c r="S61" s="35">
        <v>39.302681</v>
      </c>
      <c r="T61" s="35">
        <v>39.416943000000003</v>
      </c>
      <c r="U61" s="35">
        <v>39.533672000000003</v>
      </c>
      <c r="V61" s="35">
        <v>39.591754999999999</v>
      </c>
      <c r="W61" s="35">
        <v>39.675837999999999</v>
      </c>
      <c r="X61" s="35">
        <v>39.750216999999999</v>
      </c>
      <c r="Y61" s="35">
        <v>39.796734000000001</v>
      </c>
      <c r="Z61" s="35">
        <v>39.879173000000002</v>
      </c>
      <c r="AA61" s="35">
        <v>39.966079999999998</v>
      </c>
      <c r="AB61" s="35">
        <v>40.016975000000002</v>
      </c>
      <c r="AC61" s="35">
        <v>40.087497999999997</v>
      </c>
      <c r="AD61" s="35">
        <v>40.122172999999997</v>
      </c>
      <c r="AE61" s="35">
        <v>40.129021000000002</v>
      </c>
      <c r="AF61" s="35">
        <v>40.139771000000003</v>
      </c>
      <c r="AG61" s="35">
        <v>40.152400999999998</v>
      </c>
      <c r="AH61" s="36">
        <v>3.4650000000000002E-3</v>
      </c>
    </row>
    <row r="62" spans="1:38" ht="15" customHeight="1">
      <c r="B62" s="123"/>
      <c r="C62" s="123"/>
      <c r="D62" s="123"/>
      <c r="E62" s="123"/>
      <c r="F62" s="123"/>
      <c r="G62" s="123"/>
      <c r="H62" s="123"/>
      <c r="I62" s="123"/>
      <c r="J62" s="123"/>
      <c r="K62" s="123"/>
      <c r="L62" s="123"/>
      <c r="M62" s="123"/>
      <c r="N62" s="123"/>
      <c r="O62" s="123"/>
      <c r="P62" s="123"/>
      <c r="Q62" s="123"/>
      <c r="R62" s="123"/>
      <c r="S62" s="123"/>
      <c r="T62" s="123"/>
      <c r="U62" s="123"/>
      <c r="V62" s="123"/>
      <c r="W62" s="123"/>
      <c r="X62" s="123"/>
      <c r="Y62" s="123"/>
      <c r="Z62" s="123"/>
      <c r="AA62" s="123"/>
      <c r="AB62" s="123"/>
      <c r="AC62" s="123"/>
      <c r="AD62" s="123"/>
      <c r="AE62" s="123"/>
      <c r="AF62" s="123"/>
      <c r="AG62" s="123"/>
      <c r="AH62" s="123"/>
    </row>
    <row r="63" spans="1:38" ht="15" customHeight="1">
      <c r="B63" s="19" t="s">
        <v>843</v>
      </c>
      <c r="C63" s="37" t="s">
        <v>2042</v>
      </c>
      <c r="D63" s="34">
        <v>29.040821000000001</v>
      </c>
      <c r="E63" s="34">
        <v>29.571669</v>
      </c>
      <c r="F63" s="34">
        <v>30.089221999999999</v>
      </c>
      <c r="G63" s="34">
        <v>30.620981</v>
      </c>
      <c r="H63" s="34">
        <v>31.154446</v>
      </c>
      <c r="I63" s="34">
        <v>31.716808</v>
      </c>
      <c r="J63" s="34">
        <v>32.283496999999997</v>
      </c>
      <c r="K63" s="34">
        <v>32.844608000000001</v>
      </c>
      <c r="L63" s="34">
        <v>33.422203000000003</v>
      </c>
      <c r="M63" s="34">
        <v>33.996426</v>
      </c>
      <c r="N63" s="34">
        <v>34.574931999999997</v>
      </c>
      <c r="O63" s="34">
        <v>35.143776000000003</v>
      </c>
      <c r="P63" s="34">
        <v>35.684322000000002</v>
      </c>
      <c r="Q63" s="34">
        <v>36.191657999999997</v>
      </c>
      <c r="R63" s="34">
        <v>36.71463</v>
      </c>
      <c r="S63" s="34">
        <v>37.201923000000001</v>
      </c>
      <c r="T63" s="34">
        <v>37.644756000000001</v>
      </c>
      <c r="U63" s="34">
        <v>38.018355999999997</v>
      </c>
      <c r="V63" s="34">
        <v>38.371231000000002</v>
      </c>
      <c r="W63" s="34">
        <v>38.664703000000003</v>
      </c>
      <c r="X63" s="34">
        <v>38.924315999999997</v>
      </c>
      <c r="Y63" s="34">
        <v>39.141131999999999</v>
      </c>
      <c r="Z63" s="34">
        <v>39.303176999999998</v>
      </c>
      <c r="AA63" s="34">
        <v>39.445914999999999</v>
      </c>
      <c r="AB63" s="34">
        <v>39.577514999999998</v>
      </c>
      <c r="AC63" s="34">
        <v>39.679901000000001</v>
      </c>
      <c r="AD63" s="34">
        <v>39.771960999999997</v>
      </c>
      <c r="AE63" s="34">
        <v>39.860348000000002</v>
      </c>
      <c r="AF63" s="34">
        <v>39.942677000000003</v>
      </c>
      <c r="AG63" s="34">
        <v>40.021374000000002</v>
      </c>
      <c r="AH63" s="32">
        <v>1.112E-2</v>
      </c>
    </row>
    <row r="64" spans="1:38" ht="15" customHeight="1">
      <c r="B64" s="19" t="s">
        <v>844</v>
      </c>
      <c r="C64" s="37" t="s">
        <v>2043</v>
      </c>
      <c r="D64" s="34">
        <v>20.927810999999998</v>
      </c>
      <c r="E64" s="34">
        <v>21.438158000000001</v>
      </c>
      <c r="F64" s="34">
        <v>21.956108</v>
      </c>
      <c r="G64" s="34">
        <v>22.486052999999998</v>
      </c>
      <c r="H64" s="34">
        <v>23.017565000000001</v>
      </c>
      <c r="I64" s="34">
        <v>23.534352999999999</v>
      </c>
      <c r="J64" s="34">
        <v>24.023023999999999</v>
      </c>
      <c r="K64" s="34">
        <v>24.48527</v>
      </c>
      <c r="L64" s="34">
        <v>24.912769000000001</v>
      </c>
      <c r="M64" s="34">
        <v>25.301313</v>
      </c>
      <c r="N64" s="34">
        <v>25.651091000000001</v>
      </c>
      <c r="O64" s="34">
        <v>25.969156000000002</v>
      </c>
      <c r="P64" s="34">
        <v>26.246490000000001</v>
      </c>
      <c r="Q64" s="34">
        <v>26.488849999999999</v>
      </c>
      <c r="R64" s="34">
        <v>26.718997999999999</v>
      </c>
      <c r="S64" s="34">
        <v>26.932388</v>
      </c>
      <c r="T64" s="34">
        <v>27.124109000000001</v>
      </c>
      <c r="U64" s="34">
        <v>27.299852000000001</v>
      </c>
      <c r="V64" s="34">
        <v>27.462337000000002</v>
      </c>
      <c r="W64" s="34">
        <v>27.606283000000001</v>
      </c>
      <c r="X64" s="34">
        <v>27.734155999999999</v>
      </c>
      <c r="Y64" s="34">
        <v>27.858118000000001</v>
      </c>
      <c r="Z64" s="34">
        <v>27.969881000000001</v>
      </c>
      <c r="AA64" s="34">
        <v>28.061287</v>
      </c>
      <c r="AB64" s="34">
        <v>28.133610000000001</v>
      </c>
      <c r="AC64" s="34">
        <v>28.197422</v>
      </c>
      <c r="AD64" s="34">
        <v>28.254967000000001</v>
      </c>
      <c r="AE64" s="34">
        <v>28.306605999999999</v>
      </c>
      <c r="AF64" s="34">
        <v>28.353159000000002</v>
      </c>
      <c r="AG64" s="34">
        <v>28.395889</v>
      </c>
      <c r="AH64" s="32">
        <v>1.0579E-2</v>
      </c>
    </row>
    <row r="65" spans="2:34" ht="15" customHeight="1">
      <c r="B65" s="123"/>
      <c r="C65" s="123"/>
      <c r="D65" s="123"/>
      <c r="E65" s="123"/>
      <c r="F65" s="123"/>
      <c r="G65" s="123"/>
      <c r="H65" s="123"/>
      <c r="I65" s="123"/>
      <c r="J65" s="123"/>
      <c r="K65" s="123"/>
      <c r="L65" s="123"/>
      <c r="M65" s="123"/>
      <c r="N65" s="123"/>
      <c r="O65" s="123"/>
      <c r="P65" s="123"/>
      <c r="Q65" s="123"/>
      <c r="R65" s="123"/>
      <c r="S65" s="123"/>
      <c r="T65" s="123"/>
      <c r="U65" s="123"/>
      <c r="V65" s="123"/>
      <c r="W65" s="123"/>
      <c r="X65" s="123"/>
      <c r="Y65" s="123"/>
      <c r="Z65" s="123"/>
      <c r="AA65" s="123"/>
      <c r="AB65" s="123"/>
      <c r="AC65" s="123"/>
      <c r="AD65" s="123"/>
      <c r="AE65" s="123"/>
      <c r="AF65" s="123"/>
      <c r="AG65" s="123"/>
      <c r="AH65" s="123"/>
    </row>
    <row r="66" spans="2:34" ht="15" customHeight="1">
      <c r="B66" s="19" t="s">
        <v>845</v>
      </c>
      <c r="C66" s="37" t="s">
        <v>2044</v>
      </c>
      <c r="D66" s="34">
        <v>24.164490000000001</v>
      </c>
      <c r="E66" s="34">
        <v>24.595210999999999</v>
      </c>
      <c r="F66" s="34">
        <v>25.01634</v>
      </c>
      <c r="G66" s="34">
        <v>25.443415000000002</v>
      </c>
      <c r="H66" s="34">
        <v>25.867370999999999</v>
      </c>
      <c r="I66" s="34">
        <v>26.284424000000001</v>
      </c>
      <c r="J66" s="34">
        <v>26.679763999999999</v>
      </c>
      <c r="K66" s="34">
        <v>27.055800999999999</v>
      </c>
      <c r="L66" s="34">
        <v>27.408939</v>
      </c>
      <c r="M66" s="34">
        <v>27.732095999999999</v>
      </c>
      <c r="N66" s="34">
        <v>28.028441999999998</v>
      </c>
      <c r="O66" s="34">
        <v>28.301689</v>
      </c>
      <c r="P66" s="34">
        <v>28.537845999999998</v>
      </c>
      <c r="Q66" s="34">
        <v>28.746084</v>
      </c>
      <c r="R66" s="34">
        <v>28.950821000000001</v>
      </c>
      <c r="S66" s="34">
        <v>29.139206000000001</v>
      </c>
      <c r="T66" s="34">
        <v>29.308374000000001</v>
      </c>
      <c r="U66" s="34">
        <v>29.463369</v>
      </c>
      <c r="V66" s="34">
        <v>29.611654000000001</v>
      </c>
      <c r="W66" s="34">
        <v>29.742331</v>
      </c>
      <c r="X66" s="34">
        <v>29.860365000000002</v>
      </c>
      <c r="Y66" s="34">
        <v>29.975709999999999</v>
      </c>
      <c r="Z66" s="34">
        <v>30.077759</v>
      </c>
      <c r="AA66" s="34">
        <v>30.16226</v>
      </c>
      <c r="AB66" s="34">
        <v>30.233269</v>
      </c>
      <c r="AC66" s="34">
        <v>30.294257999999999</v>
      </c>
      <c r="AD66" s="34">
        <v>30.349163000000001</v>
      </c>
      <c r="AE66" s="34">
        <v>30.398422</v>
      </c>
      <c r="AF66" s="34">
        <v>30.442173</v>
      </c>
      <c r="AG66" s="34">
        <v>30.481501000000002</v>
      </c>
      <c r="AH66" s="32">
        <v>8.0400000000000003E-3</v>
      </c>
    </row>
    <row r="67" spans="2:34" ht="15" customHeight="1">
      <c r="B67" s="123"/>
      <c r="C67" s="123"/>
      <c r="D67" s="123"/>
      <c r="E67" s="123"/>
      <c r="F67" s="123"/>
      <c r="G67" s="123"/>
      <c r="H67" s="123"/>
      <c r="I67" s="123"/>
      <c r="J67" s="123"/>
      <c r="K67" s="123"/>
      <c r="L67" s="123"/>
      <c r="M67" s="123"/>
      <c r="N67" s="123"/>
      <c r="O67" s="123"/>
      <c r="P67" s="123"/>
      <c r="Q67" s="123"/>
      <c r="R67" s="123"/>
      <c r="S67" s="123"/>
      <c r="T67" s="123"/>
      <c r="U67" s="123"/>
      <c r="V67" s="123"/>
      <c r="W67" s="123"/>
      <c r="X67" s="123"/>
      <c r="Y67" s="123"/>
      <c r="Z67" s="123"/>
      <c r="AA67" s="123"/>
      <c r="AB67" s="123"/>
      <c r="AC67" s="123"/>
      <c r="AD67" s="123"/>
      <c r="AE67" s="123"/>
      <c r="AF67" s="123"/>
      <c r="AG67" s="123"/>
      <c r="AH67" s="123"/>
    </row>
    <row r="68" spans="2:34" ht="15" customHeight="1">
      <c r="B68" s="123"/>
      <c r="C68" s="123"/>
      <c r="D68" s="123"/>
      <c r="E68" s="123"/>
      <c r="F68" s="123"/>
      <c r="G68" s="123"/>
      <c r="H68" s="123"/>
      <c r="I68" s="123"/>
      <c r="J68" s="123"/>
      <c r="K68" s="123"/>
      <c r="L68" s="123"/>
      <c r="M68" s="123"/>
      <c r="N68" s="123"/>
      <c r="O68" s="123"/>
      <c r="P68" s="123"/>
      <c r="Q68" s="123"/>
      <c r="R68" s="123"/>
      <c r="S68" s="123"/>
      <c r="T68" s="123"/>
      <c r="U68" s="123"/>
      <c r="V68" s="123"/>
      <c r="W68" s="123"/>
      <c r="X68" s="123"/>
      <c r="Y68" s="123"/>
      <c r="Z68" s="123"/>
      <c r="AA68" s="123"/>
      <c r="AB68" s="123"/>
      <c r="AC68" s="123"/>
      <c r="AD68" s="123"/>
      <c r="AE68" s="123"/>
      <c r="AF68" s="123"/>
      <c r="AG68" s="123"/>
      <c r="AH68" s="123"/>
    </row>
    <row r="69" spans="2:34" ht="15" customHeight="1">
      <c r="B69" s="19" t="s">
        <v>846</v>
      </c>
      <c r="C69" s="37" t="s">
        <v>2045</v>
      </c>
      <c r="D69" s="34">
        <v>33.425133000000002</v>
      </c>
      <c r="E69" s="34">
        <v>34.083263000000002</v>
      </c>
      <c r="F69" s="34">
        <v>34.328915000000002</v>
      </c>
      <c r="G69" s="34">
        <v>34.631084000000001</v>
      </c>
      <c r="H69" s="34">
        <v>34.752419000000003</v>
      </c>
      <c r="I69" s="34">
        <v>34.932445999999999</v>
      </c>
      <c r="J69" s="34">
        <v>35.028888999999999</v>
      </c>
      <c r="K69" s="34">
        <v>35.059460000000001</v>
      </c>
      <c r="L69" s="34">
        <v>35.095970000000001</v>
      </c>
      <c r="M69" s="34">
        <v>35.205120000000001</v>
      </c>
      <c r="N69" s="34">
        <v>35.337021</v>
      </c>
      <c r="O69" s="34">
        <v>35.427424999999999</v>
      </c>
      <c r="P69" s="34">
        <v>35.500214</v>
      </c>
      <c r="Q69" s="34">
        <v>35.563735999999999</v>
      </c>
      <c r="R69" s="34">
        <v>35.617320999999997</v>
      </c>
      <c r="S69" s="34">
        <v>35.680346999999998</v>
      </c>
      <c r="T69" s="34">
        <v>35.746971000000002</v>
      </c>
      <c r="U69" s="34">
        <v>35.814033999999999</v>
      </c>
      <c r="V69" s="34">
        <v>35.839798000000002</v>
      </c>
      <c r="W69" s="34">
        <v>35.88261</v>
      </c>
      <c r="X69" s="34">
        <v>35.921486000000002</v>
      </c>
      <c r="Y69" s="34">
        <v>35.941764999999997</v>
      </c>
      <c r="Z69" s="34">
        <v>35.986614000000003</v>
      </c>
      <c r="AA69" s="34">
        <v>36.033462999999998</v>
      </c>
      <c r="AB69" s="34">
        <v>36.056187000000001</v>
      </c>
      <c r="AC69" s="34">
        <v>36.092936999999999</v>
      </c>
      <c r="AD69" s="34">
        <v>36.104850999999996</v>
      </c>
      <c r="AE69" s="34">
        <v>36.098998999999999</v>
      </c>
      <c r="AF69" s="34">
        <v>36.091991</v>
      </c>
      <c r="AG69" s="34">
        <v>36.091793000000003</v>
      </c>
      <c r="AH69" s="32">
        <v>2.65E-3</v>
      </c>
    </row>
    <row r="70" spans="2:34" ht="15" customHeight="1">
      <c r="B70" s="123"/>
      <c r="C70" s="123"/>
      <c r="D70" s="123"/>
      <c r="E70" s="123"/>
      <c r="F70" s="123"/>
      <c r="G70" s="123"/>
      <c r="H70" s="123"/>
      <c r="I70" s="123"/>
      <c r="J70" s="123"/>
      <c r="K70" s="123"/>
      <c r="L70" s="123"/>
      <c r="M70" s="123"/>
      <c r="N70" s="123"/>
      <c r="O70" s="123"/>
      <c r="P70" s="123"/>
      <c r="Q70" s="123"/>
      <c r="R70" s="123"/>
      <c r="S70" s="123"/>
      <c r="T70" s="123"/>
      <c r="U70" s="123"/>
      <c r="V70" s="123"/>
      <c r="W70" s="123"/>
      <c r="X70" s="123"/>
      <c r="Y70" s="123"/>
      <c r="Z70" s="123"/>
      <c r="AA70" s="123"/>
      <c r="AB70" s="123"/>
      <c r="AC70" s="123"/>
      <c r="AD70" s="123"/>
      <c r="AE70" s="123"/>
      <c r="AF70" s="123"/>
      <c r="AG70" s="123"/>
      <c r="AH70" s="123"/>
    </row>
    <row r="71" spans="2:34" ht="15" customHeight="1">
      <c r="B71" s="19" t="s">
        <v>847</v>
      </c>
      <c r="C71" s="37" t="s">
        <v>2044</v>
      </c>
      <c r="D71" s="34">
        <v>23.579781000000001</v>
      </c>
      <c r="E71" s="34">
        <v>23.999714000000001</v>
      </c>
      <c r="F71" s="34">
        <v>24.412700999999998</v>
      </c>
      <c r="G71" s="34">
        <v>24.825500000000002</v>
      </c>
      <c r="H71" s="34">
        <v>25.22963</v>
      </c>
      <c r="I71" s="34">
        <v>25.628730999999998</v>
      </c>
      <c r="J71" s="34">
        <v>26.009464000000001</v>
      </c>
      <c r="K71" s="34">
        <v>26.369135</v>
      </c>
      <c r="L71" s="34">
        <v>26.706671</v>
      </c>
      <c r="M71" s="34">
        <v>27.015781</v>
      </c>
      <c r="N71" s="34">
        <v>27.299296999999999</v>
      </c>
      <c r="O71" s="34">
        <v>27.558561000000001</v>
      </c>
      <c r="P71" s="34">
        <v>27.782357999999999</v>
      </c>
      <c r="Q71" s="34">
        <v>27.978646999999999</v>
      </c>
      <c r="R71" s="34">
        <v>28.170576000000001</v>
      </c>
      <c r="S71" s="34">
        <v>28.345981999999999</v>
      </c>
      <c r="T71" s="34">
        <v>28.501774000000001</v>
      </c>
      <c r="U71" s="34">
        <v>28.644127000000001</v>
      </c>
      <c r="V71" s="34">
        <v>28.780377999999999</v>
      </c>
      <c r="W71" s="34">
        <v>28.900130999999998</v>
      </c>
      <c r="X71" s="34">
        <v>29.006831999999999</v>
      </c>
      <c r="Y71" s="34">
        <v>29.111090000000001</v>
      </c>
      <c r="Z71" s="34">
        <v>29.201630000000002</v>
      </c>
      <c r="AA71" s="34">
        <v>29.275777999999999</v>
      </c>
      <c r="AB71" s="34">
        <v>29.337757</v>
      </c>
      <c r="AC71" s="34">
        <v>29.388189000000001</v>
      </c>
      <c r="AD71" s="34">
        <v>29.436495000000001</v>
      </c>
      <c r="AE71" s="34">
        <v>29.481027999999998</v>
      </c>
      <c r="AF71" s="34">
        <v>29.519676</v>
      </c>
      <c r="AG71" s="34">
        <v>29.552954</v>
      </c>
      <c r="AH71" s="32">
        <v>7.816E-3</v>
      </c>
    </row>
    <row r="72" spans="2:34" ht="15" customHeight="1" thickBot="1">
      <c r="B72" s="123"/>
      <c r="C72" s="123"/>
      <c r="D72" s="123"/>
      <c r="E72" s="123"/>
      <c r="F72" s="123"/>
      <c r="G72" s="123"/>
      <c r="H72" s="123"/>
      <c r="I72" s="123"/>
      <c r="J72" s="123"/>
      <c r="K72" s="123"/>
      <c r="L72" s="123"/>
      <c r="M72" s="123"/>
      <c r="N72" s="123"/>
      <c r="O72" s="123"/>
      <c r="P72" s="123"/>
      <c r="Q72" s="123"/>
      <c r="R72" s="123"/>
      <c r="S72" s="123"/>
      <c r="T72" s="123"/>
      <c r="U72" s="123"/>
      <c r="V72" s="123"/>
      <c r="W72" s="123"/>
      <c r="X72" s="123"/>
      <c r="Y72" s="123"/>
      <c r="Z72" s="123"/>
      <c r="AA72" s="123"/>
      <c r="AB72" s="123"/>
      <c r="AC72" s="123"/>
      <c r="AD72" s="123"/>
      <c r="AE72" s="123"/>
      <c r="AF72" s="123"/>
      <c r="AG72" s="123"/>
      <c r="AH72" s="123"/>
    </row>
    <row r="73" spans="2:34" ht="15" customHeight="1">
      <c r="B73" s="123"/>
      <c r="C73" s="142" t="s">
        <v>2046</v>
      </c>
      <c r="D73" s="143"/>
      <c r="E73" s="143"/>
      <c r="F73" s="143"/>
      <c r="G73" s="143"/>
      <c r="H73" s="143"/>
      <c r="I73" s="143"/>
      <c r="J73" s="143"/>
      <c r="K73" s="143"/>
      <c r="L73" s="143"/>
      <c r="M73" s="143"/>
      <c r="N73" s="143"/>
      <c r="O73" s="143"/>
      <c r="P73" s="143"/>
      <c r="Q73" s="143"/>
      <c r="R73" s="143"/>
      <c r="S73" s="143"/>
      <c r="T73" s="143"/>
      <c r="U73" s="143"/>
      <c r="V73" s="143"/>
      <c r="W73" s="143"/>
      <c r="X73" s="143"/>
      <c r="Y73" s="143"/>
      <c r="Z73" s="143"/>
      <c r="AA73" s="143"/>
      <c r="AB73" s="143"/>
      <c r="AC73" s="143"/>
      <c r="AD73" s="143"/>
      <c r="AE73" s="143"/>
      <c r="AF73" s="143"/>
      <c r="AG73" s="143"/>
      <c r="AH73" s="143"/>
    </row>
    <row r="74" spans="2:34" ht="15" customHeight="1">
      <c r="B74" s="123"/>
      <c r="C74" s="20" t="s">
        <v>2047</v>
      </c>
      <c r="D74" s="123"/>
      <c r="E74" s="123"/>
      <c r="F74" s="123"/>
      <c r="G74" s="123"/>
      <c r="H74" s="123"/>
      <c r="I74" s="123"/>
      <c r="J74" s="123"/>
      <c r="K74" s="123"/>
      <c r="L74" s="123"/>
      <c r="M74" s="123"/>
      <c r="N74" s="123"/>
      <c r="O74" s="123"/>
      <c r="P74" s="123"/>
      <c r="Q74" s="123"/>
      <c r="R74" s="123"/>
      <c r="S74" s="123"/>
      <c r="T74" s="123"/>
      <c r="U74" s="123"/>
      <c r="V74" s="123"/>
      <c r="W74" s="123"/>
      <c r="X74" s="123"/>
      <c r="Y74" s="123"/>
      <c r="Z74" s="123"/>
      <c r="AA74" s="123"/>
      <c r="AB74" s="123"/>
      <c r="AC74" s="123"/>
      <c r="AD74" s="123"/>
      <c r="AE74" s="123"/>
      <c r="AF74" s="123"/>
      <c r="AG74" s="123"/>
      <c r="AH74" s="123"/>
    </row>
    <row r="75" spans="2:34" ht="15" customHeight="1">
      <c r="B75" s="123"/>
      <c r="C75" s="20" t="s">
        <v>2033</v>
      </c>
      <c r="D75" s="123"/>
      <c r="E75" s="123"/>
      <c r="F75" s="123"/>
      <c r="G75" s="123"/>
      <c r="H75" s="123"/>
      <c r="I75" s="123"/>
      <c r="J75" s="123"/>
      <c r="K75" s="123"/>
      <c r="L75" s="123"/>
      <c r="M75" s="123"/>
      <c r="N75" s="123"/>
      <c r="O75" s="123"/>
      <c r="P75" s="123"/>
      <c r="Q75" s="123"/>
      <c r="R75" s="123"/>
      <c r="S75" s="123"/>
      <c r="T75" s="123"/>
      <c r="U75" s="123"/>
      <c r="V75" s="123"/>
      <c r="W75" s="123"/>
      <c r="X75" s="123"/>
      <c r="Y75" s="123"/>
      <c r="Z75" s="123"/>
      <c r="AA75" s="123"/>
      <c r="AB75" s="123"/>
      <c r="AC75" s="123"/>
      <c r="AD75" s="123"/>
      <c r="AE75" s="123"/>
      <c r="AF75" s="123"/>
      <c r="AG75" s="123"/>
      <c r="AH75" s="123"/>
    </row>
    <row r="76" spans="2:34" ht="15" customHeight="1">
      <c r="B76" s="123"/>
      <c r="C76" s="20" t="s">
        <v>1844</v>
      </c>
      <c r="D76" s="123"/>
      <c r="E76" s="123"/>
      <c r="F76" s="123"/>
      <c r="G76" s="123"/>
      <c r="H76" s="123"/>
      <c r="I76" s="123"/>
      <c r="J76" s="123"/>
      <c r="K76" s="123"/>
      <c r="L76" s="123"/>
      <c r="M76" s="123"/>
      <c r="N76" s="123"/>
      <c r="O76" s="123"/>
      <c r="P76" s="123"/>
      <c r="Q76" s="123"/>
      <c r="R76" s="123"/>
      <c r="S76" s="123"/>
      <c r="T76" s="123"/>
      <c r="U76" s="123"/>
      <c r="V76" s="123"/>
      <c r="W76" s="123"/>
      <c r="X76" s="123"/>
      <c r="Y76" s="123"/>
      <c r="Z76" s="123"/>
      <c r="AA76" s="123"/>
      <c r="AB76" s="123"/>
      <c r="AC76" s="123"/>
      <c r="AD76" s="123"/>
      <c r="AE76" s="123"/>
      <c r="AF76" s="123"/>
      <c r="AG76" s="123"/>
      <c r="AH76" s="123"/>
    </row>
    <row r="77" spans="2:34" ht="15" customHeight="1">
      <c r="B77" s="123"/>
      <c r="C77" s="20" t="s">
        <v>1801</v>
      </c>
      <c r="D77" s="123"/>
      <c r="E77" s="123"/>
      <c r="F77" s="123"/>
      <c r="G77" s="123"/>
      <c r="H77" s="123"/>
      <c r="I77" s="123"/>
      <c r="J77" s="123"/>
      <c r="K77" s="123"/>
      <c r="L77" s="123"/>
      <c r="M77" s="123"/>
      <c r="N77" s="123"/>
      <c r="O77" s="123"/>
      <c r="P77" s="123"/>
      <c r="Q77" s="123"/>
      <c r="R77" s="123"/>
      <c r="S77" s="123"/>
      <c r="T77" s="123"/>
      <c r="U77" s="123"/>
      <c r="V77" s="123"/>
      <c r="W77" s="123"/>
      <c r="X77" s="123"/>
      <c r="Y77" s="123"/>
      <c r="Z77" s="123"/>
      <c r="AA77" s="123"/>
      <c r="AB77" s="123"/>
      <c r="AC77" s="123"/>
      <c r="AD77" s="123"/>
      <c r="AE77" s="123"/>
      <c r="AF77" s="123"/>
      <c r="AG77" s="123"/>
      <c r="AH77" s="123"/>
    </row>
    <row r="78" spans="2:34" ht="15" customHeight="1">
      <c r="B78" s="123"/>
      <c r="C78" s="123"/>
      <c r="D78" s="123"/>
      <c r="E78" s="123"/>
      <c r="F78" s="123"/>
      <c r="G78" s="123"/>
      <c r="H78" s="123"/>
      <c r="I78" s="123"/>
      <c r="J78" s="123"/>
      <c r="K78" s="123"/>
      <c r="L78" s="123"/>
      <c r="M78" s="123"/>
      <c r="N78" s="123"/>
      <c r="O78" s="123"/>
      <c r="P78" s="123"/>
      <c r="Q78" s="123"/>
      <c r="R78" s="123"/>
      <c r="S78" s="123"/>
      <c r="T78" s="123"/>
      <c r="U78" s="123"/>
      <c r="V78" s="123"/>
      <c r="W78" s="123"/>
      <c r="X78" s="123"/>
      <c r="Y78" s="123"/>
      <c r="Z78" s="123"/>
      <c r="AA78" s="123"/>
      <c r="AB78" s="123"/>
      <c r="AC78" s="123"/>
      <c r="AD78" s="123"/>
      <c r="AE78" s="123"/>
      <c r="AF78" s="123"/>
      <c r="AG78" s="123"/>
      <c r="AH78" s="123"/>
    </row>
    <row r="79" spans="2:34" ht="15" customHeight="1">
      <c r="B79" s="123"/>
      <c r="C79" s="123"/>
      <c r="D79" s="123"/>
      <c r="E79" s="123"/>
      <c r="F79" s="123"/>
      <c r="G79" s="123"/>
      <c r="H79" s="123"/>
      <c r="I79" s="123"/>
      <c r="J79" s="123"/>
      <c r="K79" s="123"/>
      <c r="L79" s="123"/>
      <c r="M79" s="123"/>
      <c r="N79" s="123"/>
      <c r="O79" s="123"/>
      <c r="P79" s="123"/>
      <c r="Q79" s="123"/>
      <c r="R79" s="123"/>
      <c r="S79" s="123"/>
      <c r="T79" s="123"/>
      <c r="U79" s="123"/>
      <c r="V79" s="123"/>
      <c r="W79" s="123"/>
      <c r="X79" s="123"/>
      <c r="Y79" s="123"/>
      <c r="Z79" s="123"/>
      <c r="AA79" s="123"/>
      <c r="AB79" s="123"/>
      <c r="AC79" s="123"/>
      <c r="AD79" s="123"/>
      <c r="AE79" s="123"/>
      <c r="AF79" s="123"/>
      <c r="AG79" s="123"/>
      <c r="AH79" s="123"/>
    </row>
    <row r="80" spans="2:34" ht="15" customHeight="1">
      <c r="B80" s="123"/>
      <c r="C80" s="123"/>
      <c r="D80" s="123"/>
      <c r="E80" s="123"/>
      <c r="F80" s="123"/>
      <c r="G80" s="123"/>
      <c r="H80" s="123"/>
      <c r="I80" s="123"/>
      <c r="J80" s="123"/>
      <c r="K80" s="123"/>
      <c r="L80" s="123"/>
      <c r="M80" s="123"/>
      <c r="N80" s="123"/>
      <c r="O80" s="123"/>
      <c r="P80" s="123"/>
      <c r="Q80" s="123"/>
      <c r="R80" s="123"/>
      <c r="S80" s="123"/>
      <c r="T80" s="123"/>
      <c r="U80" s="123"/>
      <c r="V80" s="123"/>
      <c r="W80" s="123"/>
      <c r="X80" s="123"/>
      <c r="Y80" s="123"/>
      <c r="Z80" s="123"/>
      <c r="AA80" s="123"/>
      <c r="AB80" s="123"/>
      <c r="AC80" s="123"/>
      <c r="AD80" s="123"/>
      <c r="AE80" s="123"/>
      <c r="AF80" s="123"/>
      <c r="AG80" s="123"/>
      <c r="AH80" s="123"/>
    </row>
    <row r="81" spans="2:34" ht="15" customHeight="1">
      <c r="B81" s="123"/>
      <c r="C81" s="123"/>
      <c r="D81" s="123"/>
      <c r="E81" s="123"/>
      <c r="F81" s="123"/>
      <c r="G81" s="123"/>
      <c r="H81" s="123"/>
      <c r="I81" s="123"/>
      <c r="J81" s="123"/>
      <c r="K81" s="123"/>
      <c r="L81" s="123"/>
      <c r="M81" s="123"/>
      <c r="N81" s="123"/>
      <c r="O81" s="123"/>
      <c r="P81" s="123"/>
      <c r="Q81" s="123"/>
      <c r="R81" s="123"/>
      <c r="S81" s="123"/>
      <c r="T81" s="123"/>
      <c r="U81" s="123"/>
      <c r="V81" s="123"/>
      <c r="W81" s="123"/>
      <c r="X81" s="123"/>
      <c r="Y81" s="123"/>
      <c r="Z81" s="123"/>
      <c r="AA81" s="123"/>
      <c r="AB81" s="123"/>
      <c r="AC81" s="123"/>
      <c r="AD81" s="123"/>
      <c r="AE81" s="123"/>
      <c r="AF81" s="123"/>
      <c r="AG81" s="123"/>
      <c r="AH81" s="123"/>
    </row>
    <row r="82" spans="2:34" ht="15" customHeight="1">
      <c r="B82" s="123"/>
      <c r="C82" s="123"/>
      <c r="D82" s="123"/>
      <c r="E82" s="123"/>
      <c r="F82" s="123"/>
      <c r="G82" s="123"/>
      <c r="H82" s="123"/>
      <c r="I82" s="123"/>
      <c r="J82" s="123"/>
      <c r="K82" s="123"/>
      <c r="L82" s="123"/>
      <c r="M82" s="123"/>
      <c r="N82" s="123"/>
      <c r="O82" s="123"/>
      <c r="P82" s="123"/>
      <c r="Q82" s="123"/>
      <c r="R82" s="123"/>
      <c r="S82" s="123"/>
      <c r="T82" s="123"/>
      <c r="U82" s="123"/>
      <c r="V82" s="123"/>
      <c r="W82" s="123"/>
      <c r="X82" s="123"/>
      <c r="Y82" s="123"/>
      <c r="Z82" s="123"/>
      <c r="AA82" s="123"/>
      <c r="AB82" s="123"/>
      <c r="AC82" s="123"/>
      <c r="AD82" s="123"/>
      <c r="AE82" s="123"/>
      <c r="AF82" s="123"/>
      <c r="AG82" s="123"/>
      <c r="AH82" s="123"/>
    </row>
    <row r="83" spans="2:34" ht="15" customHeight="1">
      <c r="B83" s="123"/>
      <c r="C83" s="123"/>
      <c r="D83" s="123"/>
      <c r="E83" s="123"/>
      <c r="F83" s="123"/>
      <c r="G83" s="123"/>
      <c r="H83" s="123"/>
      <c r="I83" s="123"/>
      <c r="J83" s="123"/>
      <c r="K83" s="123"/>
      <c r="L83" s="123"/>
      <c r="M83" s="123"/>
      <c r="N83" s="123"/>
      <c r="O83" s="123"/>
      <c r="P83" s="123"/>
      <c r="Q83" s="123"/>
      <c r="R83" s="123"/>
      <c r="S83" s="123"/>
      <c r="T83" s="123"/>
      <c r="U83" s="123"/>
      <c r="V83" s="123"/>
      <c r="W83" s="123"/>
      <c r="X83" s="123"/>
      <c r="Y83" s="123"/>
      <c r="Z83" s="123"/>
      <c r="AA83" s="123"/>
      <c r="AB83" s="123"/>
      <c r="AC83" s="123"/>
      <c r="AD83" s="123"/>
      <c r="AE83" s="123"/>
      <c r="AF83" s="123"/>
      <c r="AG83" s="123"/>
      <c r="AH83" s="123"/>
    </row>
    <row r="84" spans="2:34" ht="15" customHeight="1">
      <c r="B84" s="123"/>
      <c r="C84" s="123"/>
      <c r="D84" s="123"/>
      <c r="E84" s="123"/>
      <c r="F84" s="123"/>
      <c r="G84" s="123"/>
      <c r="H84" s="123"/>
      <c r="I84" s="123"/>
      <c r="J84" s="123"/>
      <c r="K84" s="123"/>
      <c r="L84" s="123"/>
      <c r="M84" s="123"/>
      <c r="N84" s="123"/>
      <c r="O84" s="123"/>
      <c r="P84" s="123"/>
      <c r="Q84" s="123"/>
      <c r="R84" s="123"/>
      <c r="S84" s="123"/>
      <c r="T84" s="123"/>
      <c r="U84" s="123"/>
      <c r="V84" s="123"/>
      <c r="W84" s="123"/>
      <c r="X84" s="123"/>
      <c r="Y84" s="123"/>
      <c r="Z84" s="123"/>
      <c r="AA84" s="123"/>
      <c r="AB84" s="123"/>
      <c r="AC84" s="123"/>
      <c r="AD84" s="123"/>
      <c r="AE84" s="123"/>
      <c r="AF84" s="123"/>
      <c r="AG84" s="123"/>
      <c r="AH84" s="123"/>
    </row>
    <row r="85" spans="2:34" ht="15" customHeight="1">
      <c r="B85" s="123"/>
      <c r="C85" s="123"/>
      <c r="D85" s="123"/>
      <c r="E85" s="123"/>
      <c r="F85" s="123"/>
      <c r="G85" s="123"/>
      <c r="H85" s="123"/>
      <c r="I85" s="123"/>
      <c r="J85" s="123"/>
      <c r="K85" s="123"/>
      <c r="L85" s="123"/>
      <c r="M85" s="123"/>
      <c r="N85" s="123"/>
      <c r="O85" s="123"/>
      <c r="P85" s="123"/>
      <c r="Q85" s="123"/>
      <c r="R85" s="123"/>
      <c r="S85" s="123"/>
      <c r="T85" s="123"/>
      <c r="U85" s="123"/>
      <c r="V85" s="123"/>
      <c r="W85" s="123"/>
      <c r="X85" s="123"/>
      <c r="Y85" s="123"/>
      <c r="Z85" s="123"/>
      <c r="AA85" s="123"/>
      <c r="AB85" s="123"/>
      <c r="AC85" s="123"/>
      <c r="AD85" s="123"/>
      <c r="AE85" s="123"/>
      <c r="AF85" s="123"/>
      <c r="AG85" s="123"/>
      <c r="AH85" s="123"/>
    </row>
    <row r="86" spans="2:34" ht="15" customHeight="1">
      <c r="B86" s="123"/>
      <c r="C86" s="123"/>
      <c r="D86" s="123"/>
      <c r="E86" s="123"/>
      <c r="F86" s="123"/>
      <c r="G86" s="123"/>
      <c r="H86" s="123"/>
      <c r="I86" s="123"/>
      <c r="J86" s="123"/>
      <c r="K86" s="123"/>
      <c r="L86" s="123"/>
      <c r="M86" s="123"/>
      <c r="N86" s="123"/>
      <c r="O86" s="123"/>
      <c r="P86" s="123"/>
      <c r="Q86" s="123"/>
      <c r="R86" s="123"/>
      <c r="S86" s="123"/>
      <c r="T86" s="123"/>
      <c r="U86" s="123"/>
      <c r="V86" s="123"/>
      <c r="W86" s="123"/>
      <c r="X86" s="123"/>
      <c r="Y86" s="123"/>
      <c r="Z86" s="123"/>
      <c r="AA86" s="123"/>
      <c r="AB86" s="123"/>
      <c r="AC86" s="123"/>
      <c r="AD86" s="123"/>
      <c r="AE86" s="123"/>
      <c r="AF86" s="123"/>
      <c r="AG86" s="123"/>
      <c r="AH86" s="123"/>
    </row>
    <row r="87" spans="2:34" ht="15" customHeight="1">
      <c r="B87" s="123"/>
      <c r="C87" s="123"/>
      <c r="D87" s="123"/>
      <c r="E87" s="123"/>
      <c r="F87" s="123"/>
      <c r="G87" s="123"/>
      <c r="H87" s="123"/>
      <c r="I87" s="123"/>
      <c r="J87" s="123"/>
      <c r="K87" s="123"/>
      <c r="L87" s="123"/>
      <c r="M87" s="123"/>
      <c r="N87" s="123"/>
      <c r="O87" s="123"/>
      <c r="P87" s="123"/>
      <c r="Q87" s="123"/>
      <c r="R87" s="123"/>
      <c r="S87" s="123"/>
      <c r="T87" s="123"/>
      <c r="U87" s="123"/>
      <c r="V87" s="123"/>
      <c r="W87" s="123"/>
      <c r="X87" s="123"/>
      <c r="Y87" s="123"/>
      <c r="Z87" s="123"/>
      <c r="AA87" s="123"/>
      <c r="AB87" s="123"/>
      <c r="AC87" s="123"/>
      <c r="AD87" s="123"/>
      <c r="AE87" s="123"/>
      <c r="AF87" s="123"/>
      <c r="AG87" s="123"/>
      <c r="AH87" s="123"/>
    </row>
    <row r="88" spans="2:34" ht="15" customHeight="1">
      <c r="B88" s="123"/>
      <c r="C88" s="123"/>
      <c r="D88" s="123"/>
      <c r="E88" s="123"/>
      <c r="F88" s="123"/>
      <c r="G88" s="123"/>
      <c r="H88" s="123"/>
      <c r="I88" s="123"/>
      <c r="J88" s="123"/>
      <c r="K88" s="123"/>
      <c r="L88" s="123"/>
      <c r="M88" s="123"/>
      <c r="N88" s="123"/>
      <c r="O88" s="123"/>
      <c r="P88" s="123"/>
      <c r="Q88" s="123"/>
      <c r="R88" s="123"/>
      <c r="S88" s="123"/>
      <c r="T88" s="123"/>
      <c r="U88" s="123"/>
      <c r="V88" s="123"/>
      <c r="W88" s="123"/>
      <c r="X88" s="123"/>
      <c r="Y88" s="123"/>
      <c r="Z88" s="123"/>
      <c r="AA88" s="123"/>
      <c r="AB88" s="123"/>
      <c r="AC88" s="123"/>
      <c r="AD88" s="123"/>
      <c r="AE88" s="123"/>
      <c r="AF88" s="123"/>
      <c r="AG88" s="123"/>
      <c r="AH88" s="123"/>
    </row>
    <row r="89" spans="2:34" ht="15" customHeight="1">
      <c r="B89" s="123"/>
      <c r="C89" s="123"/>
      <c r="D89" s="123"/>
      <c r="E89" s="123"/>
      <c r="F89" s="123"/>
      <c r="G89" s="123"/>
      <c r="H89" s="123"/>
      <c r="I89" s="123"/>
      <c r="J89" s="123"/>
      <c r="K89" s="123"/>
      <c r="L89" s="123"/>
      <c r="M89" s="123"/>
      <c r="N89" s="123"/>
      <c r="O89" s="123"/>
      <c r="P89" s="123"/>
      <c r="Q89" s="123"/>
      <c r="R89" s="123"/>
      <c r="S89" s="123"/>
      <c r="T89" s="123"/>
      <c r="U89" s="123"/>
      <c r="V89" s="123"/>
      <c r="W89" s="123"/>
      <c r="X89" s="123"/>
      <c r="Y89" s="123"/>
      <c r="Z89" s="123"/>
      <c r="AA89" s="123"/>
      <c r="AB89" s="123"/>
      <c r="AC89" s="123"/>
      <c r="AD89" s="123"/>
      <c r="AE89" s="123"/>
      <c r="AF89" s="123"/>
      <c r="AG89" s="123"/>
      <c r="AH89" s="123"/>
    </row>
    <row r="90" spans="2:34" ht="15" customHeight="1">
      <c r="B90" s="123"/>
      <c r="C90" s="123"/>
      <c r="D90" s="123"/>
      <c r="E90" s="123"/>
      <c r="F90" s="123"/>
      <c r="G90" s="123"/>
      <c r="H90" s="123"/>
      <c r="I90" s="123"/>
      <c r="J90" s="123"/>
      <c r="K90" s="123"/>
      <c r="L90" s="123"/>
      <c r="M90" s="123"/>
      <c r="N90" s="123"/>
      <c r="O90" s="123"/>
      <c r="P90" s="123"/>
      <c r="Q90" s="123"/>
      <c r="R90" s="123"/>
      <c r="S90" s="123"/>
      <c r="T90" s="123"/>
      <c r="U90" s="123"/>
      <c r="V90" s="123"/>
      <c r="W90" s="123"/>
      <c r="X90" s="123"/>
      <c r="Y90" s="123"/>
      <c r="Z90" s="123"/>
      <c r="AA90" s="123"/>
      <c r="AB90" s="123"/>
      <c r="AC90" s="123"/>
      <c r="AD90" s="123"/>
      <c r="AE90" s="123"/>
      <c r="AF90" s="123"/>
      <c r="AG90" s="123"/>
      <c r="AH90" s="123"/>
    </row>
    <row r="91" spans="2:34" ht="15" customHeight="1">
      <c r="B91" s="123"/>
      <c r="C91" s="123"/>
      <c r="D91" s="123"/>
      <c r="E91" s="123"/>
      <c r="F91" s="123"/>
      <c r="G91" s="123"/>
      <c r="H91" s="123"/>
      <c r="I91" s="123"/>
      <c r="J91" s="123"/>
      <c r="K91" s="123"/>
      <c r="L91" s="123"/>
      <c r="M91" s="123"/>
      <c r="N91" s="123"/>
      <c r="O91" s="123"/>
      <c r="P91" s="123"/>
      <c r="Q91" s="123"/>
      <c r="R91" s="123"/>
      <c r="S91" s="123"/>
      <c r="T91" s="123"/>
      <c r="U91" s="123"/>
      <c r="V91" s="123"/>
      <c r="W91" s="123"/>
      <c r="X91" s="123"/>
      <c r="Y91" s="123"/>
      <c r="Z91" s="123"/>
      <c r="AA91" s="123"/>
      <c r="AB91" s="123"/>
      <c r="AC91" s="123"/>
      <c r="AD91" s="123"/>
      <c r="AE91" s="123"/>
      <c r="AF91" s="123"/>
      <c r="AG91" s="123"/>
      <c r="AH91" s="123"/>
    </row>
    <row r="92" spans="2:34" ht="15" customHeight="1">
      <c r="B92" s="123"/>
      <c r="C92" s="123"/>
      <c r="D92" s="123"/>
      <c r="E92" s="123"/>
      <c r="F92" s="123"/>
      <c r="G92" s="123"/>
      <c r="H92" s="123"/>
      <c r="I92" s="123"/>
      <c r="J92" s="123"/>
      <c r="K92" s="123"/>
      <c r="L92" s="123"/>
      <c r="M92" s="123"/>
      <c r="N92" s="123"/>
      <c r="O92" s="123"/>
      <c r="P92" s="123"/>
      <c r="Q92" s="123"/>
      <c r="R92" s="123"/>
      <c r="S92" s="123"/>
      <c r="T92" s="123"/>
      <c r="U92" s="123"/>
      <c r="V92" s="123"/>
      <c r="W92" s="123"/>
      <c r="X92" s="123"/>
      <c r="Y92" s="123"/>
      <c r="Z92" s="123"/>
      <c r="AA92" s="123"/>
      <c r="AB92" s="123"/>
      <c r="AC92" s="123"/>
      <c r="AD92" s="123"/>
      <c r="AE92" s="123"/>
      <c r="AF92" s="123"/>
      <c r="AG92" s="123"/>
      <c r="AH92" s="123"/>
    </row>
    <row r="93" spans="2:34" ht="15" customHeight="1">
      <c r="B93" s="123"/>
      <c r="C93" s="123"/>
      <c r="D93" s="123"/>
      <c r="E93" s="123"/>
      <c r="F93" s="123"/>
      <c r="G93" s="123"/>
      <c r="H93" s="123"/>
      <c r="I93" s="123"/>
      <c r="J93" s="123"/>
      <c r="K93" s="123"/>
      <c r="L93" s="123"/>
      <c r="M93" s="123"/>
      <c r="N93" s="123"/>
      <c r="O93" s="123"/>
      <c r="P93" s="123"/>
      <c r="Q93" s="123"/>
      <c r="R93" s="123"/>
      <c r="S93" s="123"/>
      <c r="T93" s="123"/>
      <c r="U93" s="123"/>
      <c r="V93" s="123"/>
      <c r="W93" s="123"/>
      <c r="X93" s="123"/>
      <c r="Y93" s="123"/>
      <c r="Z93" s="123"/>
      <c r="AA93" s="123"/>
      <c r="AB93" s="123"/>
      <c r="AC93" s="123"/>
      <c r="AD93" s="123"/>
      <c r="AE93" s="123"/>
      <c r="AF93" s="123"/>
      <c r="AG93" s="123"/>
      <c r="AH93" s="123"/>
    </row>
    <row r="94" spans="2:34" ht="15" customHeight="1">
      <c r="B94" s="123"/>
      <c r="C94" s="123"/>
      <c r="D94" s="123"/>
      <c r="E94" s="123"/>
      <c r="F94" s="123"/>
      <c r="G94" s="123"/>
      <c r="H94" s="123"/>
      <c r="I94" s="123"/>
      <c r="J94" s="123"/>
      <c r="K94" s="123"/>
      <c r="L94" s="123"/>
      <c r="M94" s="123"/>
      <c r="N94" s="123"/>
      <c r="O94" s="123"/>
      <c r="P94" s="123"/>
      <c r="Q94" s="123"/>
      <c r="R94" s="123"/>
      <c r="S94" s="123"/>
      <c r="T94" s="123"/>
      <c r="U94" s="123"/>
      <c r="V94" s="123"/>
      <c r="W94" s="123"/>
      <c r="X94" s="123"/>
      <c r="Y94" s="123"/>
      <c r="Z94" s="123"/>
      <c r="AA94" s="123"/>
      <c r="AB94" s="123"/>
      <c r="AC94" s="123"/>
      <c r="AD94" s="123"/>
      <c r="AE94" s="123"/>
      <c r="AF94" s="123"/>
      <c r="AG94" s="123"/>
      <c r="AH94" s="123"/>
    </row>
    <row r="95" spans="2:34" ht="15" customHeight="1">
      <c r="B95" s="123"/>
      <c r="C95" s="123"/>
      <c r="D95" s="123"/>
      <c r="E95" s="123"/>
      <c r="F95" s="123"/>
      <c r="G95" s="123"/>
      <c r="H95" s="123"/>
      <c r="I95" s="123"/>
      <c r="J95" s="123"/>
      <c r="K95" s="123"/>
      <c r="L95" s="123"/>
      <c r="M95" s="123"/>
      <c r="N95" s="123"/>
      <c r="O95" s="123"/>
      <c r="P95" s="123"/>
      <c r="Q95" s="123"/>
      <c r="R95" s="123"/>
      <c r="S95" s="123"/>
      <c r="T95" s="123"/>
      <c r="U95" s="123"/>
      <c r="V95" s="123"/>
      <c r="W95" s="123"/>
      <c r="X95" s="123"/>
      <c r="Y95" s="123"/>
      <c r="Z95" s="123"/>
      <c r="AA95" s="123"/>
      <c r="AB95" s="123"/>
      <c r="AC95" s="123"/>
      <c r="AD95" s="123"/>
      <c r="AE95" s="123"/>
      <c r="AF95" s="123"/>
      <c r="AG95" s="123"/>
      <c r="AH95" s="123"/>
    </row>
    <row r="96" spans="2:34" ht="15" customHeight="1">
      <c r="B96" s="123"/>
      <c r="C96" s="123"/>
      <c r="D96" s="123"/>
      <c r="E96" s="123"/>
      <c r="F96" s="123"/>
      <c r="G96" s="123"/>
      <c r="H96" s="123"/>
      <c r="I96" s="123"/>
      <c r="J96" s="123"/>
      <c r="K96" s="123"/>
      <c r="L96" s="123"/>
      <c r="M96" s="123"/>
      <c r="N96" s="123"/>
      <c r="O96" s="123"/>
      <c r="P96" s="123"/>
      <c r="Q96" s="123"/>
      <c r="R96" s="123"/>
      <c r="S96" s="123"/>
      <c r="T96" s="123"/>
      <c r="U96" s="123"/>
      <c r="V96" s="123"/>
      <c r="W96" s="123"/>
      <c r="X96" s="123"/>
      <c r="Y96" s="123"/>
      <c r="Z96" s="123"/>
      <c r="AA96" s="123"/>
      <c r="AB96" s="123"/>
      <c r="AC96" s="123"/>
      <c r="AD96" s="123"/>
      <c r="AE96" s="123"/>
      <c r="AF96" s="123"/>
      <c r="AG96" s="123"/>
      <c r="AH96" s="123"/>
    </row>
    <row r="97" spans="2:34" ht="15" customHeight="1">
      <c r="B97" s="123"/>
      <c r="C97" s="123"/>
      <c r="D97" s="123"/>
      <c r="E97" s="123"/>
      <c r="F97" s="123"/>
      <c r="G97" s="123"/>
      <c r="H97" s="123"/>
      <c r="I97" s="123"/>
      <c r="J97" s="123"/>
      <c r="K97" s="123"/>
      <c r="L97" s="123"/>
      <c r="M97" s="123"/>
      <c r="N97" s="123"/>
      <c r="O97" s="123"/>
      <c r="P97" s="123"/>
      <c r="Q97" s="123"/>
      <c r="R97" s="123"/>
      <c r="S97" s="123"/>
      <c r="T97" s="123"/>
      <c r="U97" s="123"/>
      <c r="V97" s="123"/>
      <c r="W97" s="123"/>
      <c r="X97" s="123"/>
      <c r="Y97" s="123"/>
      <c r="Z97" s="123"/>
      <c r="AA97" s="123"/>
      <c r="AB97" s="123"/>
      <c r="AC97" s="123"/>
      <c r="AD97" s="123"/>
      <c r="AE97" s="123"/>
      <c r="AF97" s="123"/>
      <c r="AG97" s="123"/>
      <c r="AH97" s="123"/>
    </row>
    <row r="98" spans="2:34" ht="15" customHeight="1">
      <c r="B98" s="123"/>
      <c r="C98" s="123"/>
      <c r="D98" s="123"/>
      <c r="E98" s="123"/>
      <c r="F98" s="123"/>
      <c r="G98" s="123"/>
      <c r="H98" s="123"/>
      <c r="I98" s="123"/>
      <c r="J98" s="123"/>
      <c r="K98" s="123"/>
      <c r="L98" s="123"/>
      <c r="M98" s="123"/>
      <c r="N98" s="123"/>
      <c r="O98" s="123"/>
      <c r="P98" s="123"/>
      <c r="Q98" s="123"/>
      <c r="R98" s="123"/>
      <c r="S98" s="123"/>
      <c r="T98" s="123"/>
      <c r="U98" s="123"/>
      <c r="V98" s="123"/>
      <c r="W98" s="123"/>
      <c r="X98" s="123"/>
      <c r="Y98" s="123"/>
      <c r="Z98" s="123"/>
      <c r="AA98" s="123"/>
      <c r="AB98" s="123"/>
      <c r="AC98" s="123"/>
      <c r="AD98" s="123"/>
      <c r="AE98" s="123"/>
      <c r="AF98" s="123"/>
      <c r="AG98" s="123"/>
      <c r="AH98" s="123"/>
    </row>
    <row r="99" spans="2:34" ht="15" customHeight="1">
      <c r="B99" s="123"/>
      <c r="C99" s="123"/>
      <c r="D99" s="123"/>
      <c r="E99" s="123"/>
      <c r="F99" s="123"/>
      <c r="G99" s="123"/>
      <c r="H99" s="123"/>
      <c r="I99" s="123"/>
      <c r="J99" s="123"/>
      <c r="K99" s="123"/>
      <c r="L99" s="123"/>
      <c r="M99" s="123"/>
      <c r="N99" s="123"/>
      <c r="O99" s="123"/>
      <c r="P99" s="123"/>
      <c r="Q99" s="123"/>
      <c r="R99" s="123"/>
      <c r="S99" s="123"/>
      <c r="T99" s="123"/>
      <c r="U99" s="123"/>
      <c r="V99" s="123"/>
      <c r="W99" s="123"/>
      <c r="X99" s="123"/>
      <c r="Y99" s="123"/>
      <c r="Z99" s="123"/>
      <c r="AA99" s="123"/>
      <c r="AB99" s="123"/>
      <c r="AC99" s="123"/>
      <c r="AD99" s="123"/>
      <c r="AE99" s="123"/>
      <c r="AF99" s="123"/>
      <c r="AG99" s="123"/>
      <c r="AH99" s="123"/>
    </row>
    <row r="100" spans="2:34" ht="15" customHeight="1">
      <c r="B100" s="123"/>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c r="AA100" s="123"/>
      <c r="AB100" s="123"/>
      <c r="AC100" s="123"/>
      <c r="AD100" s="123"/>
      <c r="AE100" s="123"/>
      <c r="AF100" s="123"/>
      <c r="AG100" s="123"/>
      <c r="AH100" s="123"/>
    </row>
    <row r="101" spans="2:34" ht="15" customHeight="1">
      <c r="B101" s="123"/>
      <c r="C101" s="123"/>
      <c r="D101" s="123"/>
      <c r="E101" s="123"/>
      <c r="F101" s="123"/>
      <c r="G101" s="123"/>
      <c r="H101" s="123"/>
      <c r="I101" s="123"/>
      <c r="J101" s="123"/>
      <c r="K101" s="123"/>
      <c r="L101" s="123"/>
      <c r="M101" s="123"/>
      <c r="N101" s="123"/>
      <c r="O101" s="123"/>
      <c r="P101" s="123"/>
      <c r="Q101" s="123"/>
      <c r="R101" s="123"/>
      <c r="S101" s="123"/>
      <c r="T101" s="123"/>
      <c r="U101" s="123"/>
      <c r="V101" s="123"/>
      <c r="W101" s="123"/>
      <c r="X101" s="123"/>
      <c r="Y101" s="123"/>
      <c r="Z101" s="123"/>
      <c r="AA101" s="123"/>
      <c r="AB101" s="123"/>
      <c r="AC101" s="123"/>
      <c r="AD101" s="123"/>
      <c r="AE101" s="123"/>
      <c r="AF101" s="123"/>
      <c r="AG101" s="123"/>
      <c r="AH101" s="123"/>
    </row>
    <row r="102" spans="2:34" ht="15" customHeight="1">
      <c r="B102" s="123"/>
      <c r="C102" s="123"/>
      <c r="D102" s="123"/>
      <c r="E102" s="123"/>
      <c r="F102" s="123"/>
      <c r="G102" s="123"/>
      <c r="H102" s="123"/>
      <c r="I102" s="123"/>
      <c r="J102" s="123"/>
      <c r="K102" s="123"/>
      <c r="L102" s="123"/>
      <c r="M102" s="123"/>
      <c r="N102" s="123"/>
      <c r="O102" s="123"/>
      <c r="P102" s="123"/>
      <c r="Q102" s="123"/>
      <c r="R102" s="123"/>
      <c r="S102" s="123"/>
      <c r="T102" s="123"/>
      <c r="U102" s="123"/>
      <c r="V102" s="123"/>
      <c r="W102" s="123"/>
      <c r="X102" s="123"/>
      <c r="Y102" s="123"/>
      <c r="Z102" s="123"/>
      <c r="AA102" s="123"/>
      <c r="AB102" s="123"/>
      <c r="AC102" s="123"/>
      <c r="AD102" s="123"/>
      <c r="AE102" s="123"/>
      <c r="AF102" s="123"/>
      <c r="AG102" s="123"/>
      <c r="AH102" s="123"/>
    </row>
    <row r="103" spans="2:34" ht="15" customHeight="1">
      <c r="B103" s="123"/>
      <c r="C103" s="123"/>
      <c r="D103" s="123"/>
      <c r="E103" s="123"/>
      <c r="F103" s="123"/>
      <c r="G103" s="123"/>
      <c r="H103" s="123"/>
      <c r="I103" s="123"/>
      <c r="J103" s="123"/>
      <c r="K103" s="123"/>
      <c r="L103" s="123"/>
      <c r="M103" s="123"/>
      <c r="N103" s="123"/>
      <c r="O103" s="123"/>
      <c r="P103" s="123"/>
      <c r="Q103" s="123"/>
      <c r="R103" s="123"/>
      <c r="S103" s="123"/>
      <c r="T103" s="123"/>
      <c r="U103" s="123"/>
      <c r="V103" s="123"/>
      <c r="W103" s="123"/>
      <c r="X103" s="123"/>
      <c r="Y103" s="123"/>
      <c r="Z103" s="123"/>
      <c r="AA103" s="123"/>
      <c r="AB103" s="123"/>
      <c r="AC103" s="123"/>
      <c r="AD103" s="123"/>
      <c r="AE103" s="123"/>
      <c r="AF103" s="123"/>
      <c r="AG103" s="123"/>
      <c r="AH103" s="123"/>
    </row>
    <row r="104" spans="2:34" ht="15" customHeight="1">
      <c r="B104" s="123"/>
      <c r="C104" s="123"/>
      <c r="D104" s="123"/>
      <c r="E104" s="123"/>
      <c r="F104" s="123"/>
      <c r="G104" s="123"/>
      <c r="H104" s="123"/>
      <c r="I104" s="123"/>
      <c r="J104" s="123"/>
      <c r="K104" s="123"/>
      <c r="L104" s="123"/>
      <c r="M104" s="123"/>
      <c r="N104" s="123"/>
      <c r="O104" s="123"/>
      <c r="P104" s="123"/>
      <c r="Q104" s="123"/>
      <c r="R104" s="123"/>
      <c r="S104" s="123"/>
      <c r="T104" s="123"/>
      <c r="U104" s="123"/>
      <c r="V104" s="123"/>
      <c r="W104" s="123"/>
      <c r="X104" s="123"/>
      <c r="Y104" s="123"/>
      <c r="Z104" s="123"/>
      <c r="AA104" s="123"/>
      <c r="AB104" s="123"/>
      <c r="AC104" s="123"/>
      <c r="AD104" s="123"/>
      <c r="AE104" s="123"/>
      <c r="AF104" s="123"/>
      <c r="AG104" s="123"/>
      <c r="AH104" s="123"/>
    </row>
    <row r="105" spans="2:34" ht="15" customHeight="1">
      <c r="B105" s="123"/>
      <c r="C105" s="123"/>
      <c r="D105" s="123"/>
      <c r="E105" s="123"/>
      <c r="F105" s="123"/>
      <c r="G105" s="123"/>
      <c r="H105" s="123"/>
      <c r="I105" s="123"/>
      <c r="J105" s="123"/>
      <c r="K105" s="123"/>
      <c r="L105" s="123"/>
      <c r="M105" s="123"/>
      <c r="N105" s="123"/>
      <c r="O105" s="123"/>
      <c r="P105" s="123"/>
      <c r="Q105" s="123"/>
      <c r="R105" s="123"/>
      <c r="S105" s="123"/>
      <c r="T105" s="123"/>
      <c r="U105" s="123"/>
      <c r="V105" s="123"/>
      <c r="W105" s="123"/>
      <c r="X105" s="123"/>
      <c r="Y105" s="123"/>
      <c r="Z105" s="123"/>
      <c r="AA105" s="123"/>
      <c r="AB105" s="123"/>
      <c r="AC105" s="123"/>
      <c r="AD105" s="123"/>
      <c r="AE105" s="123"/>
      <c r="AF105" s="123"/>
      <c r="AG105" s="123"/>
      <c r="AH105" s="123"/>
    </row>
    <row r="106" spans="2:34" ht="15" customHeight="1">
      <c r="B106" s="123"/>
      <c r="C106" s="123"/>
      <c r="D106" s="123"/>
      <c r="E106" s="123"/>
      <c r="F106" s="123"/>
      <c r="G106" s="123"/>
      <c r="H106" s="123"/>
      <c r="I106" s="123"/>
      <c r="J106" s="123"/>
      <c r="K106" s="123"/>
      <c r="L106" s="123"/>
      <c r="M106" s="123"/>
      <c r="N106" s="123"/>
      <c r="O106" s="123"/>
      <c r="P106" s="123"/>
      <c r="Q106" s="123"/>
      <c r="R106" s="123"/>
      <c r="S106" s="123"/>
      <c r="T106" s="123"/>
      <c r="U106" s="123"/>
      <c r="V106" s="123"/>
      <c r="W106" s="123"/>
      <c r="X106" s="123"/>
      <c r="Y106" s="123"/>
      <c r="Z106" s="123"/>
      <c r="AA106" s="123"/>
      <c r="AB106" s="123"/>
      <c r="AC106" s="123"/>
      <c r="AD106" s="123"/>
      <c r="AE106" s="123"/>
      <c r="AF106" s="123"/>
      <c r="AG106" s="123"/>
      <c r="AH106" s="123"/>
    </row>
    <row r="107" spans="2:34" ht="15" customHeight="1">
      <c r="B107" s="123"/>
      <c r="C107" s="123"/>
      <c r="D107" s="123"/>
      <c r="E107" s="123"/>
      <c r="F107" s="123"/>
      <c r="G107" s="123"/>
      <c r="H107" s="123"/>
      <c r="I107" s="123"/>
      <c r="J107" s="123"/>
      <c r="K107" s="123"/>
      <c r="L107" s="123"/>
      <c r="M107" s="123"/>
      <c r="N107" s="123"/>
      <c r="O107" s="123"/>
      <c r="P107" s="123"/>
      <c r="Q107" s="123"/>
      <c r="R107" s="123"/>
      <c r="S107" s="123"/>
      <c r="T107" s="123"/>
      <c r="U107" s="123"/>
      <c r="V107" s="123"/>
      <c r="W107" s="123"/>
      <c r="X107" s="123"/>
      <c r="Y107" s="123"/>
      <c r="Z107" s="123"/>
      <c r="AA107" s="123"/>
      <c r="AB107" s="123"/>
      <c r="AC107" s="123"/>
      <c r="AD107" s="123"/>
      <c r="AE107" s="123"/>
      <c r="AF107" s="123"/>
      <c r="AG107" s="123"/>
      <c r="AH107" s="123"/>
    </row>
    <row r="108" spans="2:34" ht="15" customHeight="1">
      <c r="B108" s="123"/>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c r="AA108" s="123"/>
      <c r="AB108" s="123"/>
      <c r="AC108" s="123"/>
      <c r="AD108" s="123"/>
      <c r="AE108" s="123"/>
      <c r="AF108" s="123"/>
      <c r="AG108" s="123"/>
      <c r="AH108" s="123"/>
    </row>
    <row r="109" spans="2:34" ht="15" customHeight="1">
      <c r="B109" s="123"/>
      <c r="C109" s="123"/>
      <c r="D109" s="123"/>
      <c r="E109" s="123"/>
      <c r="F109" s="123"/>
      <c r="G109" s="123"/>
      <c r="H109" s="123"/>
      <c r="I109" s="123"/>
      <c r="J109" s="123"/>
      <c r="K109" s="123"/>
      <c r="L109" s="123"/>
      <c r="M109" s="123"/>
      <c r="N109" s="123"/>
      <c r="O109" s="123"/>
      <c r="P109" s="123"/>
      <c r="Q109" s="123"/>
      <c r="R109" s="123"/>
      <c r="S109" s="123"/>
      <c r="T109" s="123"/>
      <c r="U109" s="123"/>
      <c r="V109" s="123"/>
      <c r="W109" s="123"/>
      <c r="X109" s="123"/>
      <c r="Y109" s="123"/>
      <c r="Z109" s="123"/>
      <c r="AA109" s="123"/>
      <c r="AB109" s="123"/>
      <c r="AC109" s="123"/>
      <c r="AD109" s="123"/>
      <c r="AE109" s="123"/>
      <c r="AF109" s="123"/>
      <c r="AG109" s="123"/>
      <c r="AH109" s="123"/>
    </row>
    <row r="110" spans="2:34" ht="15" customHeight="1">
      <c r="B110" s="123"/>
      <c r="C110" s="123"/>
      <c r="D110" s="123"/>
      <c r="E110" s="123"/>
      <c r="F110" s="123"/>
      <c r="G110" s="123"/>
      <c r="H110" s="123"/>
      <c r="I110" s="123"/>
      <c r="J110" s="123"/>
      <c r="K110" s="123"/>
      <c r="L110" s="123"/>
      <c r="M110" s="123"/>
      <c r="N110" s="123"/>
      <c r="O110" s="123"/>
      <c r="P110" s="123"/>
      <c r="Q110" s="123"/>
      <c r="R110" s="123"/>
      <c r="S110" s="123"/>
      <c r="T110" s="123"/>
      <c r="U110" s="123"/>
      <c r="V110" s="123"/>
      <c r="W110" s="123"/>
      <c r="X110" s="123"/>
      <c r="Y110" s="123"/>
      <c r="Z110" s="123"/>
      <c r="AA110" s="123"/>
      <c r="AB110" s="123"/>
      <c r="AC110" s="123"/>
      <c r="AD110" s="123"/>
      <c r="AE110" s="123"/>
      <c r="AF110" s="123"/>
      <c r="AG110" s="123"/>
      <c r="AH110" s="123"/>
    </row>
    <row r="111" spans="2:34" ht="15" customHeight="1">
      <c r="B111" s="123"/>
      <c r="C111" s="123"/>
      <c r="D111" s="123"/>
      <c r="E111" s="123"/>
      <c r="F111" s="123"/>
      <c r="G111" s="123"/>
      <c r="H111" s="123"/>
      <c r="I111" s="123"/>
      <c r="J111" s="123"/>
      <c r="K111" s="123"/>
      <c r="L111" s="123"/>
      <c r="M111" s="123"/>
      <c r="N111" s="123"/>
      <c r="O111" s="123"/>
      <c r="P111" s="123"/>
      <c r="Q111" s="123"/>
      <c r="R111" s="123"/>
      <c r="S111" s="123"/>
      <c r="T111" s="123"/>
      <c r="U111" s="123"/>
      <c r="V111" s="123"/>
      <c r="W111" s="123"/>
      <c r="X111" s="123"/>
      <c r="Y111" s="123"/>
      <c r="Z111" s="123"/>
      <c r="AA111" s="123"/>
      <c r="AB111" s="123"/>
      <c r="AC111" s="123"/>
      <c r="AD111" s="123"/>
      <c r="AE111" s="123"/>
      <c r="AF111" s="123"/>
      <c r="AG111" s="123"/>
      <c r="AH111" s="123"/>
    </row>
    <row r="112" spans="2:34" ht="15" customHeight="1">
      <c r="B112" s="123"/>
      <c r="C112" s="123"/>
      <c r="D112" s="123"/>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c r="AA112" s="123"/>
      <c r="AB112" s="123"/>
      <c r="AC112" s="123"/>
      <c r="AD112" s="123"/>
      <c r="AE112" s="123"/>
      <c r="AF112" s="123"/>
      <c r="AG112" s="123"/>
      <c r="AH112" s="123"/>
    </row>
    <row r="113" spans="2:34" ht="15" customHeight="1">
      <c r="B113" s="123"/>
      <c r="C113" s="123"/>
      <c r="D113" s="123"/>
      <c r="E113" s="123"/>
      <c r="F113" s="123"/>
      <c r="G113" s="123"/>
      <c r="H113" s="123"/>
      <c r="I113" s="123"/>
      <c r="J113" s="123"/>
      <c r="K113" s="123"/>
      <c r="L113" s="123"/>
      <c r="M113" s="123"/>
      <c r="N113" s="123"/>
      <c r="O113" s="123"/>
      <c r="P113" s="123"/>
      <c r="Q113" s="123"/>
      <c r="R113" s="123"/>
      <c r="S113" s="123"/>
      <c r="T113" s="123"/>
      <c r="U113" s="123"/>
      <c r="V113" s="123"/>
      <c r="W113" s="123"/>
      <c r="X113" s="123"/>
      <c r="Y113" s="123"/>
      <c r="Z113" s="123"/>
      <c r="AA113" s="123"/>
      <c r="AB113" s="123"/>
      <c r="AC113" s="123"/>
      <c r="AD113" s="123"/>
      <c r="AE113" s="123"/>
      <c r="AF113" s="123"/>
      <c r="AG113" s="123"/>
      <c r="AH113" s="123"/>
    </row>
    <row r="114" spans="2:34" ht="15" customHeight="1">
      <c r="B114" s="123"/>
      <c r="C114" s="123"/>
      <c r="D114" s="123"/>
      <c r="E114" s="123"/>
      <c r="F114" s="123"/>
      <c r="G114" s="123"/>
      <c r="H114" s="123"/>
      <c r="I114" s="123"/>
      <c r="J114" s="123"/>
      <c r="K114" s="123"/>
      <c r="L114" s="123"/>
      <c r="M114" s="123"/>
      <c r="N114" s="123"/>
      <c r="O114" s="123"/>
      <c r="P114" s="123"/>
      <c r="Q114" s="123"/>
      <c r="R114" s="123"/>
      <c r="S114" s="123"/>
      <c r="T114" s="123"/>
      <c r="U114" s="123"/>
      <c r="V114" s="123"/>
      <c r="W114" s="123"/>
      <c r="X114" s="123"/>
      <c r="Y114" s="123"/>
      <c r="Z114" s="123"/>
      <c r="AA114" s="123"/>
      <c r="AB114" s="123"/>
      <c r="AC114" s="123"/>
      <c r="AD114" s="123"/>
      <c r="AE114" s="123"/>
      <c r="AF114" s="123"/>
      <c r="AG114" s="123"/>
      <c r="AH114" s="123"/>
    </row>
    <row r="115" spans="2:34" ht="15" customHeight="1">
      <c r="B115" s="123"/>
      <c r="C115" s="123"/>
      <c r="D115" s="123"/>
      <c r="E115" s="123"/>
      <c r="F115" s="123"/>
      <c r="G115" s="123"/>
      <c r="H115" s="123"/>
      <c r="I115" s="123"/>
      <c r="J115" s="123"/>
      <c r="K115" s="123"/>
      <c r="L115" s="123"/>
      <c r="M115" s="123"/>
      <c r="N115" s="123"/>
      <c r="O115" s="123"/>
      <c r="P115" s="123"/>
      <c r="Q115" s="123"/>
      <c r="R115" s="123"/>
      <c r="S115" s="123"/>
      <c r="T115" s="123"/>
      <c r="U115" s="123"/>
      <c r="V115" s="123"/>
      <c r="W115" s="123"/>
      <c r="X115" s="123"/>
      <c r="Y115" s="123"/>
      <c r="Z115" s="123"/>
      <c r="AA115" s="123"/>
      <c r="AB115" s="123"/>
      <c r="AC115" s="123"/>
      <c r="AD115" s="123"/>
      <c r="AE115" s="123"/>
      <c r="AF115" s="123"/>
      <c r="AG115" s="123"/>
      <c r="AH115" s="123"/>
    </row>
    <row r="116" spans="2:34" ht="15" customHeight="1">
      <c r="B116" s="123"/>
      <c r="C116" s="140"/>
      <c r="D116" s="140"/>
      <c r="E116" s="140"/>
      <c r="F116" s="140"/>
      <c r="G116" s="140"/>
      <c r="H116" s="140"/>
      <c r="I116" s="140"/>
      <c r="J116" s="140"/>
      <c r="K116" s="140"/>
      <c r="L116" s="140"/>
      <c r="M116" s="140"/>
      <c r="N116" s="140"/>
      <c r="O116" s="140"/>
      <c r="P116" s="140"/>
      <c r="Q116" s="140"/>
      <c r="R116" s="140"/>
      <c r="S116" s="140"/>
      <c r="T116" s="140"/>
      <c r="U116" s="140"/>
      <c r="V116" s="140"/>
      <c r="W116" s="140"/>
      <c r="X116" s="140"/>
      <c r="Y116" s="140"/>
      <c r="Z116" s="140"/>
      <c r="AA116" s="140"/>
      <c r="AB116" s="140"/>
      <c r="AC116" s="140"/>
      <c r="AD116" s="140"/>
      <c r="AE116" s="140"/>
      <c r="AF116" s="140"/>
      <c r="AG116" s="140"/>
      <c r="AH116" s="140"/>
    </row>
    <row r="117" spans="2:34" ht="15" customHeight="1">
      <c r="B117" s="123"/>
      <c r="C117" s="123"/>
      <c r="D117" s="123"/>
      <c r="E117" s="123"/>
      <c r="F117" s="123"/>
      <c r="G117" s="123"/>
      <c r="H117" s="123"/>
      <c r="I117" s="123"/>
      <c r="J117" s="123"/>
      <c r="K117" s="123"/>
      <c r="L117" s="123"/>
      <c r="M117" s="123"/>
      <c r="N117" s="123"/>
      <c r="O117" s="123"/>
      <c r="P117" s="123"/>
      <c r="Q117" s="123"/>
      <c r="R117" s="123"/>
      <c r="S117" s="123"/>
      <c r="T117" s="123"/>
      <c r="U117" s="123"/>
      <c r="V117" s="123"/>
      <c r="W117" s="123"/>
      <c r="X117" s="123"/>
      <c r="Y117" s="123"/>
      <c r="Z117" s="123"/>
      <c r="AA117" s="123"/>
      <c r="AB117" s="123"/>
      <c r="AC117" s="123"/>
      <c r="AD117" s="123"/>
      <c r="AE117" s="123"/>
      <c r="AF117" s="123"/>
      <c r="AG117" s="123"/>
      <c r="AH117" s="123"/>
    </row>
    <row r="118" spans="2:34" ht="15" customHeight="1">
      <c r="B118" s="123"/>
      <c r="C118" s="123"/>
      <c r="D118" s="123"/>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c r="AA118" s="123"/>
      <c r="AB118" s="123"/>
      <c r="AC118" s="123"/>
      <c r="AD118" s="123"/>
      <c r="AE118" s="123"/>
      <c r="AF118" s="123"/>
      <c r="AG118" s="123"/>
      <c r="AH118" s="123"/>
    </row>
    <row r="119" spans="2:34" ht="15" customHeight="1">
      <c r="B119" s="123"/>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c r="AA119" s="123"/>
      <c r="AB119" s="123"/>
      <c r="AC119" s="123"/>
      <c r="AD119" s="123"/>
      <c r="AE119" s="123"/>
      <c r="AF119" s="123"/>
      <c r="AG119" s="123"/>
      <c r="AH119" s="123"/>
    </row>
    <row r="120" spans="2:34" ht="15" customHeight="1">
      <c r="B120" s="123"/>
      <c r="C120" s="123"/>
      <c r="D120" s="123"/>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c r="AA120" s="123"/>
      <c r="AB120" s="123"/>
      <c r="AC120" s="123"/>
      <c r="AD120" s="123"/>
      <c r="AE120" s="123"/>
      <c r="AF120" s="123"/>
      <c r="AG120" s="123"/>
      <c r="AH120" s="123"/>
    </row>
    <row r="121" spans="2:34" ht="15" customHeight="1">
      <c r="B121" s="123"/>
      <c r="C121" s="123"/>
      <c r="D121" s="123"/>
      <c r="E121" s="123"/>
      <c r="F121" s="123"/>
      <c r="G121" s="123"/>
      <c r="H121" s="123"/>
      <c r="I121" s="123"/>
      <c r="J121" s="123"/>
      <c r="K121" s="123"/>
      <c r="L121" s="123"/>
      <c r="M121" s="123"/>
      <c r="N121" s="123"/>
      <c r="O121" s="123"/>
      <c r="P121" s="123"/>
      <c r="Q121" s="123"/>
      <c r="R121" s="123"/>
      <c r="S121" s="123"/>
      <c r="T121" s="123"/>
      <c r="U121" s="123"/>
      <c r="V121" s="123"/>
      <c r="W121" s="123"/>
      <c r="X121" s="123"/>
      <c r="Y121" s="123"/>
      <c r="Z121" s="123"/>
      <c r="AA121" s="123"/>
      <c r="AB121" s="123"/>
      <c r="AC121" s="123"/>
      <c r="AD121" s="123"/>
      <c r="AE121" s="123"/>
      <c r="AF121" s="123"/>
      <c r="AG121" s="123"/>
      <c r="AH121" s="123"/>
    </row>
    <row r="122" spans="2:34" ht="15" customHeight="1">
      <c r="B122" s="123"/>
      <c r="C122" s="123"/>
      <c r="D122" s="123"/>
      <c r="E122" s="123"/>
      <c r="F122" s="123"/>
      <c r="G122" s="123"/>
      <c r="H122" s="123"/>
      <c r="I122" s="123"/>
      <c r="J122" s="123"/>
      <c r="K122" s="123"/>
      <c r="L122" s="123"/>
      <c r="M122" s="123"/>
      <c r="N122" s="123"/>
      <c r="O122" s="123"/>
      <c r="P122" s="123"/>
      <c r="Q122" s="123"/>
      <c r="R122" s="123"/>
      <c r="S122" s="123"/>
      <c r="T122" s="123"/>
      <c r="U122" s="123"/>
      <c r="V122" s="123"/>
      <c r="W122" s="123"/>
      <c r="X122" s="123"/>
      <c r="Y122" s="123"/>
      <c r="Z122" s="123"/>
      <c r="AA122" s="123"/>
      <c r="AB122" s="123"/>
      <c r="AC122" s="123"/>
      <c r="AD122" s="123"/>
      <c r="AE122" s="123"/>
      <c r="AF122" s="123"/>
      <c r="AG122" s="123"/>
      <c r="AH122" s="123"/>
    </row>
    <row r="123" spans="2:34" ht="15" customHeight="1">
      <c r="B123" s="123"/>
      <c r="C123" s="123"/>
      <c r="D123" s="123"/>
      <c r="E123" s="123"/>
      <c r="F123" s="123"/>
      <c r="G123" s="123"/>
      <c r="H123" s="123"/>
      <c r="I123" s="123"/>
      <c r="J123" s="123"/>
      <c r="K123" s="123"/>
      <c r="L123" s="123"/>
      <c r="M123" s="123"/>
      <c r="N123" s="123"/>
      <c r="O123" s="123"/>
      <c r="P123" s="123"/>
      <c r="Q123" s="123"/>
      <c r="R123" s="123"/>
      <c r="S123" s="123"/>
      <c r="T123" s="123"/>
      <c r="U123" s="123"/>
      <c r="V123" s="123"/>
      <c r="W123" s="123"/>
      <c r="X123" s="123"/>
      <c r="Y123" s="123"/>
      <c r="Z123" s="123"/>
      <c r="AA123" s="123"/>
      <c r="AB123" s="123"/>
      <c r="AC123" s="123"/>
      <c r="AD123" s="123"/>
      <c r="AE123" s="123"/>
      <c r="AF123" s="123"/>
      <c r="AG123" s="123"/>
      <c r="AH123" s="123"/>
    </row>
    <row r="124" spans="2:34" ht="15" customHeight="1">
      <c r="B124" s="123"/>
      <c r="C124" s="123"/>
      <c r="D124" s="123"/>
      <c r="E124" s="123"/>
      <c r="F124" s="123"/>
      <c r="G124" s="123"/>
      <c r="H124" s="123"/>
      <c r="I124" s="123"/>
      <c r="J124" s="123"/>
      <c r="K124" s="123"/>
      <c r="L124" s="123"/>
      <c r="M124" s="123"/>
      <c r="N124" s="123"/>
      <c r="O124" s="123"/>
      <c r="P124" s="123"/>
      <c r="Q124" s="123"/>
      <c r="R124" s="123"/>
      <c r="S124" s="123"/>
      <c r="T124" s="123"/>
      <c r="U124" s="123"/>
      <c r="V124" s="123"/>
      <c r="W124" s="123"/>
      <c r="X124" s="123"/>
      <c r="Y124" s="123"/>
      <c r="Z124" s="123"/>
      <c r="AA124" s="123"/>
      <c r="AB124" s="123"/>
      <c r="AC124" s="123"/>
      <c r="AD124" s="123"/>
      <c r="AE124" s="123"/>
      <c r="AF124" s="123"/>
      <c r="AG124" s="123"/>
      <c r="AH124" s="123"/>
    </row>
    <row r="125" spans="2:34" ht="15" customHeight="1">
      <c r="B125" s="123"/>
      <c r="C125" s="123"/>
      <c r="D125" s="123"/>
      <c r="E125" s="123"/>
      <c r="F125" s="123"/>
      <c r="G125" s="123"/>
      <c r="H125" s="123"/>
      <c r="I125" s="123"/>
      <c r="J125" s="123"/>
      <c r="K125" s="123"/>
      <c r="L125" s="123"/>
      <c r="M125" s="123"/>
      <c r="N125" s="123"/>
      <c r="O125" s="123"/>
      <c r="P125" s="123"/>
      <c r="Q125" s="123"/>
      <c r="R125" s="123"/>
      <c r="S125" s="123"/>
      <c r="T125" s="123"/>
      <c r="U125" s="123"/>
      <c r="V125" s="123"/>
      <c r="W125" s="123"/>
      <c r="X125" s="123"/>
      <c r="Y125" s="123"/>
      <c r="Z125" s="123"/>
      <c r="AA125" s="123"/>
      <c r="AB125" s="123"/>
      <c r="AC125" s="123"/>
      <c r="AD125" s="123"/>
      <c r="AE125" s="123"/>
      <c r="AF125" s="123"/>
      <c r="AG125" s="123"/>
      <c r="AH125" s="123"/>
    </row>
    <row r="126" spans="2:34" ht="15" customHeight="1">
      <c r="B126" s="123"/>
      <c r="C126" s="123"/>
      <c r="D126" s="123"/>
      <c r="E126" s="123"/>
      <c r="F126" s="123"/>
      <c r="G126" s="123"/>
      <c r="H126" s="123"/>
      <c r="I126" s="123"/>
      <c r="J126" s="123"/>
      <c r="K126" s="123"/>
      <c r="L126" s="123"/>
      <c r="M126" s="123"/>
      <c r="N126" s="123"/>
      <c r="O126" s="123"/>
      <c r="P126" s="123"/>
      <c r="Q126" s="123"/>
      <c r="R126" s="123"/>
      <c r="S126" s="123"/>
      <c r="T126" s="123"/>
      <c r="U126" s="123"/>
      <c r="V126" s="123"/>
      <c r="W126" s="123"/>
      <c r="X126" s="123"/>
      <c r="Y126" s="123"/>
      <c r="Z126" s="123"/>
      <c r="AA126" s="123"/>
      <c r="AB126" s="123"/>
      <c r="AC126" s="123"/>
      <c r="AD126" s="123"/>
      <c r="AE126" s="123"/>
      <c r="AF126" s="123"/>
      <c r="AG126" s="123"/>
      <c r="AH126" s="123"/>
    </row>
    <row r="127" spans="2:34" ht="15" customHeight="1">
      <c r="B127" s="123"/>
      <c r="C127" s="123"/>
      <c r="D127" s="123"/>
      <c r="E127" s="123"/>
      <c r="F127" s="123"/>
      <c r="G127" s="123"/>
      <c r="H127" s="123"/>
      <c r="I127" s="123"/>
      <c r="J127" s="123"/>
      <c r="K127" s="123"/>
      <c r="L127" s="123"/>
      <c r="M127" s="123"/>
      <c r="N127" s="123"/>
      <c r="O127" s="123"/>
      <c r="P127" s="123"/>
      <c r="Q127" s="123"/>
      <c r="R127" s="123"/>
      <c r="S127" s="123"/>
      <c r="T127" s="123"/>
      <c r="U127" s="123"/>
      <c r="V127" s="123"/>
      <c r="W127" s="123"/>
      <c r="X127" s="123"/>
      <c r="Y127" s="123"/>
      <c r="Z127" s="123"/>
      <c r="AA127" s="123"/>
      <c r="AB127" s="123"/>
      <c r="AC127" s="123"/>
      <c r="AD127" s="123"/>
      <c r="AE127" s="123"/>
      <c r="AF127" s="123"/>
      <c r="AG127" s="123"/>
      <c r="AH127" s="123"/>
    </row>
    <row r="128" spans="2:34" ht="15" customHeight="1">
      <c r="B128" s="123"/>
      <c r="C128" s="123"/>
      <c r="D128" s="123"/>
      <c r="E128" s="123"/>
      <c r="F128" s="123"/>
      <c r="G128" s="123"/>
      <c r="H128" s="123"/>
      <c r="I128" s="123"/>
      <c r="J128" s="123"/>
      <c r="K128" s="123"/>
      <c r="L128" s="123"/>
      <c r="M128" s="123"/>
      <c r="N128" s="123"/>
      <c r="O128" s="123"/>
      <c r="P128" s="123"/>
      <c r="Q128" s="123"/>
      <c r="R128" s="123"/>
      <c r="S128" s="123"/>
      <c r="T128" s="123"/>
      <c r="U128" s="123"/>
      <c r="V128" s="123"/>
      <c r="W128" s="123"/>
      <c r="X128" s="123"/>
      <c r="Y128" s="123"/>
      <c r="Z128" s="123"/>
      <c r="AA128" s="123"/>
      <c r="AB128" s="123"/>
      <c r="AC128" s="123"/>
      <c r="AD128" s="123"/>
      <c r="AE128" s="123"/>
      <c r="AF128" s="123"/>
      <c r="AG128" s="123"/>
      <c r="AH128" s="123"/>
    </row>
    <row r="129" spans="2:34" ht="15" customHeight="1">
      <c r="B129" s="123"/>
      <c r="C129" s="123"/>
      <c r="D129" s="123"/>
      <c r="E129" s="123"/>
      <c r="F129" s="123"/>
      <c r="G129" s="123"/>
      <c r="H129" s="123"/>
      <c r="I129" s="123"/>
      <c r="J129" s="123"/>
      <c r="K129" s="123"/>
      <c r="L129" s="123"/>
      <c r="M129" s="123"/>
      <c r="N129" s="123"/>
      <c r="O129" s="123"/>
      <c r="P129" s="123"/>
      <c r="Q129" s="123"/>
      <c r="R129" s="123"/>
      <c r="S129" s="123"/>
      <c r="T129" s="123"/>
      <c r="U129" s="123"/>
      <c r="V129" s="123"/>
      <c r="W129" s="123"/>
      <c r="X129" s="123"/>
      <c r="Y129" s="123"/>
      <c r="Z129" s="123"/>
      <c r="AA129" s="123"/>
      <c r="AB129" s="123"/>
      <c r="AC129" s="123"/>
      <c r="AD129" s="123"/>
      <c r="AE129" s="123"/>
      <c r="AF129" s="123"/>
      <c r="AG129" s="123"/>
      <c r="AH129" s="123"/>
    </row>
    <row r="130" spans="2:34" ht="15" customHeight="1">
      <c r="B130" s="123"/>
      <c r="C130" s="123"/>
      <c r="D130" s="123"/>
      <c r="E130" s="123"/>
      <c r="F130" s="123"/>
      <c r="G130" s="123"/>
      <c r="H130" s="123"/>
      <c r="I130" s="123"/>
      <c r="J130" s="123"/>
      <c r="K130" s="123"/>
      <c r="L130" s="123"/>
      <c r="M130" s="123"/>
      <c r="N130" s="123"/>
      <c r="O130" s="123"/>
      <c r="P130" s="123"/>
      <c r="Q130" s="123"/>
      <c r="R130" s="123"/>
      <c r="S130" s="123"/>
      <c r="T130" s="123"/>
      <c r="U130" s="123"/>
      <c r="V130" s="123"/>
      <c r="W130" s="123"/>
      <c r="X130" s="123"/>
      <c r="Y130" s="123"/>
      <c r="Z130" s="123"/>
      <c r="AA130" s="123"/>
      <c r="AB130" s="123"/>
      <c r="AC130" s="123"/>
      <c r="AD130" s="123"/>
      <c r="AE130" s="123"/>
      <c r="AF130" s="123"/>
      <c r="AG130" s="123"/>
      <c r="AH130" s="123"/>
    </row>
    <row r="131" spans="2:34" ht="15" customHeight="1">
      <c r="B131" s="123"/>
      <c r="C131" s="123"/>
      <c r="D131" s="123"/>
      <c r="E131" s="123"/>
      <c r="F131" s="123"/>
      <c r="G131" s="123"/>
      <c r="H131" s="123"/>
      <c r="I131" s="123"/>
      <c r="J131" s="123"/>
      <c r="K131" s="123"/>
      <c r="L131" s="123"/>
      <c r="M131" s="123"/>
      <c r="N131" s="123"/>
      <c r="O131" s="123"/>
      <c r="P131" s="123"/>
      <c r="Q131" s="123"/>
      <c r="R131" s="123"/>
      <c r="S131" s="123"/>
      <c r="T131" s="123"/>
      <c r="U131" s="123"/>
      <c r="V131" s="123"/>
      <c r="W131" s="123"/>
      <c r="X131" s="123"/>
      <c r="Y131" s="123"/>
      <c r="Z131" s="123"/>
      <c r="AA131" s="123"/>
      <c r="AB131" s="123"/>
      <c r="AC131" s="123"/>
      <c r="AD131" s="123"/>
      <c r="AE131" s="123"/>
      <c r="AF131" s="123"/>
      <c r="AG131" s="123"/>
      <c r="AH131" s="123"/>
    </row>
    <row r="132" spans="2:34" ht="15" customHeight="1">
      <c r="B132" s="123"/>
      <c r="C132" s="123"/>
      <c r="D132" s="123"/>
      <c r="E132" s="123"/>
      <c r="F132" s="123"/>
      <c r="G132" s="123"/>
      <c r="H132" s="123"/>
      <c r="I132" s="123"/>
      <c r="J132" s="123"/>
      <c r="K132" s="123"/>
      <c r="L132" s="123"/>
      <c r="M132" s="123"/>
      <c r="N132" s="123"/>
      <c r="O132" s="123"/>
      <c r="P132" s="123"/>
      <c r="Q132" s="123"/>
      <c r="R132" s="123"/>
      <c r="S132" s="123"/>
      <c r="T132" s="123"/>
      <c r="U132" s="123"/>
      <c r="V132" s="123"/>
      <c r="W132" s="123"/>
      <c r="X132" s="123"/>
      <c r="Y132" s="123"/>
      <c r="Z132" s="123"/>
      <c r="AA132" s="123"/>
      <c r="AB132" s="123"/>
      <c r="AC132" s="123"/>
      <c r="AD132" s="123"/>
      <c r="AE132" s="123"/>
      <c r="AF132" s="123"/>
      <c r="AG132" s="123"/>
      <c r="AH132" s="123"/>
    </row>
    <row r="133" spans="2:34" ht="15" customHeight="1">
      <c r="B133" s="123"/>
      <c r="C133" s="123"/>
      <c r="D133" s="123"/>
      <c r="E133" s="123"/>
      <c r="F133" s="123"/>
      <c r="G133" s="123"/>
      <c r="H133" s="123"/>
      <c r="I133" s="123"/>
      <c r="J133" s="123"/>
      <c r="K133" s="123"/>
      <c r="L133" s="123"/>
      <c r="M133" s="123"/>
      <c r="N133" s="123"/>
      <c r="O133" s="123"/>
      <c r="P133" s="123"/>
      <c r="Q133" s="123"/>
      <c r="R133" s="123"/>
      <c r="S133" s="123"/>
      <c r="T133" s="123"/>
      <c r="U133" s="123"/>
      <c r="V133" s="123"/>
      <c r="W133" s="123"/>
      <c r="X133" s="123"/>
      <c r="Y133" s="123"/>
      <c r="Z133" s="123"/>
      <c r="AA133" s="123"/>
      <c r="AB133" s="123"/>
      <c r="AC133" s="123"/>
      <c r="AD133" s="123"/>
      <c r="AE133" s="123"/>
      <c r="AF133" s="123"/>
      <c r="AG133" s="123"/>
      <c r="AH133" s="123"/>
    </row>
    <row r="134" spans="2:34" ht="15" customHeight="1">
      <c r="B134" s="123"/>
      <c r="C134" s="123"/>
      <c r="D134" s="123"/>
      <c r="E134" s="123"/>
      <c r="F134" s="123"/>
      <c r="G134" s="123"/>
      <c r="H134" s="123"/>
      <c r="I134" s="123"/>
      <c r="J134" s="123"/>
      <c r="K134" s="123"/>
      <c r="L134" s="123"/>
      <c r="M134" s="123"/>
      <c r="N134" s="123"/>
      <c r="O134" s="123"/>
      <c r="P134" s="123"/>
      <c r="Q134" s="123"/>
      <c r="R134" s="123"/>
      <c r="S134" s="123"/>
      <c r="T134" s="123"/>
      <c r="U134" s="123"/>
      <c r="V134" s="123"/>
      <c r="W134" s="123"/>
      <c r="X134" s="123"/>
      <c r="Y134" s="123"/>
      <c r="Z134" s="123"/>
      <c r="AA134" s="123"/>
      <c r="AB134" s="123"/>
      <c r="AC134" s="123"/>
      <c r="AD134" s="123"/>
      <c r="AE134" s="123"/>
      <c r="AF134" s="123"/>
      <c r="AG134" s="123"/>
      <c r="AH134" s="123"/>
    </row>
    <row r="135" spans="2:34" ht="15" customHeight="1">
      <c r="B135" s="123"/>
      <c r="C135" s="123"/>
      <c r="D135" s="123"/>
      <c r="E135" s="123"/>
      <c r="F135" s="123"/>
      <c r="G135" s="123"/>
      <c r="H135" s="123"/>
      <c r="I135" s="123"/>
      <c r="J135" s="123"/>
      <c r="K135" s="123"/>
      <c r="L135" s="123"/>
      <c r="M135" s="123"/>
      <c r="N135" s="123"/>
      <c r="O135" s="123"/>
      <c r="P135" s="123"/>
      <c r="Q135" s="123"/>
      <c r="R135" s="123"/>
      <c r="S135" s="123"/>
      <c r="T135" s="123"/>
      <c r="U135" s="123"/>
      <c r="V135" s="123"/>
      <c r="W135" s="123"/>
      <c r="X135" s="123"/>
      <c r="Y135" s="123"/>
      <c r="Z135" s="123"/>
      <c r="AA135" s="123"/>
      <c r="AB135" s="123"/>
      <c r="AC135" s="123"/>
      <c r="AD135" s="123"/>
      <c r="AE135" s="123"/>
      <c r="AF135" s="123"/>
      <c r="AG135" s="123"/>
      <c r="AH135" s="123"/>
    </row>
    <row r="136" spans="2:34" ht="15" customHeight="1">
      <c r="B136" s="123"/>
      <c r="C136" s="123"/>
      <c r="D136" s="123"/>
      <c r="E136" s="123"/>
      <c r="F136" s="123"/>
      <c r="G136" s="123"/>
      <c r="H136" s="123"/>
      <c r="I136" s="123"/>
      <c r="J136" s="123"/>
      <c r="K136" s="123"/>
      <c r="L136" s="123"/>
      <c r="M136" s="123"/>
      <c r="N136" s="123"/>
      <c r="O136" s="123"/>
      <c r="P136" s="123"/>
      <c r="Q136" s="123"/>
      <c r="R136" s="123"/>
      <c r="S136" s="123"/>
      <c r="T136" s="123"/>
      <c r="U136" s="123"/>
      <c r="V136" s="123"/>
      <c r="W136" s="123"/>
      <c r="X136" s="123"/>
      <c r="Y136" s="123"/>
      <c r="Z136" s="123"/>
      <c r="AA136" s="123"/>
      <c r="AB136" s="123"/>
      <c r="AC136" s="123"/>
      <c r="AD136" s="123"/>
      <c r="AE136" s="123"/>
      <c r="AF136" s="123"/>
      <c r="AG136" s="123"/>
      <c r="AH136" s="123"/>
    </row>
    <row r="137" spans="2:34" ht="15" customHeight="1">
      <c r="B137" s="123"/>
      <c r="C137" s="123"/>
      <c r="D137" s="123"/>
      <c r="E137" s="123"/>
      <c r="F137" s="123"/>
      <c r="G137" s="123"/>
      <c r="H137" s="123"/>
      <c r="I137" s="123"/>
      <c r="J137" s="123"/>
      <c r="K137" s="123"/>
      <c r="L137" s="123"/>
      <c r="M137" s="123"/>
      <c r="N137" s="123"/>
      <c r="O137" s="123"/>
      <c r="P137" s="123"/>
      <c r="Q137" s="123"/>
      <c r="R137" s="123"/>
      <c r="S137" s="123"/>
      <c r="T137" s="123"/>
      <c r="U137" s="123"/>
      <c r="V137" s="123"/>
      <c r="W137" s="123"/>
      <c r="X137" s="123"/>
      <c r="Y137" s="123"/>
      <c r="Z137" s="123"/>
      <c r="AA137" s="123"/>
      <c r="AB137" s="123"/>
      <c r="AC137" s="123"/>
      <c r="AD137" s="123"/>
      <c r="AE137" s="123"/>
      <c r="AF137" s="123"/>
      <c r="AG137" s="123"/>
      <c r="AH137" s="123"/>
    </row>
    <row r="138" spans="2:34" ht="15" customHeight="1">
      <c r="B138" s="123"/>
      <c r="C138" s="123"/>
      <c r="D138" s="123"/>
      <c r="E138" s="123"/>
      <c r="F138" s="123"/>
      <c r="G138" s="123"/>
      <c r="H138" s="123"/>
      <c r="I138" s="123"/>
      <c r="J138" s="123"/>
      <c r="K138" s="123"/>
      <c r="L138" s="123"/>
      <c r="M138" s="123"/>
      <c r="N138" s="123"/>
      <c r="O138" s="123"/>
      <c r="P138" s="123"/>
      <c r="Q138" s="123"/>
      <c r="R138" s="123"/>
      <c r="S138" s="123"/>
      <c r="T138" s="123"/>
      <c r="U138" s="123"/>
      <c r="V138" s="123"/>
      <c r="W138" s="123"/>
      <c r="X138" s="123"/>
      <c r="Y138" s="123"/>
      <c r="Z138" s="123"/>
      <c r="AA138" s="123"/>
      <c r="AB138" s="123"/>
      <c r="AC138" s="123"/>
      <c r="AD138" s="123"/>
      <c r="AE138" s="123"/>
      <c r="AF138" s="123"/>
      <c r="AG138" s="123"/>
      <c r="AH138" s="123"/>
    </row>
    <row r="139" spans="2:34" ht="15" customHeight="1">
      <c r="B139" s="123"/>
      <c r="C139" s="123"/>
      <c r="D139" s="123"/>
      <c r="E139" s="123"/>
      <c r="F139" s="123"/>
      <c r="G139" s="123"/>
      <c r="H139" s="123"/>
      <c r="I139" s="123"/>
      <c r="J139" s="123"/>
      <c r="K139" s="123"/>
      <c r="L139" s="123"/>
      <c r="M139" s="123"/>
      <c r="N139" s="123"/>
      <c r="O139" s="123"/>
      <c r="P139" s="123"/>
      <c r="Q139" s="123"/>
      <c r="R139" s="123"/>
      <c r="S139" s="123"/>
      <c r="T139" s="123"/>
      <c r="U139" s="123"/>
      <c r="V139" s="123"/>
      <c r="W139" s="123"/>
      <c r="X139" s="123"/>
      <c r="Y139" s="123"/>
      <c r="Z139" s="123"/>
      <c r="AA139" s="123"/>
      <c r="AB139" s="123"/>
      <c r="AC139" s="123"/>
      <c r="AD139" s="123"/>
      <c r="AE139" s="123"/>
      <c r="AF139" s="123"/>
      <c r="AG139" s="123"/>
      <c r="AH139" s="123"/>
    </row>
    <row r="140" spans="2:34" ht="15" customHeight="1">
      <c r="B140" s="123"/>
      <c r="C140" s="123"/>
      <c r="D140" s="123"/>
      <c r="E140" s="123"/>
      <c r="F140" s="123"/>
      <c r="G140" s="123"/>
      <c r="H140" s="123"/>
      <c r="I140" s="123"/>
      <c r="J140" s="123"/>
      <c r="K140" s="123"/>
      <c r="L140" s="123"/>
      <c r="M140" s="123"/>
      <c r="N140" s="123"/>
      <c r="O140" s="123"/>
      <c r="P140" s="123"/>
      <c r="Q140" s="123"/>
      <c r="R140" s="123"/>
      <c r="S140" s="123"/>
      <c r="T140" s="123"/>
      <c r="U140" s="123"/>
      <c r="V140" s="123"/>
      <c r="W140" s="123"/>
      <c r="X140" s="123"/>
      <c r="Y140" s="123"/>
      <c r="Z140" s="123"/>
      <c r="AA140" s="123"/>
      <c r="AB140" s="123"/>
      <c r="AC140" s="123"/>
      <c r="AD140" s="123"/>
      <c r="AE140" s="123"/>
      <c r="AF140" s="123"/>
      <c r="AG140" s="123"/>
      <c r="AH140" s="123"/>
    </row>
    <row r="141" spans="2:34" ht="15" customHeight="1">
      <c r="B141" s="123"/>
      <c r="C141" s="123"/>
      <c r="D141" s="123"/>
      <c r="E141" s="123"/>
      <c r="F141" s="123"/>
      <c r="G141" s="123"/>
      <c r="H141" s="123"/>
      <c r="I141" s="123"/>
      <c r="J141" s="123"/>
      <c r="K141" s="123"/>
      <c r="L141" s="123"/>
      <c r="M141" s="123"/>
      <c r="N141" s="123"/>
      <c r="O141" s="123"/>
      <c r="P141" s="123"/>
      <c r="Q141" s="123"/>
      <c r="R141" s="123"/>
      <c r="S141" s="123"/>
      <c r="T141" s="123"/>
      <c r="U141" s="123"/>
      <c r="V141" s="123"/>
      <c r="W141" s="123"/>
      <c r="X141" s="123"/>
      <c r="Y141" s="123"/>
      <c r="Z141" s="123"/>
      <c r="AA141" s="123"/>
      <c r="AB141" s="123"/>
      <c r="AC141" s="123"/>
      <c r="AD141" s="123"/>
      <c r="AE141" s="123"/>
      <c r="AF141" s="123"/>
      <c r="AG141" s="123"/>
      <c r="AH141" s="123"/>
    </row>
    <row r="142" spans="2:34" ht="15" customHeight="1">
      <c r="B142" s="123"/>
      <c r="C142" s="123"/>
      <c r="D142" s="123"/>
      <c r="E142" s="123"/>
      <c r="F142" s="123"/>
      <c r="G142" s="123"/>
      <c r="H142" s="123"/>
      <c r="I142" s="123"/>
      <c r="J142" s="123"/>
      <c r="K142" s="123"/>
      <c r="L142" s="123"/>
      <c r="M142" s="123"/>
      <c r="N142" s="123"/>
      <c r="O142" s="123"/>
      <c r="P142" s="123"/>
      <c r="Q142" s="123"/>
      <c r="R142" s="123"/>
      <c r="S142" s="123"/>
      <c r="T142" s="123"/>
      <c r="U142" s="123"/>
      <c r="V142" s="123"/>
      <c r="W142" s="123"/>
      <c r="X142" s="123"/>
      <c r="Y142" s="123"/>
      <c r="Z142" s="123"/>
      <c r="AA142" s="123"/>
      <c r="AB142" s="123"/>
      <c r="AC142" s="123"/>
      <c r="AD142" s="123"/>
      <c r="AE142" s="123"/>
      <c r="AF142" s="123"/>
      <c r="AG142" s="123"/>
      <c r="AH142" s="123"/>
    </row>
    <row r="143" spans="2:34" ht="15" customHeight="1">
      <c r="B143" s="123"/>
      <c r="C143" s="123"/>
      <c r="D143" s="123"/>
      <c r="E143" s="123"/>
      <c r="F143" s="123"/>
      <c r="G143" s="123"/>
      <c r="H143" s="123"/>
      <c r="I143" s="123"/>
      <c r="J143" s="123"/>
      <c r="K143" s="123"/>
      <c r="L143" s="123"/>
      <c r="M143" s="123"/>
      <c r="N143" s="123"/>
      <c r="O143" s="123"/>
      <c r="P143" s="123"/>
      <c r="Q143" s="123"/>
      <c r="R143" s="123"/>
      <c r="S143" s="123"/>
      <c r="T143" s="123"/>
      <c r="U143" s="123"/>
      <c r="V143" s="123"/>
      <c r="W143" s="123"/>
      <c r="X143" s="123"/>
      <c r="Y143" s="123"/>
      <c r="Z143" s="123"/>
      <c r="AA143" s="123"/>
      <c r="AB143" s="123"/>
      <c r="AC143" s="123"/>
      <c r="AD143" s="123"/>
      <c r="AE143" s="123"/>
      <c r="AF143" s="123"/>
      <c r="AG143" s="123"/>
      <c r="AH143" s="123"/>
    </row>
    <row r="144" spans="2:34" ht="15" customHeight="1">
      <c r="B144" s="123"/>
      <c r="C144" s="123"/>
      <c r="D144" s="123"/>
      <c r="E144" s="123"/>
      <c r="F144" s="123"/>
      <c r="G144" s="123"/>
      <c r="H144" s="123"/>
      <c r="I144" s="123"/>
      <c r="J144" s="123"/>
      <c r="K144" s="123"/>
      <c r="L144" s="123"/>
      <c r="M144" s="123"/>
      <c r="N144" s="123"/>
      <c r="O144" s="123"/>
      <c r="P144" s="123"/>
      <c r="Q144" s="123"/>
      <c r="R144" s="123"/>
      <c r="S144" s="123"/>
      <c r="T144" s="123"/>
      <c r="U144" s="123"/>
      <c r="V144" s="123"/>
      <c r="W144" s="123"/>
      <c r="X144" s="123"/>
      <c r="Y144" s="123"/>
      <c r="Z144" s="123"/>
      <c r="AA144" s="123"/>
      <c r="AB144" s="123"/>
      <c r="AC144" s="123"/>
      <c r="AD144" s="123"/>
      <c r="AE144" s="123"/>
      <c r="AF144" s="123"/>
      <c r="AG144" s="123"/>
      <c r="AH144" s="123"/>
    </row>
    <row r="145" spans="2:34" ht="15" customHeight="1">
      <c r="B145" s="123"/>
      <c r="C145" s="123"/>
      <c r="D145" s="123"/>
      <c r="E145" s="123"/>
      <c r="F145" s="123"/>
      <c r="G145" s="123"/>
      <c r="H145" s="123"/>
      <c r="I145" s="123"/>
      <c r="J145" s="123"/>
      <c r="K145" s="123"/>
      <c r="L145" s="123"/>
      <c r="M145" s="123"/>
      <c r="N145" s="123"/>
      <c r="O145" s="123"/>
      <c r="P145" s="123"/>
      <c r="Q145" s="123"/>
      <c r="R145" s="123"/>
      <c r="S145" s="123"/>
      <c r="T145" s="123"/>
      <c r="U145" s="123"/>
      <c r="V145" s="123"/>
      <c r="W145" s="123"/>
      <c r="X145" s="123"/>
      <c r="Y145" s="123"/>
      <c r="Z145" s="123"/>
      <c r="AA145" s="123"/>
      <c r="AB145" s="123"/>
      <c r="AC145" s="123"/>
      <c r="AD145" s="123"/>
      <c r="AE145" s="123"/>
      <c r="AF145" s="123"/>
      <c r="AG145" s="123"/>
      <c r="AH145" s="123"/>
    </row>
    <row r="146" spans="2:34" ht="15" customHeight="1">
      <c r="B146" s="123"/>
      <c r="C146" s="123"/>
      <c r="D146" s="123"/>
      <c r="E146" s="123"/>
      <c r="F146" s="123"/>
      <c r="G146" s="123"/>
      <c r="H146" s="123"/>
      <c r="I146" s="123"/>
      <c r="J146" s="123"/>
      <c r="K146" s="123"/>
      <c r="L146" s="123"/>
      <c r="M146" s="123"/>
      <c r="N146" s="123"/>
      <c r="O146" s="123"/>
      <c r="P146" s="123"/>
      <c r="Q146" s="123"/>
      <c r="R146" s="123"/>
      <c r="S146" s="123"/>
      <c r="T146" s="123"/>
      <c r="U146" s="123"/>
      <c r="V146" s="123"/>
      <c r="W146" s="123"/>
      <c r="X146" s="123"/>
      <c r="Y146" s="123"/>
      <c r="Z146" s="123"/>
      <c r="AA146" s="123"/>
      <c r="AB146" s="123"/>
      <c r="AC146" s="123"/>
      <c r="AD146" s="123"/>
      <c r="AE146" s="123"/>
      <c r="AF146" s="123"/>
      <c r="AG146" s="123"/>
      <c r="AH146" s="123"/>
    </row>
    <row r="147" spans="2:34" ht="15" customHeight="1">
      <c r="B147" s="123"/>
      <c r="C147" s="123"/>
      <c r="D147" s="123"/>
      <c r="E147" s="123"/>
      <c r="F147" s="123"/>
      <c r="G147" s="123"/>
      <c r="H147" s="123"/>
      <c r="I147" s="123"/>
      <c r="J147" s="123"/>
      <c r="K147" s="123"/>
      <c r="L147" s="123"/>
      <c r="M147" s="123"/>
      <c r="N147" s="123"/>
      <c r="O147" s="123"/>
      <c r="P147" s="123"/>
      <c r="Q147" s="123"/>
      <c r="R147" s="123"/>
      <c r="S147" s="123"/>
      <c r="T147" s="123"/>
      <c r="U147" s="123"/>
      <c r="V147" s="123"/>
      <c r="W147" s="123"/>
      <c r="X147" s="123"/>
      <c r="Y147" s="123"/>
      <c r="Z147" s="123"/>
      <c r="AA147" s="123"/>
      <c r="AB147" s="123"/>
      <c r="AC147" s="123"/>
      <c r="AD147" s="123"/>
      <c r="AE147" s="123"/>
      <c r="AF147" s="123"/>
      <c r="AG147" s="123"/>
      <c r="AH147" s="123"/>
    </row>
    <row r="148" spans="2:34" ht="15" customHeight="1">
      <c r="B148" s="123"/>
      <c r="C148" s="123"/>
      <c r="D148" s="123"/>
      <c r="E148" s="123"/>
      <c r="F148" s="123"/>
      <c r="G148" s="123"/>
      <c r="H148" s="123"/>
      <c r="I148" s="123"/>
      <c r="J148" s="123"/>
      <c r="K148" s="123"/>
      <c r="L148" s="123"/>
      <c r="M148" s="123"/>
      <c r="N148" s="123"/>
      <c r="O148" s="123"/>
      <c r="P148" s="123"/>
      <c r="Q148" s="123"/>
      <c r="R148" s="123"/>
      <c r="S148" s="123"/>
      <c r="T148" s="123"/>
      <c r="U148" s="123"/>
      <c r="V148" s="123"/>
      <c r="W148" s="123"/>
      <c r="X148" s="123"/>
      <c r="Y148" s="123"/>
      <c r="Z148" s="123"/>
      <c r="AA148" s="123"/>
      <c r="AB148" s="123"/>
      <c r="AC148" s="123"/>
      <c r="AD148" s="123"/>
      <c r="AE148" s="123"/>
      <c r="AF148" s="123"/>
      <c r="AG148" s="123"/>
      <c r="AH148" s="123"/>
    </row>
    <row r="149" spans="2:34" ht="15" customHeight="1">
      <c r="B149" s="123"/>
      <c r="C149" s="123"/>
      <c r="D149" s="123"/>
      <c r="E149" s="123"/>
      <c r="F149" s="123"/>
      <c r="G149" s="123"/>
      <c r="H149" s="123"/>
      <c r="I149" s="123"/>
      <c r="J149" s="123"/>
      <c r="K149" s="123"/>
      <c r="L149" s="123"/>
      <c r="M149" s="123"/>
      <c r="N149" s="123"/>
      <c r="O149" s="123"/>
      <c r="P149" s="123"/>
      <c r="Q149" s="123"/>
      <c r="R149" s="123"/>
      <c r="S149" s="123"/>
      <c r="T149" s="123"/>
      <c r="U149" s="123"/>
      <c r="V149" s="123"/>
      <c r="W149" s="123"/>
      <c r="X149" s="123"/>
      <c r="Y149" s="123"/>
      <c r="Z149" s="123"/>
      <c r="AA149" s="123"/>
      <c r="AB149" s="123"/>
      <c r="AC149" s="123"/>
      <c r="AD149" s="123"/>
      <c r="AE149" s="123"/>
      <c r="AF149" s="123"/>
      <c r="AG149" s="123"/>
      <c r="AH149" s="123"/>
    </row>
    <row r="150" spans="2:34" ht="15" customHeight="1">
      <c r="B150" s="123"/>
      <c r="C150" s="123"/>
      <c r="D150" s="123"/>
      <c r="E150" s="123"/>
      <c r="F150" s="123"/>
      <c r="G150" s="123"/>
      <c r="H150" s="123"/>
      <c r="I150" s="123"/>
      <c r="J150" s="123"/>
      <c r="K150" s="123"/>
      <c r="L150" s="123"/>
      <c r="M150" s="123"/>
      <c r="N150" s="123"/>
      <c r="O150" s="123"/>
      <c r="P150" s="123"/>
      <c r="Q150" s="123"/>
      <c r="R150" s="123"/>
      <c r="S150" s="123"/>
      <c r="T150" s="123"/>
      <c r="U150" s="123"/>
      <c r="V150" s="123"/>
      <c r="W150" s="123"/>
      <c r="X150" s="123"/>
      <c r="Y150" s="123"/>
      <c r="Z150" s="123"/>
      <c r="AA150" s="123"/>
      <c r="AB150" s="123"/>
      <c r="AC150" s="123"/>
      <c r="AD150" s="123"/>
      <c r="AE150" s="123"/>
      <c r="AF150" s="123"/>
      <c r="AG150" s="123"/>
      <c r="AH150" s="123"/>
    </row>
    <row r="151" spans="2:34" ht="15" customHeight="1">
      <c r="B151" s="123"/>
      <c r="C151" s="123"/>
      <c r="D151" s="123"/>
      <c r="E151" s="123"/>
      <c r="F151" s="123"/>
      <c r="G151" s="123"/>
      <c r="H151" s="123"/>
      <c r="I151" s="123"/>
      <c r="J151" s="123"/>
      <c r="K151" s="123"/>
      <c r="L151" s="123"/>
      <c r="M151" s="123"/>
      <c r="N151" s="123"/>
      <c r="O151" s="123"/>
      <c r="P151" s="123"/>
      <c r="Q151" s="123"/>
      <c r="R151" s="123"/>
      <c r="S151" s="123"/>
      <c r="T151" s="123"/>
      <c r="U151" s="123"/>
      <c r="V151" s="123"/>
      <c r="W151" s="123"/>
      <c r="X151" s="123"/>
      <c r="Y151" s="123"/>
      <c r="Z151" s="123"/>
      <c r="AA151" s="123"/>
      <c r="AB151" s="123"/>
      <c r="AC151" s="123"/>
      <c r="AD151" s="123"/>
      <c r="AE151" s="123"/>
      <c r="AF151" s="123"/>
      <c r="AG151" s="123"/>
      <c r="AH151" s="123"/>
    </row>
    <row r="152" spans="2:34" ht="15" customHeight="1">
      <c r="B152" s="123"/>
      <c r="C152" s="123"/>
      <c r="D152" s="123"/>
      <c r="E152" s="123"/>
      <c r="F152" s="123"/>
      <c r="G152" s="123"/>
      <c r="H152" s="123"/>
      <c r="I152" s="123"/>
      <c r="J152" s="123"/>
      <c r="K152" s="123"/>
      <c r="L152" s="123"/>
      <c r="M152" s="123"/>
      <c r="N152" s="123"/>
      <c r="O152" s="123"/>
      <c r="P152" s="123"/>
      <c r="Q152" s="123"/>
      <c r="R152" s="123"/>
      <c r="S152" s="123"/>
      <c r="T152" s="123"/>
      <c r="U152" s="123"/>
      <c r="V152" s="123"/>
      <c r="W152" s="123"/>
      <c r="X152" s="123"/>
      <c r="Y152" s="123"/>
      <c r="Z152" s="123"/>
      <c r="AA152" s="123"/>
      <c r="AB152" s="123"/>
      <c r="AC152" s="123"/>
      <c r="AD152" s="123"/>
      <c r="AE152" s="123"/>
      <c r="AF152" s="123"/>
      <c r="AG152" s="123"/>
      <c r="AH152" s="123"/>
    </row>
    <row r="153" spans="2:34" ht="15" customHeight="1">
      <c r="B153" s="123"/>
      <c r="C153" s="123"/>
      <c r="D153" s="123"/>
      <c r="E153" s="123"/>
      <c r="F153" s="123"/>
      <c r="G153" s="123"/>
      <c r="H153" s="123"/>
      <c r="I153" s="123"/>
      <c r="J153" s="123"/>
      <c r="K153" s="123"/>
      <c r="L153" s="123"/>
      <c r="M153" s="123"/>
      <c r="N153" s="123"/>
      <c r="O153" s="123"/>
      <c r="P153" s="123"/>
      <c r="Q153" s="123"/>
      <c r="R153" s="123"/>
      <c r="S153" s="123"/>
      <c r="T153" s="123"/>
      <c r="U153" s="123"/>
      <c r="V153" s="123"/>
      <c r="W153" s="123"/>
      <c r="X153" s="123"/>
      <c r="Y153" s="123"/>
      <c r="Z153" s="123"/>
      <c r="AA153" s="123"/>
      <c r="AB153" s="123"/>
      <c r="AC153" s="123"/>
      <c r="AD153" s="123"/>
      <c r="AE153" s="123"/>
      <c r="AF153" s="123"/>
      <c r="AG153" s="123"/>
      <c r="AH153" s="123"/>
    </row>
    <row r="154" spans="2:34" ht="15" customHeight="1">
      <c r="B154" s="123"/>
      <c r="C154" s="123"/>
      <c r="D154" s="123"/>
      <c r="E154" s="123"/>
      <c r="F154" s="123"/>
      <c r="G154" s="123"/>
      <c r="H154" s="123"/>
      <c r="I154" s="123"/>
      <c r="J154" s="123"/>
      <c r="K154" s="123"/>
      <c r="L154" s="123"/>
      <c r="M154" s="123"/>
      <c r="N154" s="123"/>
      <c r="O154" s="123"/>
      <c r="P154" s="123"/>
      <c r="Q154" s="123"/>
      <c r="R154" s="123"/>
      <c r="S154" s="123"/>
      <c r="T154" s="123"/>
      <c r="U154" s="123"/>
      <c r="V154" s="123"/>
      <c r="W154" s="123"/>
      <c r="X154" s="123"/>
      <c r="Y154" s="123"/>
      <c r="Z154" s="123"/>
      <c r="AA154" s="123"/>
      <c r="AB154" s="123"/>
      <c r="AC154" s="123"/>
      <c r="AD154" s="123"/>
      <c r="AE154" s="123"/>
      <c r="AF154" s="123"/>
      <c r="AG154" s="123"/>
      <c r="AH154" s="123"/>
    </row>
    <row r="155" spans="2:34" ht="15" customHeight="1">
      <c r="B155" s="123"/>
      <c r="C155" s="123"/>
      <c r="D155" s="123"/>
      <c r="E155" s="123"/>
      <c r="F155" s="123"/>
      <c r="G155" s="123"/>
      <c r="H155" s="123"/>
      <c r="I155" s="123"/>
      <c r="J155" s="123"/>
      <c r="K155" s="123"/>
      <c r="L155" s="123"/>
      <c r="M155" s="123"/>
      <c r="N155" s="123"/>
      <c r="O155" s="123"/>
      <c r="P155" s="123"/>
      <c r="Q155" s="123"/>
      <c r="R155" s="123"/>
      <c r="S155" s="123"/>
      <c r="T155" s="123"/>
      <c r="U155" s="123"/>
      <c r="V155" s="123"/>
      <c r="W155" s="123"/>
      <c r="X155" s="123"/>
      <c r="Y155" s="123"/>
      <c r="Z155" s="123"/>
      <c r="AA155" s="123"/>
      <c r="AB155" s="123"/>
      <c r="AC155" s="123"/>
      <c r="AD155" s="123"/>
      <c r="AE155" s="123"/>
      <c r="AF155" s="123"/>
      <c r="AG155" s="123"/>
      <c r="AH155" s="123"/>
    </row>
    <row r="156" spans="2:34" ht="15" customHeight="1">
      <c r="B156" s="123"/>
      <c r="C156" s="123"/>
      <c r="D156" s="123"/>
      <c r="E156" s="123"/>
      <c r="F156" s="123"/>
      <c r="G156" s="123"/>
      <c r="H156" s="123"/>
      <c r="I156" s="123"/>
      <c r="J156" s="123"/>
      <c r="K156" s="123"/>
      <c r="L156" s="123"/>
      <c r="M156" s="123"/>
      <c r="N156" s="123"/>
      <c r="O156" s="123"/>
      <c r="P156" s="123"/>
      <c r="Q156" s="123"/>
      <c r="R156" s="123"/>
      <c r="S156" s="123"/>
      <c r="T156" s="123"/>
      <c r="U156" s="123"/>
      <c r="V156" s="123"/>
      <c r="W156" s="123"/>
      <c r="X156" s="123"/>
      <c r="Y156" s="123"/>
      <c r="Z156" s="123"/>
      <c r="AA156" s="123"/>
      <c r="AB156" s="123"/>
      <c r="AC156" s="123"/>
      <c r="AD156" s="123"/>
      <c r="AE156" s="123"/>
      <c r="AF156" s="123"/>
      <c r="AG156" s="123"/>
      <c r="AH156" s="123"/>
    </row>
    <row r="157" spans="2:34" ht="15" customHeight="1">
      <c r="B157" s="123"/>
      <c r="C157" s="123"/>
      <c r="D157" s="123"/>
      <c r="E157" s="123"/>
      <c r="F157" s="123"/>
      <c r="G157" s="123"/>
      <c r="H157" s="123"/>
      <c r="I157" s="123"/>
      <c r="J157" s="123"/>
      <c r="K157" s="123"/>
      <c r="L157" s="123"/>
      <c r="M157" s="123"/>
      <c r="N157" s="123"/>
      <c r="O157" s="123"/>
      <c r="P157" s="123"/>
      <c r="Q157" s="123"/>
      <c r="R157" s="123"/>
      <c r="S157" s="123"/>
      <c r="T157" s="123"/>
      <c r="U157" s="123"/>
      <c r="V157" s="123"/>
      <c r="W157" s="123"/>
      <c r="X157" s="123"/>
      <c r="Y157" s="123"/>
      <c r="Z157" s="123"/>
      <c r="AA157" s="123"/>
      <c r="AB157" s="123"/>
      <c r="AC157" s="123"/>
      <c r="AD157" s="123"/>
      <c r="AE157" s="123"/>
      <c r="AF157" s="123"/>
      <c r="AG157" s="123"/>
      <c r="AH157" s="123"/>
    </row>
    <row r="158" spans="2:34" ht="15" customHeight="1">
      <c r="B158" s="123"/>
      <c r="C158" s="123"/>
      <c r="D158" s="123"/>
      <c r="E158" s="123"/>
      <c r="F158" s="123"/>
      <c r="G158" s="123"/>
      <c r="H158" s="123"/>
      <c r="I158" s="123"/>
      <c r="J158" s="123"/>
      <c r="K158" s="123"/>
      <c r="L158" s="123"/>
      <c r="M158" s="123"/>
      <c r="N158" s="123"/>
      <c r="O158" s="123"/>
      <c r="P158" s="123"/>
      <c r="Q158" s="123"/>
      <c r="R158" s="123"/>
      <c r="S158" s="123"/>
      <c r="T158" s="123"/>
      <c r="U158" s="123"/>
      <c r="V158" s="123"/>
      <c r="W158" s="123"/>
      <c r="X158" s="123"/>
      <c r="Y158" s="123"/>
      <c r="Z158" s="123"/>
      <c r="AA158" s="123"/>
      <c r="AB158" s="123"/>
      <c r="AC158" s="123"/>
      <c r="AD158" s="123"/>
      <c r="AE158" s="123"/>
      <c r="AF158" s="123"/>
      <c r="AG158" s="123"/>
      <c r="AH158" s="123"/>
    </row>
    <row r="159" spans="2:34" ht="15" customHeight="1">
      <c r="B159" s="123"/>
      <c r="C159" s="123"/>
      <c r="D159" s="123"/>
      <c r="E159" s="123"/>
      <c r="F159" s="123"/>
      <c r="G159" s="123"/>
      <c r="H159" s="123"/>
      <c r="I159" s="123"/>
      <c r="J159" s="123"/>
      <c r="K159" s="123"/>
      <c r="L159" s="123"/>
      <c r="M159" s="123"/>
      <c r="N159" s="123"/>
      <c r="O159" s="123"/>
      <c r="P159" s="123"/>
      <c r="Q159" s="123"/>
      <c r="R159" s="123"/>
      <c r="S159" s="123"/>
      <c r="T159" s="123"/>
      <c r="U159" s="123"/>
      <c r="V159" s="123"/>
      <c r="W159" s="123"/>
      <c r="X159" s="123"/>
      <c r="Y159" s="123"/>
      <c r="Z159" s="123"/>
      <c r="AA159" s="123"/>
      <c r="AB159" s="123"/>
      <c r="AC159" s="123"/>
      <c r="AD159" s="123"/>
      <c r="AE159" s="123"/>
      <c r="AF159" s="123"/>
      <c r="AG159" s="123"/>
      <c r="AH159" s="123"/>
    </row>
    <row r="160" spans="2:34" ht="15" customHeight="1">
      <c r="B160" s="123"/>
      <c r="C160" s="123"/>
      <c r="D160" s="123"/>
      <c r="E160" s="123"/>
      <c r="F160" s="123"/>
      <c r="G160" s="123"/>
      <c r="H160" s="123"/>
      <c r="I160" s="123"/>
      <c r="J160" s="123"/>
      <c r="K160" s="123"/>
      <c r="L160" s="123"/>
      <c r="M160" s="123"/>
      <c r="N160" s="123"/>
      <c r="O160" s="123"/>
      <c r="P160" s="123"/>
      <c r="Q160" s="123"/>
      <c r="R160" s="123"/>
      <c r="S160" s="123"/>
      <c r="T160" s="123"/>
      <c r="U160" s="123"/>
      <c r="V160" s="123"/>
      <c r="W160" s="123"/>
      <c r="X160" s="123"/>
      <c r="Y160" s="123"/>
      <c r="Z160" s="123"/>
      <c r="AA160" s="123"/>
      <c r="AB160" s="123"/>
      <c r="AC160" s="123"/>
      <c r="AD160" s="123"/>
      <c r="AE160" s="123"/>
      <c r="AF160" s="123"/>
      <c r="AG160" s="123"/>
      <c r="AH160" s="123"/>
    </row>
    <row r="161" spans="2:34" ht="15" customHeight="1">
      <c r="B161" s="123"/>
      <c r="C161" s="123"/>
      <c r="D161" s="123"/>
      <c r="E161" s="123"/>
      <c r="F161" s="123"/>
      <c r="G161" s="123"/>
      <c r="H161" s="123"/>
      <c r="I161" s="123"/>
      <c r="J161" s="123"/>
      <c r="K161" s="123"/>
      <c r="L161" s="123"/>
      <c r="M161" s="123"/>
      <c r="N161" s="123"/>
      <c r="O161" s="123"/>
      <c r="P161" s="123"/>
      <c r="Q161" s="123"/>
      <c r="R161" s="123"/>
      <c r="S161" s="123"/>
      <c r="T161" s="123"/>
      <c r="U161" s="123"/>
      <c r="V161" s="123"/>
      <c r="W161" s="123"/>
      <c r="X161" s="123"/>
      <c r="Y161" s="123"/>
      <c r="Z161" s="123"/>
      <c r="AA161" s="123"/>
      <c r="AB161" s="123"/>
      <c r="AC161" s="123"/>
      <c r="AD161" s="123"/>
      <c r="AE161" s="123"/>
      <c r="AF161" s="123"/>
      <c r="AG161" s="123"/>
      <c r="AH161" s="123"/>
    </row>
    <row r="162" spans="2:34" ht="15" customHeight="1">
      <c r="B162" s="123"/>
      <c r="C162" s="123"/>
      <c r="D162" s="123"/>
      <c r="E162" s="123"/>
      <c r="F162" s="123"/>
      <c r="G162" s="123"/>
      <c r="H162" s="123"/>
      <c r="I162" s="123"/>
      <c r="J162" s="123"/>
      <c r="K162" s="123"/>
      <c r="L162" s="123"/>
      <c r="M162" s="123"/>
      <c r="N162" s="123"/>
      <c r="O162" s="123"/>
      <c r="P162" s="123"/>
      <c r="Q162" s="123"/>
      <c r="R162" s="123"/>
      <c r="S162" s="123"/>
      <c r="T162" s="123"/>
      <c r="U162" s="123"/>
      <c r="V162" s="123"/>
      <c r="W162" s="123"/>
      <c r="X162" s="123"/>
      <c r="Y162" s="123"/>
      <c r="Z162" s="123"/>
      <c r="AA162" s="123"/>
      <c r="AB162" s="123"/>
      <c r="AC162" s="123"/>
      <c r="AD162" s="123"/>
      <c r="AE162" s="123"/>
      <c r="AF162" s="123"/>
      <c r="AG162" s="123"/>
      <c r="AH162" s="123"/>
    </row>
    <row r="163" spans="2:34" ht="15" customHeight="1">
      <c r="B163" s="123"/>
      <c r="C163" s="123"/>
      <c r="D163" s="123"/>
      <c r="E163" s="123"/>
      <c r="F163" s="123"/>
      <c r="G163" s="123"/>
      <c r="H163" s="123"/>
      <c r="I163" s="123"/>
      <c r="J163" s="123"/>
      <c r="K163" s="123"/>
      <c r="L163" s="123"/>
      <c r="M163" s="123"/>
      <c r="N163" s="123"/>
      <c r="O163" s="123"/>
      <c r="P163" s="123"/>
      <c r="Q163" s="123"/>
      <c r="R163" s="123"/>
      <c r="S163" s="123"/>
      <c r="T163" s="123"/>
      <c r="U163" s="123"/>
      <c r="V163" s="123"/>
      <c r="W163" s="123"/>
      <c r="X163" s="123"/>
      <c r="Y163" s="123"/>
      <c r="Z163" s="123"/>
      <c r="AA163" s="123"/>
      <c r="AB163" s="123"/>
      <c r="AC163" s="123"/>
      <c r="AD163" s="123"/>
      <c r="AE163" s="123"/>
      <c r="AF163" s="123"/>
      <c r="AG163" s="123"/>
      <c r="AH163" s="123"/>
    </row>
    <row r="164" spans="2:34" ht="15" customHeight="1">
      <c r="B164" s="123"/>
      <c r="C164" s="123"/>
      <c r="D164" s="123"/>
      <c r="E164" s="123"/>
      <c r="F164" s="123"/>
      <c r="G164" s="123"/>
      <c r="H164" s="123"/>
      <c r="I164" s="123"/>
      <c r="J164" s="123"/>
      <c r="K164" s="123"/>
      <c r="L164" s="123"/>
      <c r="M164" s="123"/>
      <c r="N164" s="123"/>
      <c r="O164" s="123"/>
      <c r="P164" s="123"/>
      <c r="Q164" s="123"/>
      <c r="R164" s="123"/>
      <c r="S164" s="123"/>
      <c r="T164" s="123"/>
      <c r="U164" s="123"/>
      <c r="V164" s="123"/>
      <c r="W164" s="123"/>
      <c r="X164" s="123"/>
      <c r="Y164" s="123"/>
      <c r="Z164" s="123"/>
      <c r="AA164" s="123"/>
      <c r="AB164" s="123"/>
      <c r="AC164" s="123"/>
      <c r="AD164" s="123"/>
      <c r="AE164" s="123"/>
      <c r="AF164" s="123"/>
      <c r="AG164" s="123"/>
      <c r="AH164" s="123"/>
    </row>
    <row r="165" spans="2:34" ht="15" customHeight="1">
      <c r="B165" s="123"/>
      <c r="C165" s="123"/>
      <c r="D165" s="123"/>
      <c r="E165" s="123"/>
      <c r="F165" s="123"/>
      <c r="G165" s="123"/>
      <c r="H165" s="123"/>
      <c r="I165" s="123"/>
      <c r="J165" s="123"/>
      <c r="K165" s="123"/>
      <c r="L165" s="123"/>
      <c r="M165" s="123"/>
      <c r="N165" s="123"/>
      <c r="O165" s="123"/>
      <c r="P165" s="123"/>
      <c r="Q165" s="123"/>
      <c r="R165" s="123"/>
      <c r="S165" s="123"/>
      <c r="T165" s="123"/>
      <c r="U165" s="123"/>
      <c r="V165" s="123"/>
      <c r="W165" s="123"/>
      <c r="X165" s="123"/>
      <c r="Y165" s="123"/>
      <c r="Z165" s="123"/>
      <c r="AA165" s="123"/>
      <c r="AB165" s="123"/>
      <c r="AC165" s="123"/>
      <c r="AD165" s="123"/>
      <c r="AE165" s="123"/>
      <c r="AF165" s="123"/>
      <c r="AG165" s="123"/>
      <c r="AH165" s="123"/>
    </row>
    <row r="166" spans="2:34" ht="15" customHeight="1">
      <c r="B166" s="123"/>
      <c r="C166" s="123"/>
      <c r="D166" s="123"/>
      <c r="E166" s="123"/>
      <c r="F166" s="123"/>
      <c r="G166" s="123"/>
      <c r="H166" s="123"/>
      <c r="I166" s="123"/>
      <c r="J166" s="123"/>
      <c r="K166" s="123"/>
      <c r="L166" s="123"/>
      <c r="M166" s="123"/>
      <c r="N166" s="123"/>
      <c r="O166" s="123"/>
      <c r="P166" s="123"/>
      <c r="Q166" s="123"/>
      <c r="R166" s="123"/>
      <c r="S166" s="123"/>
      <c r="T166" s="123"/>
      <c r="U166" s="123"/>
      <c r="V166" s="123"/>
      <c r="W166" s="123"/>
      <c r="X166" s="123"/>
      <c r="Y166" s="123"/>
      <c r="Z166" s="123"/>
      <c r="AA166" s="123"/>
      <c r="AB166" s="123"/>
      <c r="AC166" s="123"/>
      <c r="AD166" s="123"/>
      <c r="AE166" s="123"/>
      <c r="AF166" s="123"/>
      <c r="AG166" s="123"/>
      <c r="AH166" s="123"/>
    </row>
    <row r="167" spans="2:34" ht="15" customHeight="1">
      <c r="B167" s="123"/>
      <c r="C167" s="123"/>
      <c r="D167" s="123"/>
      <c r="E167" s="123"/>
      <c r="F167" s="123"/>
      <c r="G167" s="123"/>
      <c r="H167" s="123"/>
      <c r="I167" s="123"/>
      <c r="J167" s="123"/>
      <c r="K167" s="123"/>
      <c r="L167" s="123"/>
      <c r="M167" s="123"/>
      <c r="N167" s="123"/>
      <c r="O167" s="123"/>
      <c r="P167" s="123"/>
      <c r="Q167" s="123"/>
      <c r="R167" s="123"/>
      <c r="S167" s="123"/>
      <c r="T167" s="123"/>
      <c r="U167" s="123"/>
      <c r="V167" s="123"/>
      <c r="W167" s="123"/>
      <c r="X167" s="123"/>
      <c r="Y167" s="123"/>
      <c r="Z167" s="123"/>
      <c r="AA167" s="123"/>
      <c r="AB167" s="123"/>
      <c r="AC167" s="123"/>
      <c r="AD167" s="123"/>
      <c r="AE167" s="123"/>
      <c r="AF167" s="123"/>
      <c r="AG167" s="123"/>
      <c r="AH167" s="123"/>
    </row>
    <row r="168" spans="2:34" ht="15" customHeight="1">
      <c r="B168" s="123"/>
      <c r="C168" s="123"/>
      <c r="D168" s="123"/>
      <c r="E168" s="123"/>
      <c r="F168" s="123"/>
      <c r="G168" s="123"/>
      <c r="H168" s="123"/>
      <c r="I168" s="123"/>
      <c r="J168" s="123"/>
      <c r="K168" s="123"/>
      <c r="L168" s="123"/>
      <c r="M168" s="123"/>
      <c r="N168" s="123"/>
      <c r="O168" s="123"/>
      <c r="P168" s="123"/>
      <c r="Q168" s="123"/>
      <c r="R168" s="123"/>
      <c r="S168" s="123"/>
      <c r="T168" s="123"/>
      <c r="U168" s="123"/>
      <c r="V168" s="123"/>
      <c r="W168" s="123"/>
      <c r="X168" s="123"/>
      <c r="Y168" s="123"/>
      <c r="Z168" s="123"/>
      <c r="AA168" s="123"/>
      <c r="AB168" s="123"/>
      <c r="AC168" s="123"/>
      <c r="AD168" s="123"/>
      <c r="AE168" s="123"/>
      <c r="AF168" s="123"/>
      <c r="AG168" s="123"/>
      <c r="AH168" s="123"/>
    </row>
    <row r="169" spans="2:34" ht="15" customHeight="1">
      <c r="B169" s="123"/>
      <c r="C169" s="123"/>
      <c r="D169" s="123"/>
      <c r="E169" s="123"/>
      <c r="F169" s="123"/>
      <c r="G169" s="123"/>
      <c r="H169" s="123"/>
      <c r="I169" s="123"/>
      <c r="J169" s="123"/>
      <c r="K169" s="123"/>
      <c r="L169" s="123"/>
      <c r="M169" s="123"/>
      <c r="N169" s="123"/>
      <c r="O169" s="123"/>
      <c r="P169" s="123"/>
      <c r="Q169" s="123"/>
      <c r="R169" s="123"/>
      <c r="S169" s="123"/>
      <c r="T169" s="123"/>
      <c r="U169" s="123"/>
      <c r="V169" s="123"/>
      <c r="W169" s="123"/>
      <c r="X169" s="123"/>
      <c r="Y169" s="123"/>
      <c r="Z169" s="123"/>
      <c r="AA169" s="123"/>
      <c r="AB169" s="123"/>
      <c r="AC169" s="123"/>
      <c r="AD169" s="123"/>
      <c r="AE169" s="123"/>
      <c r="AF169" s="123"/>
      <c r="AG169" s="123"/>
      <c r="AH169" s="123"/>
    </row>
    <row r="170" spans="2:34" ht="15" customHeight="1">
      <c r="B170" s="123"/>
      <c r="C170" s="123"/>
      <c r="D170" s="123"/>
      <c r="E170" s="123"/>
      <c r="F170" s="123"/>
      <c r="G170" s="123"/>
      <c r="H170" s="123"/>
      <c r="I170" s="123"/>
      <c r="J170" s="123"/>
      <c r="K170" s="123"/>
      <c r="L170" s="123"/>
      <c r="M170" s="123"/>
      <c r="N170" s="123"/>
      <c r="O170" s="123"/>
      <c r="P170" s="123"/>
      <c r="Q170" s="123"/>
      <c r="R170" s="123"/>
      <c r="S170" s="123"/>
      <c r="T170" s="123"/>
      <c r="U170" s="123"/>
      <c r="V170" s="123"/>
      <c r="W170" s="123"/>
      <c r="X170" s="123"/>
      <c r="Y170" s="123"/>
      <c r="Z170" s="123"/>
      <c r="AA170" s="123"/>
      <c r="AB170" s="123"/>
      <c r="AC170" s="123"/>
      <c r="AD170" s="123"/>
      <c r="AE170" s="123"/>
      <c r="AF170" s="123"/>
      <c r="AG170" s="123"/>
      <c r="AH170" s="123"/>
    </row>
    <row r="171" spans="2:34" ht="15" customHeight="1">
      <c r="B171" s="123"/>
      <c r="C171" s="123"/>
      <c r="D171" s="123"/>
      <c r="E171" s="123"/>
      <c r="F171" s="123"/>
      <c r="G171" s="123"/>
      <c r="H171" s="123"/>
      <c r="I171" s="123"/>
      <c r="J171" s="123"/>
      <c r="K171" s="123"/>
      <c r="L171" s="123"/>
      <c r="M171" s="123"/>
      <c r="N171" s="123"/>
      <c r="O171" s="123"/>
      <c r="P171" s="123"/>
      <c r="Q171" s="123"/>
      <c r="R171" s="123"/>
      <c r="S171" s="123"/>
      <c r="T171" s="123"/>
      <c r="U171" s="123"/>
      <c r="V171" s="123"/>
      <c r="W171" s="123"/>
      <c r="X171" s="123"/>
      <c r="Y171" s="123"/>
      <c r="Z171" s="123"/>
      <c r="AA171" s="123"/>
      <c r="AB171" s="123"/>
      <c r="AC171" s="123"/>
      <c r="AD171" s="123"/>
      <c r="AE171" s="123"/>
      <c r="AF171" s="123"/>
      <c r="AG171" s="123"/>
      <c r="AH171" s="123"/>
    </row>
    <row r="172" spans="2:34" ht="15" customHeight="1">
      <c r="B172" s="123"/>
      <c r="C172" s="123"/>
      <c r="D172" s="123"/>
      <c r="E172" s="123"/>
      <c r="F172" s="123"/>
      <c r="G172" s="123"/>
      <c r="H172" s="123"/>
      <c r="I172" s="123"/>
      <c r="J172" s="123"/>
      <c r="K172" s="123"/>
      <c r="L172" s="123"/>
      <c r="M172" s="123"/>
      <c r="N172" s="123"/>
      <c r="O172" s="123"/>
      <c r="P172" s="123"/>
      <c r="Q172" s="123"/>
      <c r="R172" s="123"/>
      <c r="S172" s="123"/>
      <c r="T172" s="123"/>
      <c r="U172" s="123"/>
      <c r="V172" s="123"/>
      <c r="W172" s="123"/>
      <c r="X172" s="123"/>
      <c r="Y172" s="123"/>
      <c r="Z172" s="123"/>
      <c r="AA172" s="123"/>
      <c r="AB172" s="123"/>
      <c r="AC172" s="123"/>
      <c r="AD172" s="123"/>
      <c r="AE172" s="123"/>
      <c r="AF172" s="123"/>
      <c r="AG172" s="123"/>
      <c r="AH172" s="123"/>
    </row>
    <row r="173" spans="2:34" ht="15" customHeight="1">
      <c r="B173" s="123"/>
      <c r="C173" s="123"/>
      <c r="D173" s="123"/>
      <c r="E173" s="123"/>
      <c r="F173" s="123"/>
      <c r="G173" s="123"/>
      <c r="H173" s="123"/>
      <c r="I173" s="123"/>
      <c r="J173" s="123"/>
      <c r="K173" s="123"/>
      <c r="L173" s="123"/>
      <c r="M173" s="123"/>
      <c r="N173" s="123"/>
      <c r="O173" s="123"/>
      <c r="P173" s="123"/>
      <c r="Q173" s="123"/>
      <c r="R173" s="123"/>
      <c r="S173" s="123"/>
      <c r="T173" s="123"/>
      <c r="U173" s="123"/>
      <c r="V173" s="123"/>
      <c r="W173" s="123"/>
      <c r="X173" s="123"/>
      <c r="Y173" s="123"/>
      <c r="Z173" s="123"/>
      <c r="AA173" s="123"/>
      <c r="AB173" s="123"/>
      <c r="AC173" s="123"/>
      <c r="AD173" s="123"/>
      <c r="AE173" s="123"/>
      <c r="AF173" s="123"/>
      <c r="AG173" s="123"/>
      <c r="AH173" s="123"/>
    </row>
    <row r="174" spans="2:34" ht="15" customHeight="1">
      <c r="B174" s="123"/>
      <c r="C174" s="123"/>
      <c r="D174" s="123"/>
      <c r="E174" s="123"/>
      <c r="F174" s="123"/>
      <c r="G174" s="123"/>
      <c r="H174" s="123"/>
      <c r="I174" s="123"/>
      <c r="J174" s="123"/>
      <c r="K174" s="123"/>
      <c r="L174" s="123"/>
      <c r="M174" s="123"/>
      <c r="N174" s="123"/>
      <c r="O174" s="123"/>
      <c r="P174" s="123"/>
      <c r="Q174" s="123"/>
      <c r="R174" s="123"/>
      <c r="S174" s="123"/>
      <c r="T174" s="123"/>
      <c r="U174" s="123"/>
      <c r="V174" s="123"/>
      <c r="W174" s="123"/>
      <c r="X174" s="123"/>
      <c r="Y174" s="123"/>
      <c r="Z174" s="123"/>
      <c r="AA174" s="123"/>
      <c r="AB174" s="123"/>
      <c r="AC174" s="123"/>
      <c r="AD174" s="123"/>
      <c r="AE174" s="123"/>
      <c r="AF174" s="123"/>
      <c r="AG174" s="123"/>
      <c r="AH174" s="123"/>
    </row>
    <row r="175" spans="2:34" ht="15" customHeight="1">
      <c r="B175" s="123"/>
      <c r="C175" s="123"/>
      <c r="D175" s="123"/>
      <c r="E175" s="123"/>
      <c r="F175" s="123"/>
      <c r="G175" s="123"/>
      <c r="H175" s="123"/>
      <c r="I175" s="123"/>
      <c r="J175" s="123"/>
      <c r="K175" s="123"/>
      <c r="L175" s="123"/>
      <c r="M175" s="123"/>
      <c r="N175" s="123"/>
      <c r="O175" s="123"/>
      <c r="P175" s="123"/>
      <c r="Q175" s="123"/>
      <c r="R175" s="123"/>
      <c r="S175" s="123"/>
      <c r="T175" s="123"/>
      <c r="U175" s="123"/>
      <c r="V175" s="123"/>
      <c r="W175" s="123"/>
      <c r="X175" s="123"/>
      <c r="Y175" s="123"/>
      <c r="Z175" s="123"/>
      <c r="AA175" s="123"/>
      <c r="AB175" s="123"/>
      <c r="AC175" s="123"/>
      <c r="AD175" s="123"/>
      <c r="AE175" s="123"/>
      <c r="AF175" s="123"/>
      <c r="AG175" s="123"/>
      <c r="AH175" s="123"/>
    </row>
    <row r="176" spans="2:34" ht="15" customHeight="1">
      <c r="B176" s="123"/>
      <c r="C176" s="123"/>
      <c r="D176" s="123"/>
      <c r="E176" s="123"/>
      <c r="F176" s="123"/>
      <c r="G176" s="123"/>
      <c r="H176" s="123"/>
      <c r="I176" s="123"/>
      <c r="J176" s="123"/>
      <c r="K176" s="123"/>
      <c r="L176" s="123"/>
      <c r="M176" s="123"/>
      <c r="N176" s="123"/>
      <c r="O176" s="123"/>
      <c r="P176" s="123"/>
      <c r="Q176" s="123"/>
      <c r="R176" s="123"/>
      <c r="S176" s="123"/>
      <c r="T176" s="123"/>
      <c r="U176" s="123"/>
      <c r="V176" s="123"/>
      <c r="W176" s="123"/>
      <c r="X176" s="123"/>
      <c r="Y176" s="123"/>
      <c r="Z176" s="123"/>
      <c r="AA176" s="123"/>
      <c r="AB176" s="123"/>
      <c r="AC176" s="123"/>
      <c r="AD176" s="123"/>
      <c r="AE176" s="123"/>
      <c r="AF176" s="123"/>
      <c r="AG176" s="123"/>
      <c r="AH176" s="123"/>
    </row>
    <row r="177" spans="2:34" ht="15" customHeight="1">
      <c r="B177" s="123"/>
      <c r="C177" s="123"/>
      <c r="D177" s="123"/>
      <c r="E177" s="123"/>
      <c r="F177" s="123"/>
      <c r="G177" s="123"/>
      <c r="H177" s="123"/>
      <c r="I177" s="123"/>
      <c r="J177" s="123"/>
      <c r="K177" s="123"/>
      <c r="L177" s="123"/>
      <c r="M177" s="123"/>
      <c r="N177" s="123"/>
      <c r="O177" s="123"/>
      <c r="P177" s="123"/>
      <c r="Q177" s="123"/>
      <c r="R177" s="123"/>
      <c r="S177" s="123"/>
      <c r="T177" s="123"/>
      <c r="U177" s="123"/>
      <c r="V177" s="123"/>
      <c r="W177" s="123"/>
      <c r="X177" s="123"/>
      <c r="Y177" s="123"/>
      <c r="Z177" s="123"/>
      <c r="AA177" s="123"/>
      <c r="AB177" s="123"/>
      <c r="AC177" s="123"/>
      <c r="AD177" s="123"/>
      <c r="AE177" s="123"/>
      <c r="AF177" s="123"/>
      <c r="AG177" s="123"/>
      <c r="AH177" s="123"/>
    </row>
    <row r="178" spans="2:34" ht="15" customHeight="1">
      <c r="B178" s="123"/>
      <c r="C178" s="123"/>
      <c r="D178" s="123"/>
      <c r="E178" s="123"/>
      <c r="F178" s="123"/>
      <c r="G178" s="123"/>
      <c r="H178" s="123"/>
      <c r="I178" s="123"/>
      <c r="J178" s="123"/>
      <c r="K178" s="123"/>
      <c r="L178" s="123"/>
      <c r="M178" s="123"/>
      <c r="N178" s="123"/>
      <c r="O178" s="123"/>
      <c r="P178" s="123"/>
      <c r="Q178" s="123"/>
      <c r="R178" s="123"/>
      <c r="S178" s="123"/>
      <c r="T178" s="123"/>
      <c r="U178" s="123"/>
      <c r="V178" s="123"/>
      <c r="W178" s="123"/>
      <c r="X178" s="123"/>
      <c r="Y178" s="123"/>
      <c r="Z178" s="123"/>
      <c r="AA178" s="123"/>
      <c r="AB178" s="123"/>
      <c r="AC178" s="123"/>
      <c r="AD178" s="123"/>
      <c r="AE178" s="123"/>
      <c r="AF178" s="123"/>
      <c r="AG178" s="123"/>
      <c r="AH178" s="123"/>
    </row>
    <row r="179" spans="2:34" ht="15" customHeight="1">
      <c r="B179" s="123"/>
      <c r="C179" s="123"/>
      <c r="D179" s="123"/>
      <c r="E179" s="123"/>
      <c r="F179" s="123"/>
      <c r="G179" s="123"/>
      <c r="H179" s="123"/>
      <c r="I179" s="123"/>
      <c r="J179" s="123"/>
      <c r="K179" s="123"/>
      <c r="L179" s="123"/>
      <c r="M179" s="123"/>
      <c r="N179" s="123"/>
      <c r="O179" s="123"/>
      <c r="P179" s="123"/>
      <c r="Q179" s="123"/>
      <c r="R179" s="123"/>
      <c r="S179" s="123"/>
      <c r="T179" s="123"/>
      <c r="U179" s="123"/>
      <c r="V179" s="123"/>
      <c r="W179" s="123"/>
      <c r="X179" s="123"/>
      <c r="Y179" s="123"/>
      <c r="Z179" s="123"/>
      <c r="AA179" s="123"/>
      <c r="AB179" s="123"/>
      <c r="AC179" s="123"/>
      <c r="AD179" s="123"/>
      <c r="AE179" s="123"/>
      <c r="AF179" s="123"/>
      <c r="AG179" s="123"/>
      <c r="AH179" s="123"/>
    </row>
    <row r="180" spans="2:34" ht="15" customHeight="1">
      <c r="B180" s="123"/>
      <c r="C180" s="123"/>
      <c r="D180" s="123"/>
      <c r="E180" s="123"/>
      <c r="F180" s="123"/>
      <c r="G180" s="123"/>
      <c r="H180" s="123"/>
      <c r="I180" s="123"/>
      <c r="J180" s="123"/>
      <c r="K180" s="123"/>
      <c r="L180" s="123"/>
      <c r="M180" s="123"/>
      <c r="N180" s="123"/>
      <c r="O180" s="123"/>
      <c r="P180" s="123"/>
      <c r="Q180" s="123"/>
      <c r="R180" s="123"/>
      <c r="S180" s="123"/>
      <c r="T180" s="123"/>
      <c r="U180" s="123"/>
      <c r="V180" s="123"/>
      <c r="W180" s="123"/>
      <c r="X180" s="123"/>
      <c r="Y180" s="123"/>
      <c r="Z180" s="123"/>
      <c r="AA180" s="123"/>
      <c r="AB180" s="123"/>
      <c r="AC180" s="123"/>
      <c r="AD180" s="123"/>
      <c r="AE180" s="123"/>
      <c r="AF180" s="123"/>
      <c r="AG180" s="123"/>
      <c r="AH180" s="123"/>
    </row>
    <row r="181" spans="2:34" ht="15" customHeight="1">
      <c r="B181" s="123"/>
      <c r="C181" s="123"/>
      <c r="D181" s="123"/>
      <c r="E181" s="123"/>
      <c r="F181" s="123"/>
      <c r="G181" s="123"/>
      <c r="H181" s="123"/>
      <c r="I181" s="123"/>
      <c r="J181" s="123"/>
      <c r="K181" s="123"/>
      <c r="L181" s="123"/>
      <c r="M181" s="123"/>
      <c r="N181" s="123"/>
      <c r="O181" s="123"/>
      <c r="P181" s="123"/>
      <c r="Q181" s="123"/>
      <c r="R181" s="123"/>
      <c r="S181" s="123"/>
      <c r="T181" s="123"/>
      <c r="U181" s="123"/>
      <c r="V181" s="123"/>
      <c r="W181" s="123"/>
      <c r="X181" s="123"/>
      <c r="Y181" s="123"/>
      <c r="Z181" s="123"/>
      <c r="AA181" s="123"/>
      <c r="AB181" s="123"/>
      <c r="AC181" s="123"/>
      <c r="AD181" s="123"/>
      <c r="AE181" s="123"/>
      <c r="AF181" s="123"/>
      <c r="AG181" s="123"/>
      <c r="AH181" s="123"/>
    </row>
    <row r="182" spans="2:34" ht="15" customHeight="1">
      <c r="B182" s="123"/>
      <c r="C182" s="123"/>
      <c r="D182" s="123"/>
      <c r="E182" s="123"/>
      <c r="F182" s="123"/>
      <c r="G182" s="123"/>
      <c r="H182" s="123"/>
      <c r="I182" s="123"/>
      <c r="J182" s="123"/>
      <c r="K182" s="123"/>
      <c r="L182" s="123"/>
      <c r="M182" s="123"/>
      <c r="N182" s="123"/>
      <c r="O182" s="123"/>
      <c r="P182" s="123"/>
      <c r="Q182" s="123"/>
      <c r="R182" s="123"/>
      <c r="S182" s="123"/>
      <c r="T182" s="123"/>
      <c r="U182" s="123"/>
      <c r="V182" s="123"/>
      <c r="W182" s="123"/>
      <c r="X182" s="123"/>
      <c r="Y182" s="123"/>
      <c r="Z182" s="123"/>
      <c r="AA182" s="123"/>
      <c r="AB182" s="123"/>
      <c r="AC182" s="123"/>
      <c r="AD182" s="123"/>
      <c r="AE182" s="123"/>
      <c r="AF182" s="123"/>
      <c r="AG182" s="123"/>
      <c r="AH182" s="123"/>
    </row>
    <row r="183" spans="2:34" ht="15" customHeight="1">
      <c r="B183" s="123"/>
      <c r="C183" s="123"/>
      <c r="D183" s="123"/>
      <c r="E183" s="123"/>
      <c r="F183" s="123"/>
      <c r="G183" s="123"/>
      <c r="H183" s="123"/>
      <c r="I183" s="123"/>
      <c r="J183" s="123"/>
      <c r="K183" s="123"/>
      <c r="L183" s="123"/>
      <c r="M183" s="123"/>
      <c r="N183" s="123"/>
      <c r="O183" s="123"/>
      <c r="P183" s="123"/>
      <c r="Q183" s="123"/>
      <c r="R183" s="123"/>
      <c r="S183" s="123"/>
      <c r="T183" s="123"/>
      <c r="U183" s="123"/>
      <c r="V183" s="123"/>
      <c r="W183" s="123"/>
      <c r="X183" s="123"/>
      <c r="Y183" s="123"/>
      <c r="Z183" s="123"/>
      <c r="AA183" s="123"/>
      <c r="AB183" s="123"/>
      <c r="AC183" s="123"/>
      <c r="AD183" s="123"/>
      <c r="AE183" s="123"/>
      <c r="AF183" s="123"/>
      <c r="AG183" s="123"/>
      <c r="AH183" s="123"/>
    </row>
    <row r="184" spans="2:34" ht="15" customHeight="1">
      <c r="B184" s="123"/>
      <c r="C184" s="123"/>
      <c r="D184" s="123"/>
      <c r="E184" s="123"/>
      <c r="F184" s="123"/>
      <c r="G184" s="123"/>
      <c r="H184" s="123"/>
      <c r="I184" s="123"/>
      <c r="J184" s="123"/>
      <c r="K184" s="123"/>
      <c r="L184" s="123"/>
      <c r="M184" s="123"/>
      <c r="N184" s="123"/>
      <c r="O184" s="123"/>
      <c r="P184" s="123"/>
      <c r="Q184" s="123"/>
      <c r="R184" s="123"/>
      <c r="S184" s="123"/>
      <c r="T184" s="123"/>
      <c r="U184" s="123"/>
      <c r="V184" s="123"/>
      <c r="W184" s="123"/>
      <c r="X184" s="123"/>
      <c r="Y184" s="123"/>
      <c r="Z184" s="123"/>
      <c r="AA184" s="123"/>
      <c r="AB184" s="123"/>
      <c r="AC184" s="123"/>
      <c r="AD184" s="123"/>
      <c r="AE184" s="123"/>
      <c r="AF184" s="123"/>
      <c r="AG184" s="123"/>
      <c r="AH184" s="123"/>
    </row>
    <row r="185" spans="2:34" ht="15" customHeight="1">
      <c r="B185" s="123"/>
      <c r="C185" s="123"/>
      <c r="D185" s="123"/>
      <c r="E185" s="123"/>
      <c r="F185" s="123"/>
      <c r="G185" s="123"/>
      <c r="H185" s="123"/>
      <c r="I185" s="123"/>
      <c r="J185" s="123"/>
      <c r="K185" s="123"/>
      <c r="L185" s="123"/>
      <c r="M185" s="123"/>
      <c r="N185" s="123"/>
      <c r="O185" s="123"/>
      <c r="P185" s="123"/>
      <c r="Q185" s="123"/>
      <c r="R185" s="123"/>
      <c r="S185" s="123"/>
      <c r="T185" s="123"/>
      <c r="U185" s="123"/>
      <c r="V185" s="123"/>
      <c r="W185" s="123"/>
      <c r="X185" s="123"/>
      <c r="Y185" s="123"/>
      <c r="Z185" s="123"/>
      <c r="AA185" s="123"/>
      <c r="AB185" s="123"/>
      <c r="AC185" s="123"/>
      <c r="AD185" s="123"/>
      <c r="AE185" s="123"/>
      <c r="AF185" s="123"/>
      <c r="AG185" s="123"/>
      <c r="AH185" s="123"/>
    </row>
    <row r="186" spans="2:34" ht="15" customHeight="1">
      <c r="B186" s="123"/>
      <c r="C186" s="123"/>
      <c r="D186" s="123"/>
      <c r="E186" s="123"/>
      <c r="F186" s="123"/>
      <c r="G186" s="123"/>
      <c r="H186" s="123"/>
      <c r="I186" s="123"/>
      <c r="J186" s="123"/>
      <c r="K186" s="123"/>
      <c r="L186" s="123"/>
      <c r="M186" s="123"/>
      <c r="N186" s="123"/>
      <c r="O186" s="123"/>
      <c r="P186" s="123"/>
      <c r="Q186" s="123"/>
      <c r="R186" s="123"/>
      <c r="S186" s="123"/>
      <c r="T186" s="123"/>
      <c r="U186" s="123"/>
      <c r="V186" s="123"/>
      <c r="W186" s="123"/>
      <c r="X186" s="123"/>
      <c r="Y186" s="123"/>
      <c r="Z186" s="123"/>
      <c r="AA186" s="123"/>
      <c r="AB186" s="123"/>
      <c r="AC186" s="123"/>
      <c r="AD186" s="123"/>
      <c r="AE186" s="123"/>
      <c r="AF186" s="123"/>
      <c r="AG186" s="123"/>
      <c r="AH186" s="123"/>
    </row>
    <row r="187" spans="2:34" ht="15" customHeight="1">
      <c r="B187" s="123"/>
      <c r="C187" s="123"/>
      <c r="D187" s="123"/>
      <c r="E187" s="123"/>
      <c r="F187" s="123"/>
      <c r="G187" s="123"/>
      <c r="H187" s="123"/>
      <c r="I187" s="123"/>
      <c r="J187" s="123"/>
      <c r="K187" s="123"/>
      <c r="L187" s="123"/>
      <c r="M187" s="123"/>
      <c r="N187" s="123"/>
      <c r="O187" s="123"/>
      <c r="P187" s="123"/>
      <c r="Q187" s="123"/>
      <c r="R187" s="123"/>
      <c r="S187" s="123"/>
      <c r="T187" s="123"/>
      <c r="U187" s="123"/>
      <c r="V187" s="123"/>
      <c r="W187" s="123"/>
      <c r="X187" s="123"/>
      <c r="Y187" s="123"/>
      <c r="Z187" s="123"/>
      <c r="AA187" s="123"/>
      <c r="AB187" s="123"/>
      <c r="AC187" s="123"/>
      <c r="AD187" s="123"/>
      <c r="AE187" s="123"/>
      <c r="AF187" s="123"/>
      <c r="AG187" s="123"/>
      <c r="AH187" s="123"/>
    </row>
    <row r="188" spans="2:34" ht="15" customHeight="1">
      <c r="B188" s="123"/>
      <c r="C188" s="123"/>
      <c r="D188" s="123"/>
      <c r="E188" s="123"/>
      <c r="F188" s="123"/>
      <c r="G188" s="123"/>
      <c r="H188" s="123"/>
      <c r="I188" s="123"/>
      <c r="J188" s="123"/>
      <c r="K188" s="123"/>
      <c r="L188" s="123"/>
      <c r="M188" s="123"/>
      <c r="N188" s="123"/>
      <c r="O188" s="123"/>
      <c r="P188" s="123"/>
      <c r="Q188" s="123"/>
      <c r="R188" s="123"/>
      <c r="S188" s="123"/>
      <c r="T188" s="123"/>
      <c r="U188" s="123"/>
      <c r="V188" s="123"/>
      <c r="W188" s="123"/>
      <c r="X188" s="123"/>
      <c r="Y188" s="123"/>
      <c r="Z188" s="123"/>
      <c r="AA188" s="123"/>
      <c r="AB188" s="123"/>
      <c r="AC188" s="123"/>
      <c r="AD188" s="123"/>
      <c r="AE188" s="123"/>
      <c r="AF188" s="123"/>
      <c r="AG188" s="123"/>
      <c r="AH188" s="123"/>
    </row>
    <row r="189" spans="2:34" ht="15" customHeight="1">
      <c r="B189" s="123"/>
      <c r="C189" s="123"/>
      <c r="D189" s="123"/>
      <c r="E189" s="123"/>
      <c r="F189" s="123"/>
      <c r="G189" s="123"/>
      <c r="H189" s="123"/>
      <c r="I189" s="123"/>
      <c r="J189" s="123"/>
      <c r="K189" s="123"/>
      <c r="L189" s="123"/>
      <c r="M189" s="123"/>
      <c r="N189" s="123"/>
      <c r="O189" s="123"/>
      <c r="P189" s="123"/>
      <c r="Q189" s="123"/>
      <c r="R189" s="123"/>
      <c r="S189" s="123"/>
      <c r="T189" s="123"/>
      <c r="U189" s="123"/>
      <c r="V189" s="123"/>
      <c r="W189" s="123"/>
      <c r="X189" s="123"/>
      <c r="Y189" s="123"/>
      <c r="Z189" s="123"/>
      <c r="AA189" s="123"/>
      <c r="AB189" s="123"/>
      <c r="AC189" s="123"/>
      <c r="AD189" s="123"/>
      <c r="AE189" s="123"/>
      <c r="AF189" s="123"/>
      <c r="AG189" s="123"/>
      <c r="AH189" s="123"/>
    </row>
    <row r="190" spans="2:34" ht="15" customHeight="1">
      <c r="B190" s="123"/>
      <c r="C190" s="123"/>
      <c r="D190" s="123"/>
      <c r="E190" s="123"/>
      <c r="F190" s="123"/>
      <c r="G190" s="123"/>
      <c r="H190" s="123"/>
      <c r="I190" s="123"/>
      <c r="J190" s="123"/>
      <c r="K190" s="123"/>
      <c r="L190" s="123"/>
      <c r="M190" s="123"/>
      <c r="N190" s="123"/>
      <c r="O190" s="123"/>
      <c r="P190" s="123"/>
      <c r="Q190" s="123"/>
      <c r="R190" s="123"/>
      <c r="S190" s="123"/>
      <c r="T190" s="123"/>
      <c r="U190" s="123"/>
      <c r="V190" s="123"/>
      <c r="W190" s="123"/>
      <c r="X190" s="123"/>
      <c r="Y190" s="123"/>
      <c r="Z190" s="123"/>
      <c r="AA190" s="123"/>
      <c r="AB190" s="123"/>
      <c r="AC190" s="123"/>
      <c r="AD190" s="123"/>
      <c r="AE190" s="123"/>
      <c r="AF190" s="123"/>
      <c r="AG190" s="123"/>
      <c r="AH190" s="123"/>
    </row>
    <row r="191" spans="2:34" ht="15" customHeight="1">
      <c r="B191" s="123"/>
      <c r="C191" s="123"/>
      <c r="D191" s="123"/>
      <c r="E191" s="123"/>
      <c r="F191" s="123"/>
      <c r="G191" s="123"/>
      <c r="H191" s="123"/>
      <c r="I191" s="123"/>
      <c r="J191" s="123"/>
      <c r="K191" s="123"/>
      <c r="L191" s="123"/>
      <c r="M191" s="123"/>
      <c r="N191" s="123"/>
      <c r="O191" s="123"/>
      <c r="P191" s="123"/>
      <c r="Q191" s="123"/>
      <c r="R191" s="123"/>
      <c r="S191" s="123"/>
      <c r="T191" s="123"/>
      <c r="U191" s="123"/>
      <c r="V191" s="123"/>
      <c r="W191" s="123"/>
      <c r="X191" s="123"/>
      <c r="Y191" s="123"/>
      <c r="Z191" s="123"/>
      <c r="AA191" s="123"/>
      <c r="AB191" s="123"/>
      <c r="AC191" s="123"/>
      <c r="AD191" s="123"/>
      <c r="AE191" s="123"/>
      <c r="AF191" s="123"/>
      <c r="AG191" s="123"/>
      <c r="AH191" s="123"/>
    </row>
    <row r="192" spans="2:34" ht="15" customHeight="1">
      <c r="B192" s="123"/>
      <c r="C192" s="123"/>
      <c r="D192" s="123"/>
      <c r="E192" s="123"/>
      <c r="F192" s="123"/>
      <c r="G192" s="123"/>
      <c r="H192" s="123"/>
      <c r="I192" s="123"/>
      <c r="J192" s="123"/>
      <c r="K192" s="123"/>
      <c r="L192" s="123"/>
      <c r="M192" s="123"/>
      <c r="N192" s="123"/>
      <c r="O192" s="123"/>
      <c r="P192" s="123"/>
      <c r="Q192" s="123"/>
      <c r="R192" s="123"/>
      <c r="S192" s="123"/>
      <c r="T192" s="123"/>
      <c r="U192" s="123"/>
      <c r="V192" s="123"/>
      <c r="W192" s="123"/>
      <c r="X192" s="123"/>
      <c r="Y192" s="123"/>
      <c r="Z192" s="123"/>
      <c r="AA192" s="123"/>
      <c r="AB192" s="123"/>
      <c r="AC192" s="123"/>
      <c r="AD192" s="123"/>
      <c r="AE192" s="123"/>
      <c r="AF192" s="123"/>
      <c r="AG192" s="123"/>
      <c r="AH192" s="123"/>
    </row>
    <row r="193" spans="2:34" ht="15" customHeight="1">
      <c r="B193" s="123"/>
      <c r="C193" s="123"/>
      <c r="D193" s="123"/>
      <c r="E193" s="123"/>
      <c r="F193" s="123"/>
      <c r="G193" s="123"/>
      <c r="H193" s="123"/>
      <c r="I193" s="123"/>
      <c r="J193" s="123"/>
      <c r="K193" s="123"/>
      <c r="L193" s="123"/>
      <c r="M193" s="123"/>
      <c r="N193" s="123"/>
      <c r="O193" s="123"/>
      <c r="P193" s="123"/>
      <c r="Q193" s="123"/>
      <c r="R193" s="123"/>
      <c r="S193" s="123"/>
      <c r="T193" s="123"/>
      <c r="U193" s="123"/>
      <c r="V193" s="123"/>
      <c r="W193" s="123"/>
      <c r="X193" s="123"/>
      <c r="Y193" s="123"/>
      <c r="Z193" s="123"/>
      <c r="AA193" s="123"/>
      <c r="AB193" s="123"/>
      <c r="AC193" s="123"/>
      <c r="AD193" s="123"/>
      <c r="AE193" s="123"/>
      <c r="AF193" s="123"/>
      <c r="AG193" s="123"/>
      <c r="AH193" s="123"/>
    </row>
    <row r="194" spans="2:34" ht="15" customHeight="1">
      <c r="B194" s="123"/>
      <c r="C194" s="123"/>
      <c r="D194" s="123"/>
      <c r="E194" s="123"/>
      <c r="F194" s="123"/>
      <c r="G194" s="123"/>
      <c r="H194" s="123"/>
      <c r="I194" s="123"/>
      <c r="J194" s="123"/>
      <c r="K194" s="123"/>
      <c r="L194" s="123"/>
      <c r="M194" s="123"/>
      <c r="N194" s="123"/>
      <c r="O194" s="123"/>
      <c r="P194" s="123"/>
      <c r="Q194" s="123"/>
      <c r="R194" s="123"/>
      <c r="S194" s="123"/>
      <c r="T194" s="123"/>
      <c r="U194" s="123"/>
      <c r="V194" s="123"/>
      <c r="W194" s="123"/>
      <c r="X194" s="123"/>
      <c r="Y194" s="123"/>
      <c r="Z194" s="123"/>
      <c r="AA194" s="123"/>
      <c r="AB194" s="123"/>
      <c r="AC194" s="123"/>
      <c r="AD194" s="123"/>
      <c r="AE194" s="123"/>
      <c r="AF194" s="123"/>
      <c r="AG194" s="123"/>
      <c r="AH194" s="123"/>
    </row>
    <row r="195" spans="2:34" ht="15" customHeight="1">
      <c r="B195" s="123"/>
      <c r="C195" s="123"/>
      <c r="D195" s="123"/>
      <c r="E195" s="123"/>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c r="AC195" s="123"/>
      <c r="AD195" s="123"/>
      <c r="AE195" s="123"/>
      <c r="AF195" s="123"/>
      <c r="AG195" s="123"/>
      <c r="AH195" s="123"/>
    </row>
    <row r="196" spans="2:34" ht="15" customHeight="1">
      <c r="B196" s="123"/>
      <c r="C196" s="123"/>
      <c r="D196" s="123"/>
      <c r="E196" s="123"/>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c r="AC196" s="123"/>
      <c r="AD196" s="123"/>
      <c r="AE196" s="123"/>
      <c r="AF196" s="123"/>
      <c r="AG196" s="123"/>
      <c r="AH196" s="123"/>
    </row>
  </sheetData>
  <mergeCells count="2">
    <mergeCell ref="C73:AH73"/>
    <mergeCell ref="C116:AH116"/>
  </mergeCells>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3C97C-B80C-41E2-BD7B-4D9B18F910EA}">
  <dimension ref="A1:AL196"/>
  <sheetViews>
    <sheetView topLeftCell="A13" workbookViewId="0">
      <selection activeCell="C7" sqref="C7"/>
    </sheetView>
  </sheetViews>
  <sheetFormatPr defaultColWidth="9" defaultRowHeight="15" customHeight="1"/>
  <cols>
    <col min="1" max="1" width="25.7265625" style="113" customWidth="1"/>
    <col min="2" max="2" width="19.36328125" style="44" customWidth="1"/>
    <col min="3" max="3" width="29.7265625" style="123" customWidth="1"/>
    <col min="4" max="4" width="22.7265625" style="123" customWidth="1"/>
    <col min="5" max="38" width="9" style="123"/>
    <col min="39" max="16384" width="9" style="25"/>
  </cols>
  <sheetData>
    <row r="1" spans="1:35" s="48" customFormat="1" ht="15" customHeight="1" thickBot="1">
      <c r="A1" s="8"/>
      <c r="B1" s="123"/>
      <c r="C1" s="26" t="s">
        <v>2048</v>
      </c>
      <c r="D1" s="27">
        <v>2020</v>
      </c>
      <c r="E1" s="27">
        <v>2021</v>
      </c>
      <c r="F1" s="27">
        <v>2022</v>
      </c>
      <c r="G1" s="27">
        <v>2023</v>
      </c>
      <c r="H1" s="27">
        <v>2024</v>
      </c>
      <c r="I1" s="27">
        <v>2025</v>
      </c>
      <c r="J1" s="27">
        <v>2026</v>
      </c>
      <c r="K1" s="27">
        <v>2027</v>
      </c>
      <c r="L1" s="27">
        <v>2028</v>
      </c>
      <c r="M1" s="27">
        <v>2029</v>
      </c>
      <c r="N1" s="27">
        <v>2030</v>
      </c>
      <c r="O1" s="27">
        <v>2031</v>
      </c>
      <c r="P1" s="27">
        <v>2032</v>
      </c>
      <c r="Q1" s="27">
        <v>2033</v>
      </c>
      <c r="R1" s="27">
        <v>2034</v>
      </c>
      <c r="S1" s="27">
        <v>2035</v>
      </c>
      <c r="T1" s="27">
        <v>2036</v>
      </c>
      <c r="U1" s="27">
        <v>2037</v>
      </c>
      <c r="V1" s="27">
        <v>2038</v>
      </c>
      <c r="W1" s="27">
        <v>2039</v>
      </c>
      <c r="X1" s="27">
        <v>2040</v>
      </c>
      <c r="Y1" s="27">
        <v>2041</v>
      </c>
      <c r="Z1" s="27">
        <v>2042</v>
      </c>
      <c r="AA1" s="27">
        <v>2043</v>
      </c>
      <c r="AB1" s="27">
        <v>2044</v>
      </c>
      <c r="AC1" s="27">
        <v>2045</v>
      </c>
      <c r="AD1" s="27">
        <v>2046</v>
      </c>
      <c r="AE1" s="27">
        <v>2047</v>
      </c>
      <c r="AF1" s="27">
        <v>2048</v>
      </c>
      <c r="AG1" s="27">
        <v>2049</v>
      </c>
      <c r="AH1" s="27">
        <v>2050</v>
      </c>
      <c r="AI1" s="123"/>
    </row>
    <row r="2" spans="1:35" ht="15" customHeight="1" thickTop="1">
      <c r="B2" s="123"/>
    </row>
    <row r="3" spans="1:35" ht="15" customHeight="1">
      <c r="B3" s="123"/>
      <c r="D3" s="130" t="s">
        <v>110</v>
      </c>
      <c r="E3" s="130" t="s">
        <v>1098</v>
      </c>
    </row>
    <row r="4" spans="1:35" ht="15" customHeight="1">
      <c r="B4" s="123"/>
      <c r="D4" s="130" t="s">
        <v>109</v>
      </c>
      <c r="E4" s="130" t="s">
        <v>1099</v>
      </c>
      <c r="H4" s="130" t="s">
        <v>108</v>
      </c>
    </row>
    <row r="5" spans="1:35" ht="15" customHeight="1">
      <c r="B5" s="123"/>
      <c r="D5" s="130" t="s">
        <v>107</v>
      </c>
      <c r="E5" s="130" t="s">
        <v>1100</v>
      </c>
    </row>
    <row r="6" spans="1:35" ht="15" customHeight="1">
      <c r="B6" s="123"/>
      <c r="D6" s="130" t="s">
        <v>106</v>
      </c>
      <c r="F6" s="130" t="s">
        <v>1101</v>
      </c>
    </row>
    <row r="7" spans="1:35" ht="15" customHeight="1">
      <c r="B7" s="123"/>
    </row>
    <row r="8" spans="1:35" ht="15" customHeight="1">
      <c r="B8" s="123"/>
    </row>
    <row r="9" spans="1:35" ht="15" customHeight="1">
      <c r="B9" s="123"/>
    </row>
    <row r="10" spans="1:35" ht="15" customHeight="1">
      <c r="B10" s="19" t="s">
        <v>805</v>
      </c>
      <c r="C10" s="29" t="s">
        <v>2037</v>
      </c>
      <c r="AI10" s="98" t="s">
        <v>1102</v>
      </c>
    </row>
    <row r="11" spans="1:35" ht="15" customHeight="1">
      <c r="B11" s="123"/>
      <c r="C11" s="26" t="s">
        <v>806</v>
      </c>
      <c r="AI11" s="98" t="s">
        <v>1103</v>
      </c>
    </row>
    <row r="12" spans="1:35" ht="15" customHeight="1">
      <c r="B12" s="123"/>
      <c r="C12" s="26"/>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98" t="s">
        <v>1104</v>
      </c>
    </row>
    <row r="13" spans="1:35" ht="15" customHeight="1" thickBot="1">
      <c r="B13" s="123"/>
      <c r="C13" s="27" t="s">
        <v>1804</v>
      </c>
      <c r="D13" s="27">
        <v>2020</v>
      </c>
      <c r="E13" s="27">
        <v>2021</v>
      </c>
      <c r="F13" s="27">
        <v>2022</v>
      </c>
      <c r="G13" s="27">
        <v>2023</v>
      </c>
      <c r="H13" s="27">
        <v>2024</v>
      </c>
      <c r="I13" s="27">
        <v>2025</v>
      </c>
      <c r="J13" s="27">
        <v>2026</v>
      </c>
      <c r="K13" s="27">
        <v>2027</v>
      </c>
      <c r="L13" s="27">
        <v>2028</v>
      </c>
      <c r="M13" s="27">
        <v>2029</v>
      </c>
      <c r="N13" s="27">
        <v>2030</v>
      </c>
      <c r="O13" s="27">
        <v>2031</v>
      </c>
      <c r="P13" s="27">
        <v>2032</v>
      </c>
      <c r="Q13" s="27">
        <v>2033</v>
      </c>
      <c r="R13" s="27">
        <v>2034</v>
      </c>
      <c r="S13" s="27">
        <v>2035</v>
      </c>
      <c r="T13" s="27">
        <v>2036</v>
      </c>
      <c r="U13" s="27">
        <v>2037</v>
      </c>
      <c r="V13" s="27">
        <v>2038</v>
      </c>
      <c r="W13" s="27">
        <v>2039</v>
      </c>
      <c r="X13" s="27">
        <v>2040</v>
      </c>
      <c r="Y13" s="27">
        <v>2041</v>
      </c>
      <c r="Z13" s="27">
        <v>2042</v>
      </c>
      <c r="AA13" s="27">
        <v>2043</v>
      </c>
      <c r="AB13" s="27">
        <v>2044</v>
      </c>
      <c r="AC13" s="27">
        <v>2045</v>
      </c>
      <c r="AD13" s="27">
        <v>2046</v>
      </c>
      <c r="AE13" s="27">
        <v>2047</v>
      </c>
      <c r="AF13" s="27">
        <v>2048</v>
      </c>
      <c r="AG13" s="27">
        <v>2049</v>
      </c>
      <c r="AH13" s="27">
        <v>2050</v>
      </c>
      <c r="AI13" s="99" t="s">
        <v>1105</v>
      </c>
    </row>
    <row r="14" spans="1:35" ht="15" customHeight="1" thickTop="1">
      <c r="B14" s="123"/>
    </row>
    <row r="15" spans="1:35" ht="15" customHeight="1">
      <c r="B15" s="123"/>
      <c r="C15" s="30" t="s">
        <v>2038</v>
      </c>
    </row>
    <row r="16" spans="1:35" ht="15" customHeight="1">
      <c r="B16" s="123"/>
      <c r="C16" s="30" t="s">
        <v>1806</v>
      </c>
    </row>
    <row r="17" spans="1:38" s="43" customFormat="1" ht="15" customHeight="1">
      <c r="A17" s="114" t="s">
        <v>114</v>
      </c>
      <c r="B17" s="19" t="s">
        <v>807</v>
      </c>
      <c r="C17" s="37" t="s">
        <v>1132</v>
      </c>
      <c r="D17" s="34">
        <v>41.854633</v>
      </c>
      <c r="E17" s="34">
        <v>43.673737000000003</v>
      </c>
      <c r="F17" s="34">
        <v>44.146889000000002</v>
      </c>
      <c r="G17" s="34">
        <v>44.841194000000002</v>
      </c>
      <c r="H17" s="34">
        <v>45.469929</v>
      </c>
      <c r="I17" s="34">
        <v>45.946503</v>
      </c>
      <c r="J17" s="34">
        <v>46.573486000000003</v>
      </c>
      <c r="K17" s="34">
        <v>46.554282999999998</v>
      </c>
      <c r="L17" s="34">
        <v>46.496890999999998</v>
      </c>
      <c r="M17" s="34">
        <v>46.442062</v>
      </c>
      <c r="N17" s="34">
        <v>46.392567</v>
      </c>
      <c r="O17" s="34">
        <v>46.349285000000002</v>
      </c>
      <c r="P17" s="34">
        <v>46.292544999999997</v>
      </c>
      <c r="Q17" s="34">
        <v>46.240355999999998</v>
      </c>
      <c r="R17" s="34">
        <v>46.173305999999997</v>
      </c>
      <c r="S17" s="34">
        <v>46.109119</v>
      </c>
      <c r="T17" s="34">
        <v>46.046055000000003</v>
      </c>
      <c r="U17" s="34">
        <v>45.987183000000002</v>
      </c>
      <c r="V17" s="34">
        <v>45.928806000000002</v>
      </c>
      <c r="W17" s="34">
        <v>45.861958000000001</v>
      </c>
      <c r="X17" s="34">
        <v>45.800635999999997</v>
      </c>
      <c r="Y17" s="34">
        <v>45.743659999999998</v>
      </c>
      <c r="Z17" s="34">
        <v>45.678547000000002</v>
      </c>
      <c r="AA17" s="34">
        <v>45.614409999999999</v>
      </c>
      <c r="AB17" s="34">
        <v>45.551315000000002</v>
      </c>
      <c r="AC17" s="34">
        <v>45.482928999999999</v>
      </c>
      <c r="AD17" s="34">
        <v>45.421711000000002</v>
      </c>
      <c r="AE17" s="34">
        <v>45.360743999999997</v>
      </c>
      <c r="AF17" s="34">
        <v>45.298222000000003</v>
      </c>
      <c r="AG17" s="34">
        <v>45.229393000000002</v>
      </c>
      <c r="AH17" s="34">
        <v>45.162765999999998</v>
      </c>
      <c r="AI17" s="32">
        <v>2.539E-3</v>
      </c>
      <c r="AJ17" s="123"/>
      <c r="AK17" s="123"/>
      <c r="AL17" s="100"/>
    </row>
    <row r="18" spans="1:38" ht="15" customHeight="1">
      <c r="A18" s="114" t="s">
        <v>115</v>
      </c>
      <c r="B18" s="19" t="s">
        <v>808</v>
      </c>
      <c r="C18" s="37" t="s">
        <v>1133</v>
      </c>
      <c r="D18" s="34">
        <v>50.419136000000002</v>
      </c>
      <c r="E18" s="34">
        <v>51.774208000000002</v>
      </c>
      <c r="F18" s="34">
        <v>51.683185999999999</v>
      </c>
      <c r="G18" s="34">
        <v>52.10331</v>
      </c>
      <c r="H18" s="34">
        <v>52.619522000000003</v>
      </c>
      <c r="I18" s="34">
        <v>53.111300999999997</v>
      </c>
      <c r="J18" s="34">
        <v>53.466056999999999</v>
      </c>
      <c r="K18" s="34">
        <v>53.383602000000003</v>
      </c>
      <c r="L18" s="34">
        <v>53.342402999999997</v>
      </c>
      <c r="M18" s="34">
        <v>53.259228</v>
      </c>
      <c r="N18" s="34">
        <v>53.221218</v>
      </c>
      <c r="O18" s="34">
        <v>53.126109999999997</v>
      </c>
      <c r="P18" s="34">
        <v>53.065410999999997</v>
      </c>
      <c r="Q18" s="34">
        <v>52.980319999999999</v>
      </c>
      <c r="R18" s="34">
        <v>52.895077000000001</v>
      </c>
      <c r="S18" s="34">
        <v>52.813538000000001</v>
      </c>
      <c r="T18" s="34">
        <v>52.734577000000002</v>
      </c>
      <c r="U18" s="34">
        <v>52.662028999999997</v>
      </c>
      <c r="V18" s="34">
        <v>52.589916000000002</v>
      </c>
      <c r="W18" s="34">
        <v>52.505222000000003</v>
      </c>
      <c r="X18" s="34">
        <v>52.448753000000004</v>
      </c>
      <c r="Y18" s="34">
        <v>52.378284000000001</v>
      </c>
      <c r="Z18" s="34">
        <v>52.299435000000003</v>
      </c>
      <c r="AA18" s="34">
        <v>52.22728</v>
      </c>
      <c r="AB18" s="34">
        <v>52.147449000000002</v>
      </c>
      <c r="AC18" s="34">
        <v>52.065551999999997</v>
      </c>
      <c r="AD18" s="34">
        <v>52.002021999999997</v>
      </c>
      <c r="AE18" s="34">
        <v>51.927536000000003</v>
      </c>
      <c r="AF18" s="34">
        <v>51.849418999999997</v>
      </c>
      <c r="AG18" s="34">
        <v>51.771583999999997</v>
      </c>
      <c r="AH18" s="34">
        <v>51.694302</v>
      </c>
      <c r="AI18" s="32">
        <v>8.3299999999999997E-4</v>
      </c>
      <c r="AL18" s="100"/>
    </row>
    <row r="19" spans="1:38" ht="15" customHeight="1">
      <c r="A19" s="114"/>
      <c r="B19" s="123"/>
    </row>
    <row r="20" spans="1:38" ht="15" customHeight="1">
      <c r="A20" s="114"/>
      <c r="B20" s="123"/>
      <c r="C20" s="30" t="s">
        <v>1810</v>
      </c>
      <c r="AL20" s="100"/>
    </row>
    <row r="21" spans="1:38" ht="15" customHeight="1">
      <c r="A21" s="114" t="s">
        <v>114</v>
      </c>
      <c r="B21" s="19" t="s">
        <v>809</v>
      </c>
      <c r="C21" s="37" t="s">
        <v>1134</v>
      </c>
      <c r="D21" s="34">
        <v>42.490650000000002</v>
      </c>
      <c r="E21" s="34">
        <v>44.481327</v>
      </c>
      <c r="F21" s="34">
        <v>44.970047000000001</v>
      </c>
      <c r="G21" s="34">
        <v>45.684254000000003</v>
      </c>
      <c r="H21" s="34">
        <v>46.296393999999999</v>
      </c>
      <c r="I21" s="34">
        <v>46.810195999999998</v>
      </c>
      <c r="J21" s="34">
        <v>47.414982000000002</v>
      </c>
      <c r="K21" s="34">
        <v>47.395961999999997</v>
      </c>
      <c r="L21" s="34">
        <v>47.341335000000001</v>
      </c>
      <c r="M21" s="34">
        <v>47.287132</v>
      </c>
      <c r="N21" s="34">
        <v>47.250309000000001</v>
      </c>
      <c r="O21" s="34">
        <v>47.199725999999998</v>
      </c>
      <c r="P21" s="34">
        <v>47.151587999999997</v>
      </c>
      <c r="Q21" s="34">
        <v>47.099559999999997</v>
      </c>
      <c r="R21" s="34">
        <v>47.038719</v>
      </c>
      <c r="S21" s="34">
        <v>46.979877000000002</v>
      </c>
      <c r="T21" s="34">
        <v>46.920302999999997</v>
      </c>
      <c r="U21" s="34">
        <v>46.866646000000003</v>
      </c>
      <c r="V21" s="34">
        <v>46.814812000000003</v>
      </c>
      <c r="W21" s="34">
        <v>46.749476999999999</v>
      </c>
      <c r="X21" s="34">
        <v>46.696854000000002</v>
      </c>
      <c r="Y21" s="34">
        <v>46.640861999999998</v>
      </c>
      <c r="Z21" s="34">
        <v>46.578525999999997</v>
      </c>
      <c r="AA21" s="34">
        <v>46.516575000000003</v>
      </c>
      <c r="AB21" s="34">
        <v>46.455497999999999</v>
      </c>
      <c r="AC21" s="34">
        <v>46.389118000000003</v>
      </c>
      <c r="AD21" s="34">
        <v>46.334980000000002</v>
      </c>
      <c r="AE21" s="34">
        <v>46.276370999999997</v>
      </c>
      <c r="AF21" s="34">
        <v>46.217308000000003</v>
      </c>
      <c r="AG21" s="34">
        <v>46.151344000000002</v>
      </c>
      <c r="AH21" s="34">
        <v>46.088661000000002</v>
      </c>
      <c r="AI21" s="32">
        <v>2.7130000000000001E-3</v>
      </c>
      <c r="AL21" s="100"/>
    </row>
    <row r="22" spans="1:38" ht="15" customHeight="1">
      <c r="A22" s="114" t="s">
        <v>112</v>
      </c>
      <c r="B22" s="19" t="s">
        <v>810</v>
      </c>
      <c r="C22" s="37" t="s">
        <v>1135</v>
      </c>
      <c r="D22" s="34">
        <v>109.567764</v>
      </c>
      <c r="E22" s="34">
        <v>109.920334</v>
      </c>
      <c r="F22" s="34">
        <v>109.764633</v>
      </c>
      <c r="G22" s="34">
        <v>109.861847</v>
      </c>
      <c r="H22" s="34">
        <v>110.02153</v>
      </c>
      <c r="I22" s="34">
        <v>110.123276</v>
      </c>
      <c r="J22" s="34">
        <v>110.431</v>
      </c>
      <c r="K22" s="34">
        <v>110.33446499999999</v>
      </c>
      <c r="L22" s="34">
        <v>110.25711800000001</v>
      </c>
      <c r="M22" s="34">
        <v>110.217628</v>
      </c>
      <c r="N22" s="34">
        <v>110.19903600000001</v>
      </c>
      <c r="O22" s="34">
        <v>110.163895</v>
      </c>
      <c r="P22" s="34">
        <v>110.146614</v>
      </c>
      <c r="Q22" s="34">
        <v>110.115105</v>
      </c>
      <c r="R22" s="34">
        <v>110.102661</v>
      </c>
      <c r="S22" s="34">
        <v>110.111542</v>
      </c>
      <c r="T22" s="34">
        <v>110.11599699999999</v>
      </c>
      <c r="U22" s="34">
        <v>110.09066799999999</v>
      </c>
      <c r="V22" s="34">
        <v>110.094292</v>
      </c>
      <c r="W22" s="34">
        <v>110.07860599999999</v>
      </c>
      <c r="X22" s="34">
        <v>110.07867400000001</v>
      </c>
      <c r="Y22" s="34">
        <v>110.065033</v>
      </c>
      <c r="Z22" s="34">
        <v>110.06485000000001</v>
      </c>
      <c r="AA22" s="34">
        <v>110.06053900000001</v>
      </c>
      <c r="AB22" s="34">
        <v>110.053955</v>
      </c>
      <c r="AC22" s="34">
        <v>110.047363</v>
      </c>
      <c r="AD22" s="34">
        <v>110.04939299999999</v>
      </c>
      <c r="AE22" s="34">
        <v>110.03995500000001</v>
      </c>
      <c r="AF22" s="34">
        <v>110.045547</v>
      </c>
      <c r="AG22" s="34">
        <v>110.038605</v>
      </c>
      <c r="AH22" s="34">
        <v>110.036041</v>
      </c>
      <c r="AI22" s="32">
        <v>1.4200000000000001E-4</v>
      </c>
      <c r="AL22" s="100"/>
    </row>
    <row r="23" spans="1:38" ht="15" customHeight="1">
      <c r="A23" s="114" t="s">
        <v>112</v>
      </c>
      <c r="B23" s="19" t="s">
        <v>811</v>
      </c>
      <c r="C23" s="37" t="s">
        <v>1136</v>
      </c>
      <c r="D23" s="34">
        <v>120.181641</v>
      </c>
      <c r="E23" s="34">
        <v>120.640259</v>
      </c>
      <c r="F23" s="34">
        <v>120.17596399999999</v>
      </c>
      <c r="G23" s="34">
        <v>119.89357800000001</v>
      </c>
      <c r="H23" s="34">
        <v>119.95014999999999</v>
      </c>
      <c r="I23" s="34">
        <v>120.175583</v>
      </c>
      <c r="J23" s="34">
        <v>120.507362</v>
      </c>
      <c r="K23" s="34">
        <v>120.437714</v>
      </c>
      <c r="L23" s="34">
        <v>120.43293</v>
      </c>
      <c r="M23" s="34">
        <v>120.40999600000001</v>
      </c>
      <c r="N23" s="34">
        <v>120.423447</v>
      </c>
      <c r="O23" s="34">
        <v>120.388519</v>
      </c>
      <c r="P23" s="34">
        <v>120.4011</v>
      </c>
      <c r="Q23" s="34">
        <v>120.389732</v>
      </c>
      <c r="R23" s="34">
        <v>120.40231300000001</v>
      </c>
      <c r="S23" s="34">
        <v>120.414726</v>
      </c>
      <c r="T23" s="34">
        <v>120.441345</v>
      </c>
      <c r="U23" s="34">
        <v>120.459084</v>
      </c>
      <c r="V23" s="34">
        <v>120.47854599999999</v>
      </c>
      <c r="W23" s="34">
        <v>120.484238</v>
      </c>
      <c r="X23" s="34">
        <v>120.50681299999999</v>
      </c>
      <c r="Y23" s="34">
        <v>120.521767</v>
      </c>
      <c r="Z23" s="34">
        <v>120.53465300000001</v>
      </c>
      <c r="AA23" s="34">
        <v>120.55094099999999</v>
      </c>
      <c r="AB23" s="34">
        <v>120.563515</v>
      </c>
      <c r="AC23" s="34">
        <v>120.57473</v>
      </c>
      <c r="AD23" s="34">
        <v>120.595749</v>
      </c>
      <c r="AE23" s="34">
        <v>120.604523</v>
      </c>
      <c r="AF23" s="34">
        <v>120.61695899999999</v>
      </c>
      <c r="AG23" s="34">
        <v>120.62743399999999</v>
      </c>
      <c r="AH23" s="34">
        <v>120.64022799999999</v>
      </c>
      <c r="AI23" s="32">
        <v>1.27E-4</v>
      </c>
      <c r="AL23" s="100"/>
    </row>
    <row r="24" spans="1:38" ht="15" customHeight="1">
      <c r="A24" s="114" t="s">
        <v>112</v>
      </c>
      <c r="B24" s="19" t="s">
        <v>812</v>
      </c>
      <c r="C24" s="37" t="s">
        <v>1137</v>
      </c>
      <c r="D24" s="34">
        <v>119.54362500000001</v>
      </c>
      <c r="E24" s="34">
        <v>119.782555</v>
      </c>
      <c r="F24" s="34">
        <v>119.469292</v>
      </c>
      <c r="G24" s="34">
        <v>119.217529</v>
      </c>
      <c r="H24" s="34">
        <v>119.236763</v>
      </c>
      <c r="I24" s="34">
        <v>119.323166</v>
      </c>
      <c r="J24" s="34">
        <v>119.503311</v>
      </c>
      <c r="K24" s="34">
        <v>119.338356</v>
      </c>
      <c r="L24" s="34">
        <v>119.220924</v>
      </c>
      <c r="M24" s="34">
        <v>119.09580200000001</v>
      </c>
      <c r="N24" s="34">
        <v>118.988365</v>
      </c>
      <c r="O24" s="34">
        <v>118.882744</v>
      </c>
      <c r="P24" s="34">
        <v>118.799774</v>
      </c>
      <c r="Q24" s="34">
        <v>118.71060900000001</v>
      </c>
      <c r="R24" s="34">
        <v>118.646202</v>
      </c>
      <c r="S24" s="34">
        <v>118.59448999999999</v>
      </c>
      <c r="T24" s="34">
        <v>118.550652</v>
      </c>
      <c r="U24" s="34">
        <v>118.500854</v>
      </c>
      <c r="V24" s="34">
        <v>118.455269</v>
      </c>
      <c r="W24" s="34">
        <v>118.406937</v>
      </c>
      <c r="X24" s="34">
        <v>118.368011</v>
      </c>
      <c r="Y24" s="34">
        <v>118.339409</v>
      </c>
      <c r="Z24" s="34">
        <v>118.315895</v>
      </c>
      <c r="AA24" s="34">
        <v>118.29471599999999</v>
      </c>
      <c r="AB24" s="34">
        <v>118.27404799999999</v>
      </c>
      <c r="AC24" s="34">
        <v>118.254715</v>
      </c>
      <c r="AD24" s="34">
        <v>118.234283</v>
      </c>
      <c r="AE24" s="34">
        <v>118.20880099999999</v>
      </c>
      <c r="AF24" s="34">
        <v>118.18573000000001</v>
      </c>
      <c r="AG24" s="34">
        <v>118.162498</v>
      </c>
      <c r="AH24" s="34">
        <v>118.138763</v>
      </c>
      <c r="AI24" s="32">
        <v>-3.9399999999999998E-4</v>
      </c>
      <c r="AL24" s="100"/>
    </row>
    <row r="25" spans="1:38" ht="15" customHeight="1">
      <c r="A25" s="114" t="s">
        <v>116</v>
      </c>
      <c r="B25" s="19" t="s">
        <v>813</v>
      </c>
      <c r="C25" s="37" t="s">
        <v>1138</v>
      </c>
      <c r="D25" s="34">
        <v>60.399234999999997</v>
      </c>
      <c r="E25" s="34">
        <v>62.904285000000002</v>
      </c>
      <c r="F25" s="34">
        <v>63.498866999999997</v>
      </c>
      <c r="G25" s="34">
        <v>63.857455999999999</v>
      </c>
      <c r="H25" s="34">
        <v>65.331703000000005</v>
      </c>
      <c r="I25" s="34">
        <v>65.868072999999995</v>
      </c>
      <c r="J25" s="34">
        <v>66.762946999999997</v>
      </c>
      <c r="K25" s="34">
        <v>66.817245</v>
      </c>
      <c r="L25" s="34">
        <v>66.850937000000002</v>
      </c>
      <c r="M25" s="34">
        <v>66.810706999999994</v>
      </c>
      <c r="N25" s="34">
        <v>66.795890999999997</v>
      </c>
      <c r="O25" s="34">
        <v>66.708267000000006</v>
      </c>
      <c r="P25" s="34">
        <v>66.661873</v>
      </c>
      <c r="Q25" s="34">
        <v>66.576117999999994</v>
      </c>
      <c r="R25" s="34">
        <v>66.507935000000003</v>
      </c>
      <c r="S25" s="34">
        <v>66.437973</v>
      </c>
      <c r="T25" s="34">
        <v>66.373740999999995</v>
      </c>
      <c r="U25" s="34">
        <v>66.311272000000002</v>
      </c>
      <c r="V25" s="34">
        <v>66.241905000000003</v>
      </c>
      <c r="W25" s="34">
        <v>66.155524999999997</v>
      </c>
      <c r="X25" s="34">
        <v>66.101973999999998</v>
      </c>
      <c r="Y25" s="34">
        <v>66.027878000000001</v>
      </c>
      <c r="Z25" s="34">
        <v>65.940956</v>
      </c>
      <c r="AA25" s="34">
        <v>65.869620999999995</v>
      </c>
      <c r="AB25" s="34">
        <v>65.788177000000005</v>
      </c>
      <c r="AC25" s="34">
        <v>65.703345999999996</v>
      </c>
      <c r="AD25" s="34">
        <v>65.645004</v>
      </c>
      <c r="AE25" s="34">
        <v>65.560997</v>
      </c>
      <c r="AF25" s="34">
        <v>65.484145999999996</v>
      </c>
      <c r="AG25" s="34">
        <v>65.402687</v>
      </c>
      <c r="AH25" s="34">
        <v>65.329323000000002</v>
      </c>
      <c r="AI25" s="32">
        <v>2.6189999999999998E-3</v>
      </c>
      <c r="AL25" s="100"/>
    </row>
    <row r="26" spans="1:38" ht="15" customHeight="1">
      <c r="A26" s="114" t="s">
        <v>116</v>
      </c>
      <c r="B26" s="19" t="s">
        <v>814</v>
      </c>
      <c r="C26" s="37" t="s">
        <v>1139</v>
      </c>
      <c r="D26" s="34">
        <v>73.658241000000004</v>
      </c>
      <c r="E26" s="34">
        <v>76.398857000000007</v>
      </c>
      <c r="F26" s="34">
        <v>76.583748</v>
      </c>
      <c r="G26" s="34">
        <v>76.858840999999998</v>
      </c>
      <c r="H26" s="34">
        <v>78.062363000000005</v>
      </c>
      <c r="I26" s="34">
        <v>78.773201</v>
      </c>
      <c r="J26" s="34">
        <v>79.597228999999999</v>
      </c>
      <c r="K26" s="34">
        <v>79.664146000000002</v>
      </c>
      <c r="L26" s="34">
        <v>79.733283999999998</v>
      </c>
      <c r="M26" s="34">
        <v>79.674025999999998</v>
      </c>
      <c r="N26" s="34">
        <v>79.683327000000006</v>
      </c>
      <c r="O26" s="34">
        <v>79.574798999999999</v>
      </c>
      <c r="P26" s="34">
        <v>79.561974000000006</v>
      </c>
      <c r="Q26" s="34">
        <v>79.483649999999997</v>
      </c>
      <c r="R26" s="34">
        <v>79.443496999999994</v>
      </c>
      <c r="S26" s="34">
        <v>79.395484999999994</v>
      </c>
      <c r="T26" s="34">
        <v>79.359848</v>
      </c>
      <c r="U26" s="34">
        <v>79.322586000000001</v>
      </c>
      <c r="V26" s="34">
        <v>79.281975000000003</v>
      </c>
      <c r="W26" s="34">
        <v>79.211501999999996</v>
      </c>
      <c r="X26" s="34">
        <v>79.192809999999994</v>
      </c>
      <c r="Y26" s="34">
        <v>79.142212000000001</v>
      </c>
      <c r="Z26" s="34">
        <v>79.079177999999999</v>
      </c>
      <c r="AA26" s="34">
        <v>79.032616000000004</v>
      </c>
      <c r="AB26" s="34">
        <v>78.975334000000004</v>
      </c>
      <c r="AC26" s="34">
        <v>78.913398999999998</v>
      </c>
      <c r="AD26" s="34">
        <v>78.888474000000002</v>
      </c>
      <c r="AE26" s="34">
        <v>78.821106</v>
      </c>
      <c r="AF26" s="34">
        <v>78.769592000000003</v>
      </c>
      <c r="AG26" s="34">
        <v>78.709473000000003</v>
      </c>
      <c r="AH26" s="34">
        <v>78.662109000000001</v>
      </c>
      <c r="AI26" s="32">
        <v>2.1930000000000001E-3</v>
      </c>
    </row>
    <row r="27" spans="1:38" ht="15" customHeight="1">
      <c r="A27" s="114" t="s">
        <v>115</v>
      </c>
      <c r="B27" s="19" t="s">
        <v>815</v>
      </c>
      <c r="C27" s="37" t="s">
        <v>1140</v>
      </c>
      <c r="D27" s="34">
        <v>0</v>
      </c>
      <c r="E27" s="34">
        <v>0</v>
      </c>
      <c r="F27" s="34">
        <v>0</v>
      </c>
      <c r="G27" s="34">
        <v>0</v>
      </c>
      <c r="H27" s="34">
        <v>0</v>
      </c>
      <c r="I27" s="34">
        <v>0</v>
      </c>
      <c r="J27" s="34">
        <v>0</v>
      </c>
      <c r="K27" s="34">
        <v>0</v>
      </c>
      <c r="L27" s="34">
        <v>0</v>
      </c>
      <c r="M27" s="34">
        <v>0</v>
      </c>
      <c r="N27" s="34">
        <v>0</v>
      </c>
      <c r="O27" s="34">
        <v>0</v>
      </c>
      <c r="P27" s="34">
        <v>0</v>
      </c>
      <c r="Q27" s="34">
        <v>0</v>
      </c>
      <c r="R27" s="34">
        <v>0</v>
      </c>
      <c r="S27" s="34">
        <v>0</v>
      </c>
      <c r="T27" s="34">
        <v>0</v>
      </c>
      <c r="U27" s="34">
        <v>0</v>
      </c>
      <c r="V27" s="34">
        <v>0</v>
      </c>
      <c r="W27" s="34">
        <v>0</v>
      </c>
      <c r="X27" s="34">
        <v>0</v>
      </c>
      <c r="Y27" s="34">
        <v>0</v>
      </c>
      <c r="Z27" s="34">
        <v>0</v>
      </c>
      <c r="AA27" s="34">
        <v>0</v>
      </c>
      <c r="AB27" s="34">
        <v>0</v>
      </c>
      <c r="AC27" s="34">
        <v>0</v>
      </c>
      <c r="AD27" s="34">
        <v>0</v>
      </c>
      <c r="AE27" s="34">
        <v>0</v>
      </c>
      <c r="AF27" s="34">
        <v>0</v>
      </c>
      <c r="AG27" s="34">
        <v>0</v>
      </c>
      <c r="AH27" s="34">
        <v>0</v>
      </c>
      <c r="AI27" s="32" t="s">
        <v>1754</v>
      </c>
      <c r="AL27" s="100"/>
    </row>
    <row r="28" spans="1:38" ht="15" customHeight="1">
      <c r="A28" s="114" t="s">
        <v>114</v>
      </c>
      <c r="B28" s="19" t="s">
        <v>816</v>
      </c>
      <c r="C28" s="37" t="s">
        <v>1141</v>
      </c>
      <c r="D28" s="34">
        <v>59.369262999999997</v>
      </c>
      <c r="E28" s="34">
        <v>61.893967000000004</v>
      </c>
      <c r="F28" s="34">
        <v>62.370941000000002</v>
      </c>
      <c r="G28" s="34">
        <v>63.464087999999997</v>
      </c>
      <c r="H28" s="34">
        <v>64.538291999999998</v>
      </c>
      <c r="I28" s="34">
        <v>65.651259999999994</v>
      </c>
      <c r="J28" s="34">
        <v>66.232628000000005</v>
      </c>
      <c r="K28" s="34">
        <v>66.159987999999998</v>
      </c>
      <c r="L28" s="34">
        <v>66.087676999999999</v>
      </c>
      <c r="M28" s="34">
        <v>66.024994000000007</v>
      </c>
      <c r="N28" s="34">
        <v>65.955749999999995</v>
      </c>
      <c r="O28" s="34">
        <v>65.915267999999998</v>
      </c>
      <c r="P28" s="34">
        <v>65.840179000000006</v>
      </c>
      <c r="Q28" s="34">
        <v>65.770606999999998</v>
      </c>
      <c r="R28" s="34">
        <v>65.699081000000007</v>
      </c>
      <c r="S28" s="34">
        <v>65.635024999999999</v>
      </c>
      <c r="T28" s="34">
        <v>65.565665999999993</v>
      </c>
      <c r="U28" s="34">
        <v>65.502189999999999</v>
      </c>
      <c r="V28" s="34">
        <v>65.428543000000005</v>
      </c>
      <c r="W28" s="34">
        <v>65.355293000000003</v>
      </c>
      <c r="X28" s="34">
        <v>65.271286000000003</v>
      </c>
      <c r="Y28" s="34">
        <v>65.183502000000004</v>
      </c>
      <c r="Z28" s="34">
        <v>65.096976999999995</v>
      </c>
      <c r="AA28" s="34">
        <v>65.010475</v>
      </c>
      <c r="AB28" s="34">
        <v>64.921211</v>
      </c>
      <c r="AC28" s="34">
        <v>64.823830000000001</v>
      </c>
      <c r="AD28" s="34">
        <v>64.724556000000007</v>
      </c>
      <c r="AE28" s="34">
        <v>64.634735000000006</v>
      </c>
      <c r="AF28" s="34">
        <v>64.532027999999997</v>
      </c>
      <c r="AG28" s="34">
        <v>64.432816000000003</v>
      </c>
      <c r="AH28" s="34">
        <v>64.329369</v>
      </c>
      <c r="AI28" s="32">
        <v>2.6779999999999998E-3</v>
      </c>
      <c r="AL28" s="100"/>
    </row>
    <row r="29" spans="1:38" ht="15" customHeight="1">
      <c r="A29" s="114" t="s">
        <v>113</v>
      </c>
      <c r="B29" s="19" t="s">
        <v>817</v>
      </c>
      <c r="C29" s="37" t="s">
        <v>1142</v>
      </c>
      <c r="D29" s="34">
        <v>43.791671999999998</v>
      </c>
      <c r="E29" s="34">
        <v>46.293877000000002</v>
      </c>
      <c r="F29" s="34">
        <v>46.662567000000003</v>
      </c>
      <c r="G29" s="34">
        <v>47.432822999999999</v>
      </c>
      <c r="H29" s="34">
        <v>48.148345999999997</v>
      </c>
      <c r="I29" s="34">
        <v>48.726269000000002</v>
      </c>
      <c r="J29" s="34">
        <v>49.349918000000002</v>
      </c>
      <c r="K29" s="34">
        <v>49.329334000000003</v>
      </c>
      <c r="L29" s="34">
        <v>49.281860000000002</v>
      </c>
      <c r="M29" s="34">
        <v>49.218674</v>
      </c>
      <c r="N29" s="34">
        <v>49.220481999999997</v>
      </c>
      <c r="O29" s="34">
        <v>49.131706000000001</v>
      </c>
      <c r="P29" s="34">
        <v>49.107520999999998</v>
      </c>
      <c r="Q29" s="34">
        <v>49.048541999999998</v>
      </c>
      <c r="R29" s="34">
        <v>48.995494999999998</v>
      </c>
      <c r="S29" s="34">
        <v>48.927464000000001</v>
      </c>
      <c r="T29" s="34">
        <v>48.878692999999998</v>
      </c>
      <c r="U29" s="34">
        <v>48.834975999999997</v>
      </c>
      <c r="V29" s="34">
        <v>48.792706000000003</v>
      </c>
      <c r="W29" s="34">
        <v>48.729270999999997</v>
      </c>
      <c r="X29" s="34">
        <v>48.699306</v>
      </c>
      <c r="Y29" s="34">
        <v>48.630057999999998</v>
      </c>
      <c r="Z29" s="34">
        <v>48.565578000000002</v>
      </c>
      <c r="AA29" s="34">
        <v>48.491512</v>
      </c>
      <c r="AB29" s="34">
        <v>48.417338999999998</v>
      </c>
      <c r="AC29" s="34">
        <v>48.339851000000003</v>
      </c>
      <c r="AD29" s="34">
        <v>48.300879999999999</v>
      </c>
      <c r="AE29" s="34">
        <v>48.229503999999999</v>
      </c>
      <c r="AF29" s="34">
        <v>48.175590999999997</v>
      </c>
      <c r="AG29" s="34">
        <v>48.112740000000002</v>
      </c>
      <c r="AH29" s="34">
        <v>48.060397999999999</v>
      </c>
      <c r="AI29" s="32">
        <v>3.1050000000000001E-3</v>
      </c>
      <c r="AL29" s="100"/>
    </row>
    <row r="30" spans="1:38" ht="15" customHeight="1">
      <c r="A30" s="114" t="s">
        <v>113</v>
      </c>
      <c r="B30" s="19" t="s">
        <v>818</v>
      </c>
      <c r="C30" s="37" t="s">
        <v>1143</v>
      </c>
      <c r="D30" s="34">
        <v>41.179023999999998</v>
      </c>
      <c r="E30" s="34">
        <v>43.440444999999997</v>
      </c>
      <c r="F30" s="34">
        <v>43.923969</v>
      </c>
      <c r="G30" s="34">
        <v>44.730899999999998</v>
      </c>
      <c r="H30" s="34">
        <v>45.331757000000003</v>
      </c>
      <c r="I30" s="34">
        <v>45.72916</v>
      </c>
      <c r="J30" s="34">
        <v>46.317287</v>
      </c>
      <c r="K30" s="34">
        <v>46.292285999999997</v>
      </c>
      <c r="L30" s="34">
        <v>46.231205000000003</v>
      </c>
      <c r="M30" s="34">
        <v>46.174812000000003</v>
      </c>
      <c r="N30" s="34">
        <v>46.157702999999998</v>
      </c>
      <c r="O30" s="34">
        <v>46.090668000000001</v>
      </c>
      <c r="P30" s="34">
        <v>46.051909999999999</v>
      </c>
      <c r="Q30" s="34">
        <v>45.988331000000002</v>
      </c>
      <c r="R30" s="34">
        <v>45.925986999999999</v>
      </c>
      <c r="S30" s="34">
        <v>45.864998</v>
      </c>
      <c r="T30" s="34">
        <v>45.805686999999999</v>
      </c>
      <c r="U30" s="34">
        <v>45.735607000000002</v>
      </c>
      <c r="V30" s="34">
        <v>45.68676</v>
      </c>
      <c r="W30" s="34">
        <v>45.608654000000001</v>
      </c>
      <c r="X30" s="34">
        <v>45.560302999999998</v>
      </c>
      <c r="Y30" s="34">
        <v>45.504547000000002</v>
      </c>
      <c r="Z30" s="34">
        <v>45.444457999999997</v>
      </c>
      <c r="AA30" s="34">
        <v>45.384666000000003</v>
      </c>
      <c r="AB30" s="34">
        <v>45.323459999999997</v>
      </c>
      <c r="AC30" s="34">
        <v>45.256793999999999</v>
      </c>
      <c r="AD30" s="34">
        <v>45.209136999999998</v>
      </c>
      <c r="AE30" s="34">
        <v>45.144753000000001</v>
      </c>
      <c r="AF30" s="34">
        <v>45.092773000000001</v>
      </c>
      <c r="AG30" s="34">
        <v>45.023845999999999</v>
      </c>
      <c r="AH30" s="34">
        <v>44.963881999999998</v>
      </c>
      <c r="AI30" s="32">
        <v>2.9350000000000001E-3</v>
      </c>
      <c r="AL30" s="100"/>
    </row>
    <row r="31" spans="1:38" ht="15" customHeight="1">
      <c r="A31" s="114" t="s">
        <v>787</v>
      </c>
      <c r="B31" s="19" t="s">
        <v>819</v>
      </c>
      <c r="C31" s="37" t="s">
        <v>1144</v>
      </c>
      <c r="D31" s="34">
        <v>42.286175</v>
      </c>
      <c r="E31" s="34">
        <v>44.831660999999997</v>
      </c>
      <c r="F31" s="34">
        <v>45.265900000000002</v>
      </c>
      <c r="G31" s="34">
        <v>46.068367000000002</v>
      </c>
      <c r="H31" s="34">
        <v>46.771881</v>
      </c>
      <c r="I31" s="34">
        <v>47.254855999999997</v>
      </c>
      <c r="J31" s="34">
        <v>47.853000999999999</v>
      </c>
      <c r="K31" s="34">
        <v>47.836463999999999</v>
      </c>
      <c r="L31" s="34">
        <v>47.772284999999997</v>
      </c>
      <c r="M31" s="34">
        <v>47.692923999999998</v>
      </c>
      <c r="N31" s="34">
        <v>47.669235</v>
      </c>
      <c r="O31" s="34">
        <v>47.561492999999999</v>
      </c>
      <c r="P31" s="34">
        <v>47.523788000000003</v>
      </c>
      <c r="Q31" s="34">
        <v>47.450248999999999</v>
      </c>
      <c r="R31" s="34">
        <v>47.377586000000001</v>
      </c>
      <c r="S31" s="34">
        <v>47.299553000000003</v>
      </c>
      <c r="T31" s="34">
        <v>47.236217000000003</v>
      </c>
      <c r="U31" s="34">
        <v>47.189163000000001</v>
      </c>
      <c r="V31" s="34">
        <v>47.130687999999999</v>
      </c>
      <c r="W31" s="34">
        <v>47.042560999999999</v>
      </c>
      <c r="X31" s="34">
        <v>46.995021999999999</v>
      </c>
      <c r="Y31" s="34">
        <v>46.900387000000002</v>
      </c>
      <c r="Z31" s="34">
        <v>46.815666</v>
      </c>
      <c r="AA31" s="34">
        <v>46.727192000000002</v>
      </c>
      <c r="AB31" s="34">
        <v>46.653922999999999</v>
      </c>
      <c r="AC31" s="34">
        <v>46.573478999999999</v>
      </c>
      <c r="AD31" s="34">
        <v>46.525078000000001</v>
      </c>
      <c r="AE31" s="34">
        <v>46.453406999999999</v>
      </c>
      <c r="AF31" s="34">
        <v>46.390472000000003</v>
      </c>
      <c r="AG31" s="34">
        <v>46.31588</v>
      </c>
      <c r="AH31" s="34">
        <v>46.252811000000001</v>
      </c>
      <c r="AI31" s="32">
        <v>2.993E-3</v>
      </c>
      <c r="AL31" s="100"/>
    </row>
    <row r="32" spans="1:38" ht="15" customHeight="1">
      <c r="A32" s="114" t="s">
        <v>787</v>
      </c>
      <c r="B32" s="19" t="s">
        <v>820</v>
      </c>
      <c r="C32" s="37" t="s">
        <v>1145</v>
      </c>
      <c r="D32" s="34">
        <v>42.115684999999999</v>
      </c>
      <c r="E32" s="34">
        <v>44.286278000000003</v>
      </c>
      <c r="F32" s="34">
        <v>44.821956999999998</v>
      </c>
      <c r="G32" s="34">
        <v>45.529995</v>
      </c>
      <c r="H32" s="34">
        <v>46.106124999999999</v>
      </c>
      <c r="I32" s="34">
        <v>46.596812999999997</v>
      </c>
      <c r="J32" s="34">
        <v>47.160209999999999</v>
      </c>
      <c r="K32" s="34">
        <v>47.145125999999998</v>
      </c>
      <c r="L32" s="34">
        <v>47.094883000000003</v>
      </c>
      <c r="M32" s="34">
        <v>47.042197999999999</v>
      </c>
      <c r="N32" s="34">
        <v>47.023403000000002</v>
      </c>
      <c r="O32" s="34">
        <v>46.962643</v>
      </c>
      <c r="P32" s="34">
        <v>46.924160000000001</v>
      </c>
      <c r="Q32" s="34">
        <v>46.869616999999998</v>
      </c>
      <c r="R32" s="34">
        <v>46.812430999999997</v>
      </c>
      <c r="S32" s="34">
        <v>46.753287999999998</v>
      </c>
      <c r="T32" s="34">
        <v>46.697578</v>
      </c>
      <c r="U32" s="34">
        <v>46.643138999999998</v>
      </c>
      <c r="V32" s="34">
        <v>46.594394999999999</v>
      </c>
      <c r="W32" s="34">
        <v>46.526206999999999</v>
      </c>
      <c r="X32" s="34">
        <v>46.480347000000002</v>
      </c>
      <c r="Y32" s="34">
        <v>46.426501999999999</v>
      </c>
      <c r="Z32" s="34">
        <v>46.365836999999999</v>
      </c>
      <c r="AA32" s="34">
        <v>46.307312000000003</v>
      </c>
      <c r="AB32" s="34">
        <v>46.246799000000003</v>
      </c>
      <c r="AC32" s="34">
        <v>46.179938999999997</v>
      </c>
      <c r="AD32" s="34">
        <v>46.130477999999997</v>
      </c>
      <c r="AE32" s="34">
        <v>46.068375000000003</v>
      </c>
      <c r="AF32" s="34">
        <v>46.011349000000003</v>
      </c>
      <c r="AG32" s="34">
        <v>45.943007999999999</v>
      </c>
      <c r="AH32" s="34">
        <v>45.880974000000002</v>
      </c>
      <c r="AI32" s="32">
        <v>2.8579999999999999E-3</v>
      </c>
    </row>
    <row r="33" spans="1:38" ht="15" customHeight="1">
      <c r="A33" s="114" t="s">
        <v>788</v>
      </c>
      <c r="B33" s="19" t="s">
        <v>821</v>
      </c>
      <c r="C33" s="37" t="s">
        <v>1146</v>
      </c>
      <c r="D33" s="34">
        <v>0</v>
      </c>
      <c r="E33" s="34">
        <v>0</v>
      </c>
      <c r="F33" s="34">
        <v>0</v>
      </c>
      <c r="G33" s="34">
        <v>0</v>
      </c>
      <c r="H33" s="34">
        <v>0</v>
      </c>
      <c r="I33" s="34">
        <v>0</v>
      </c>
      <c r="J33" s="34">
        <v>0</v>
      </c>
      <c r="K33" s="34">
        <v>0</v>
      </c>
      <c r="L33" s="34">
        <v>0</v>
      </c>
      <c r="M33" s="34">
        <v>0</v>
      </c>
      <c r="N33" s="34">
        <v>0</v>
      </c>
      <c r="O33" s="34">
        <v>0</v>
      </c>
      <c r="P33" s="34">
        <v>0</v>
      </c>
      <c r="Q33" s="34">
        <v>0</v>
      </c>
      <c r="R33" s="34">
        <v>0</v>
      </c>
      <c r="S33" s="34">
        <v>0</v>
      </c>
      <c r="T33" s="34">
        <v>0</v>
      </c>
      <c r="U33" s="34">
        <v>0</v>
      </c>
      <c r="V33" s="34">
        <v>0</v>
      </c>
      <c r="W33" s="34">
        <v>0</v>
      </c>
      <c r="X33" s="34">
        <v>0</v>
      </c>
      <c r="Y33" s="34">
        <v>0</v>
      </c>
      <c r="Z33" s="34">
        <v>0</v>
      </c>
      <c r="AA33" s="34">
        <v>0</v>
      </c>
      <c r="AB33" s="34">
        <v>0</v>
      </c>
      <c r="AC33" s="34">
        <v>0</v>
      </c>
      <c r="AD33" s="34">
        <v>0</v>
      </c>
      <c r="AE33" s="34">
        <v>0</v>
      </c>
      <c r="AF33" s="34">
        <v>0</v>
      </c>
      <c r="AG33" s="34">
        <v>0</v>
      </c>
      <c r="AH33" s="34">
        <v>0</v>
      </c>
      <c r="AI33" s="32" t="s">
        <v>1754</v>
      </c>
      <c r="AL33" s="100"/>
    </row>
    <row r="34" spans="1:38" ht="15" customHeight="1">
      <c r="A34" s="114" t="s">
        <v>788</v>
      </c>
      <c r="B34" s="19" t="s">
        <v>822</v>
      </c>
      <c r="C34" s="37" t="s">
        <v>1147</v>
      </c>
      <c r="D34" s="34">
        <v>52.402614999999997</v>
      </c>
      <c r="E34" s="34">
        <v>52.3536</v>
      </c>
      <c r="F34" s="34">
        <v>52.345230000000001</v>
      </c>
      <c r="G34" s="34">
        <v>52.421410000000002</v>
      </c>
      <c r="H34" s="34">
        <v>52.599854000000001</v>
      </c>
      <c r="I34" s="34">
        <v>52.775447999999997</v>
      </c>
      <c r="J34" s="34">
        <v>52.987957000000002</v>
      </c>
      <c r="K34" s="34">
        <v>52.998717999999997</v>
      </c>
      <c r="L34" s="34">
        <v>53.049228999999997</v>
      </c>
      <c r="M34" s="34">
        <v>53.074824999999997</v>
      </c>
      <c r="N34" s="34">
        <v>53.096336000000001</v>
      </c>
      <c r="O34" s="34">
        <v>53.118079999999999</v>
      </c>
      <c r="P34" s="34">
        <v>53.135280999999999</v>
      </c>
      <c r="Q34" s="34">
        <v>53.153919000000002</v>
      </c>
      <c r="R34" s="34">
        <v>53.175567999999998</v>
      </c>
      <c r="S34" s="34">
        <v>53.200133999999998</v>
      </c>
      <c r="T34" s="34">
        <v>53.223227999999999</v>
      </c>
      <c r="U34" s="34">
        <v>53.246555000000001</v>
      </c>
      <c r="V34" s="34">
        <v>53.266356999999999</v>
      </c>
      <c r="W34" s="34">
        <v>53.291176</v>
      </c>
      <c r="X34" s="34">
        <v>53.311272000000002</v>
      </c>
      <c r="Y34" s="34">
        <v>53.334575999999998</v>
      </c>
      <c r="Z34" s="34">
        <v>53.356254999999997</v>
      </c>
      <c r="AA34" s="34">
        <v>53.380977999999999</v>
      </c>
      <c r="AB34" s="34">
        <v>53.402327999999997</v>
      </c>
      <c r="AC34" s="34">
        <v>53.422286999999997</v>
      </c>
      <c r="AD34" s="34">
        <v>53.439681999999998</v>
      </c>
      <c r="AE34" s="34">
        <v>53.459023000000002</v>
      </c>
      <c r="AF34" s="34">
        <v>53.473663000000002</v>
      </c>
      <c r="AG34" s="34">
        <v>53.489761000000001</v>
      </c>
      <c r="AH34" s="34">
        <v>53.504367999999999</v>
      </c>
      <c r="AI34" s="32">
        <v>6.9399999999999996E-4</v>
      </c>
      <c r="AL34" s="100"/>
    </row>
    <row r="35" spans="1:38" ht="15" customHeight="1">
      <c r="A35" s="114"/>
      <c r="B35" s="123"/>
    </row>
    <row r="36" spans="1:38" ht="15" customHeight="1">
      <c r="A36" s="114"/>
      <c r="B36" s="19" t="s">
        <v>823</v>
      </c>
      <c r="C36" s="30" t="s">
        <v>2039</v>
      </c>
      <c r="D36" s="35">
        <v>43.332656999999998</v>
      </c>
      <c r="E36" s="35">
        <v>45.108359999999998</v>
      </c>
      <c r="F36" s="35">
        <v>45.590721000000002</v>
      </c>
      <c r="G36" s="35">
        <v>46.344467000000002</v>
      </c>
      <c r="H36" s="35">
        <v>47.070244000000002</v>
      </c>
      <c r="I36" s="35">
        <v>47.607925000000002</v>
      </c>
      <c r="J36" s="35">
        <v>48.35651</v>
      </c>
      <c r="K36" s="35">
        <v>48.466147999999997</v>
      </c>
      <c r="L36" s="35">
        <v>48.581116000000002</v>
      </c>
      <c r="M36" s="35">
        <v>48.690047999999997</v>
      </c>
      <c r="N36" s="35">
        <v>48.855915000000003</v>
      </c>
      <c r="O36" s="35">
        <v>49.056713000000002</v>
      </c>
      <c r="P36" s="35">
        <v>49.261761</v>
      </c>
      <c r="Q36" s="35">
        <v>49.507111000000002</v>
      </c>
      <c r="R36" s="35">
        <v>49.749268000000001</v>
      </c>
      <c r="S36" s="35">
        <v>50.017662000000001</v>
      </c>
      <c r="T36" s="35">
        <v>50.302115999999998</v>
      </c>
      <c r="U36" s="35">
        <v>50.606482999999997</v>
      </c>
      <c r="V36" s="35">
        <v>50.927601000000003</v>
      </c>
      <c r="W36" s="35">
        <v>51.238052000000003</v>
      </c>
      <c r="X36" s="35">
        <v>51.556919000000001</v>
      </c>
      <c r="Y36" s="35">
        <v>51.820061000000003</v>
      </c>
      <c r="Z36" s="35">
        <v>52.052951999999998</v>
      </c>
      <c r="AA36" s="35">
        <v>52.302273</v>
      </c>
      <c r="AB36" s="35">
        <v>52.551006000000001</v>
      </c>
      <c r="AC36" s="35">
        <v>52.786121000000001</v>
      </c>
      <c r="AD36" s="35">
        <v>53.063194000000003</v>
      </c>
      <c r="AE36" s="35">
        <v>53.379848000000003</v>
      </c>
      <c r="AF36" s="35">
        <v>53.689163000000001</v>
      </c>
      <c r="AG36" s="35">
        <v>54.011349000000003</v>
      </c>
      <c r="AH36" s="35">
        <v>54.341025999999999</v>
      </c>
      <c r="AI36" s="36">
        <v>7.574E-3</v>
      </c>
    </row>
    <row r="37" spans="1:38" s="43" customFormat="1" ht="15" customHeight="1">
      <c r="A37" s="114"/>
      <c r="B37" s="123"/>
      <c r="C37" s="123"/>
      <c r="D37" s="123"/>
      <c r="E37" s="123"/>
      <c r="F37" s="123"/>
      <c r="G37" s="123"/>
      <c r="H37" s="123"/>
      <c r="I37" s="123"/>
      <c r="J37" s="123"/>
      <c r="K37" s="123"/>
      <c r="L37" s="123"/>
      <c r="M37" s="123"/>
      <c r="N37" s="123"/>
      <c r="O37" s="123"/>
      <c r="P37" s="123"/>
      <c r="Q37" s="123"/>
      <c r="R37" s="123"/>
      <c r="S37" s="123"/>
      <c r="T37" s="123"/>
      <c r="U37" s="123"/>
      <c r="V37" s="123"/>
      <c r="W37" s="123"/>
      <c r="X37" s="123"/>
      <c r="Y37" s="123"/>
      <c r="Z37" s="123"/>
      <c r="AA37" s="123"/>
      <c r="AB37" s="123"/>
      <c r="AC37" s="123"/>
      <c r="AD37" s="123"/>
      <c r="AE37" s="123"/>
      <c r="AF37" s="123"/>
      <c r="AG37" s="123"/>
      <c r="AH37" s="123"/>
      <c r="AI37" s="123"/>
      <c r="AJ37" s="123"/>
      <c r="AK37" s="123"/>
      <c r="AL37" s="100"/>
    </row>
    <row r="38" spans="1:38" ht="15" customHeight="1">
      <c r="A38" s="114"/>
      <c r="B38" s="123"/>
      <c r="C38" s="30" t="s">
        <v>2040</v>
      </c>
      <c r="AL38" s="100"/>
    </row>
    <row r="39" spans="1:38" ht="15" customHeight="1">
      <c r="A39" s="114"/>
      <c r="B39" s="123"/>
      <c r="C39" s="30" t="s">
        <v>1827</v>
      </c>
    </row>
    <row r="40" spans="1:38" ht="15" customHeight="1">
      <c r="A40" s="114" t="s">
        <v>114</v>
      </c>
      <c r="B40" s="19" t="s">
        <v>824</v>
      </c>
      <c r="C40" s="37" t="s">
        <v>1132</v>
      </c>
      <c r="D40" s="34">
        <v>30.785872999999999</v>
      </c>
      <c r="E40" s="34">
        <v>31.732603000000001</v>
      </c>
      <c r="F40" s="34">
        <v>32.224471999999999</v>
      </c>
      <c r="G40" s="34">
        <v>32.602898000000003</v>
      </c>
      <c r="H40" s="34">
        <v>32.898910999999998</v>
      </c>
      <c r="I40" s="34">
        <v>33.146030000000003</v>
      </c>
      <c r="J40" s="34">
        <v>33.315894999999998</v>
      </c>
      <c r="K40" s="34">
        <v>33.327953000000001</v>
      </c>
      <c r="L40" s="34">
        <v>33.325870999999999</v>
      </c>
      <c r="M40" s="34">
        <v>33.309871999999999</v>
      </c>
      <c r="N40" s="34">
        <v>33.297192000000003</v>
      </c>
      <c r="O40" s="34">
        <v>33.263199</v>
      </c>
      <c r="P40" s="34">
        <v>33.234119</v>
      </c>
      <c r="Q40" s="34">
        <v>33.193809999999999</v>
      </c>
      <c r="R40" s="34">
        <v>33.160862000000002</v>
      </c>
      <c r="S40" s="34">
        <v>33.131568999999999</v>
      </c>
      <c r="T40" s="34">
        <v>33.101680999999999</v>
      </c>
      <c r="U40" s="34">
        <v>33.080536000000002</v>
      </c>
      <c r="V40" s="34">
        <v>33.057738999999998</v>
      </c>
      <c r="W40" s="34">
        <v>33.033428000000001</v>
      </c>
      <c r="X40" s="34">
        <v>33.014408000000003</v>
      </c>
      <c r="Y40" s="34">
        <v>32.996662000000001</v>
      </c>
      <c r="Z40" s="34">
        <v>32.975273000000001</v>
      </c>
      <c r="AA40" s="34">
        <v>32.956062000000003</v>
      </c>
      <c r="AB40" s="34">
        <v>32.934882999999999</v>
      </c>
      <c r="AC40" s="34">
        <v>32.911952999999997</v>
      </c>
      <c r="AD40" s="34">
        <v>32.892600999999999</v>
      </c>
      <c r="AE40" s="34">
        <v>32.868828000000001</v>
      </c>
      <c r="AF40" s="34">
        <v>32.847194999999999</v>
      </c>
      <c r="AG40" s="34">
        <v>32.819622000000003</v>
      </c>
      <c r="AH40" s="34">
        <v>32.795409999999997</v>
      </c>
      <c r="AI40" s="32">
        <v>2.1099999999999999E-3</v>
      </c>
      <c r="AL40" s="100"/>
    </row>
    <row r="41" spans="1:38" ht="15" customHeight="1">
      <c r="A41" s="114" t="s">
        <v>115</v>
      </c>
      <c r="B41" s="19" t="s">
        <v>825</v>
      </c>
      <c r="C41" s="37" t="s">
        <v>1133</v>
      </c>
      <c r="D41" s="34">
        <v>37.261330000000001</v>
      </c>
      <c r="E41" s="34">
        <v>38.04081</v>
      </c>
      <c r="F41" s="34">
        <v>38.375388999999998</v>
      </c>
      <c r="G41" s="34">
        <v>38.631805</v>
      </c>
      <c r="H41" s="34">
        <v>38.854660000000003</v>
      </c>
      <c r="I41" s="34">
        <v>39.216479999999997</v>
      </c>
      <c r="J41" s="34">
        <v>39.356949</v>
      </c>
      <c r="K41" s="34">
        <v>39.265403999999997</v>
      </c>
      <c r="L41" s="34">
        <v>39.22504</v>
      </c>
      <c r="M41" s="34">
        <v>39.173293999999999</v>
      </c>
      <c r="N41" s="34">
        <v>39.128925000000002</v>
      </c>
      <c r="O41" s="34">
        <v>39.066147000000001</v>
      </c>
      <c r="P41" s="34">
        <v>39.007613999999997</v>
      </c>
      <c r="Q41" s="34">
        <v>38.955905999999999</v>
      </c>
      <c r="R41" s="34">
        <v>38.912804000000001</v>
      </c>
      <c r="S41" s="34">
        <v>38.872321999999997</v>
      </c>
      <c r="T41" s="34">
        <v>38.832808999999997</v>
      </c>
      <c r="U41" s="34">
        <v>38.794601</v>
      </c>
      <c r="V41" s="34">
        <v>38.758536999999997</v>
      </c>
      <c r="W41" s="34">
        <v>38.724178000000002</v>
      </c>
      <c r="X41" s="34">
        <v>38.691139</v>
      </c>
      <c r="Y41" s="34">
        <v>38.664302999999997</v>
      </c>
      <c r="Z41" s="34">
        <v>38.633980000000001</v>
      </c>
      <c r="AA41" s="34">
        <v>38.599457000000001</v>
      </c>
      <c r="AB41" s="34">
        <v>38.571941000000002</v>
      </c>
      <c r="AC41" s="34">
        <v>38.536835000000004</v>
      </c>
      <c r="AD41" s="34">
        <v>38.509211999999998</v>
      </c>
      <c r="AE41" s="34">
        <v>38.474303999999997</v>
      </c>
      <c r="AF41" s="34">
        <v>38.44791</v>
      </c>
      <c r="AG41" s="34">
        <v>38.405334000000003</v>
      </c>
      <c r="AH41" s="34">
        <v>38.372031999999997</v>
      </c>
      <c r="AI41" s="32">
        <v>9.7999999999999997E-4</v>
      </c>
    </row>
    <row r="42" spans="1:38" ht="15" customHeight="1">
      <c r="A42" s="114"/>
      <c r="B42" s="123"/>
      <c r="AL42" s="100"/>
    </row>
    <row r="43" spans="1:38" ht="15" customHeight="1">
      <c r="A43" s="114"/>
      <c r="B43" s="123"/>
      <c r="C43" s="30" t="s">
        <v>1829</v>
      </c>
      <c r="AL43" s="100"/>
    </row>
    <row r="44" spans="1:38" ht="15" customHeight="1">
      <c r="A44" s="114" t="s">
        <v>114</v>
      </c>
      <c r="B44" s="19" t="s">
        <v>826</v>
      </c>
      <c r="C44" s="37" t="s">
        <v>1134</v>
      </c>
      <c r="D44" s="34">
        <v>30.994228</v>
      </c>
      <c r="E44" s="34">
        <v>31.940821</v>
      </c>
      <c r="F44" s="34">
        <v>32.447960000000002</v>
      </c>
      <c r="G44" s="34">
        <v>32.820366</v>
      </c>
      <c r="H44" s="34">
        <v>33.115200000000002</v>
      </c>
      <c r="I44" s="34">
        <v>33.382277999999999</v>
      </c>
      <c r="J44" s="34">
        <v>33.577038000000002</v>
      </c>
      <c r="K44" s="34">
        <v>33.591728000000003</v>
      </c>
      <c r="L44" s="34">
        <v>33.591994999999997</v>
      </c>
      <c r="M44" s="34">
        <v>33.577824</v>
      </c>
      <c r="N44" s="34">
        <v>33.566830000000003</v>
      </c>
      <c r="O44" s="34">
        <v>33.535820000000001</v>
      </c>
      <c r="P44" s="34">
        <v>33.509968000000001</v>
      </c>
      <c r="Q44" s="34">
        <v>33.475594000000001</v>
      </c>
      <c r="R44" s="34">
        <v>33.440632000000001</v>
      </c>
      <c r="S44" s="34">
        <v>33.412674000000003</v>
      </c>
      <c r="T44" s="34">
        <v>33.386490000000002</v>
      </c>
      <c r="U44" s="34">
        <v>33.367958000000002</v>
      </c>
      <c r="V44" s="34">
        <v>33.348083000000003</v>
      </c>
      <c r="W44" s="34">
        <v>33.328021999999997</v>
      </c>
      <c r="X44" s="34">
        <v>33.311675999999999</v>
      </c>
      <c r="Y44" s="34">
        <v>33.295516999999997</v>
      </c>
      <c r="Z44" s="34">
        <v>33.276156999999998</v>
      </c>
      <c r="AA44" s="34">
        <v>33.258476000000002</v>
      </c>
      <c r="AB44" s="34">
        <v>33.239510000000003</v>
      </c>
      <c r="AC44" s="34">
        <v>33.218947999999997</v>
      </c>
      <c r="AD44" s="34">
        <v>33.202030000000001</v>
      </c>
      <c r="AE44" s="34">
        <v>33.182152000000002</v>
      </c>
      <c r="AF44" s="34">
        <v>33.163131999999997</v>
      </c>
      <c r="AG44" s="34">
        <v>33.139674999999997</v>
      </c>
      <c r="AH44" s="34">
        <v>33.119179000000003</v>
      </c>
      <c r="AI44" s="32">
        <v>2.2130000000000001E-3</v>
      </c>
      <c r="AL44" s="100"/>
    </row>
    <row r="45" spans="1:38" ht="15" customHeight="1">
      <c r="A45" s="114" t="s">
        <v>112</v>
      </c>
      <c r="B45" s="19" t="s">
        <v>827</v>
      </c>
      <c r="C45" s="37" t="s">
        <v>1135</v>
      </c>
      <c r="D45" s="34">
        <v>0</v>
      </c>
      <c r="E45" s="34">
        <v>0</v>
      </c>
      <c r="F45" s="34">
        <v>0</v>
      </c>
      <c r="G45" s="34">
        <v>0</v>
      </c>
      <c r="H45" s="34">
        <v>0</v>
      </c>
      <c r="I45" s="34">
        <v>0</v>
      </c>
      <c r="J45" s="34">
        <v>0</v>
      </c>
      <c r="K45" s="34">
        <v>0</v>
      </c>
      <c r="L45" s="34">
        <v>0</v>
      </c>
      <c r="M45" s="34">
        <v>0</v>
      </c>
      <c r="N45" s="34">
        <v>0</v>
      </c>
      <c r="O45" s="34">
        <v>0</v>
      </c>
      <c r="P45" s="34">
        <v>0</v>
      </c>
      <c r="Q45" s="34">
        <v>0</v>
      </c>
      <c r="R45" s="34">
        <v>0</v>
      </c>
      <c r="S45" s="34">
        <v>0</v>
      </c>
      <c r="T45" s="34">
        <v>0</v>
      </c>
      <c r="U45" s="34">
        <v>0</v>
      </c>
      <c r="V45" s="34">
        <v>0</v>
      </c>
      <c r="W45" s="34">
        <v>0</v>
      </c>
      <c r="X45" s="34">
        <v>0</v>
      </c>
      <c r="Y45" s="34">
        <v>0</v>
      </c>
      <c r="Z45" s="34">
        <v>0</v>
      </c>
      <c r="AA45" s="34">
        <v>0</v>
      </c>
      <c r="AB45" s="34">
        <v>0</v>
      </c>
      <c r="AC45" s="34">
        <v>0</v>
      </c>
      <c r="AD45" s="34">
        <v>0</v>
      </c>
      <c r="AE45" s="34">
        <v>0</v>
      </c>
      <c r="AF45" s="34">
        <v>0</v>
      </c>
      <c r="AG45" s="34">
        <v>0</v>
      </c>
      <c r="AH45" s="34">
        <v>0</v>
      </c>
      <c r="AI45" s="32" t="s">
        <v>1754</v>
      </c>
      <c r="AL45" s="100"/>
    </row>
    <row r="46" spans="1:38" ht="15" customHeight="1">
      <c r="A46" s="114" t="s">
        <v>112</v>
      </c>
      <c r="B46" s="19" t="s">
        <v>828</v>
      </c>
      <c r="C46" s="37" t="s">
        <v>1136</v>
      </c>
      <c r="D46" s="34">
        <v>99.108688000000001</v>
      </c>
      <c r="E46" s="34">
        <v>98.382744000000002</v>
      </c>
      <c r="F46" s="34">
        <v>97.951751999999999</v>
      </c>
      <c r="G46" s="34">
        <v>97.217017999999996</v>
      </c>
      <c r="H46" s="34">
        <v>96.136680999999996</v>
      </c>
      <c r="I46" s="34">
        <v>95.542465000000007</v>
      </c>
      <c r="J46" s="34">
        <v>94.880020000000002</v>
      </c>
      <c r="K46" s="34">
        <v>94.362457000000006</v>
      </c>
      <c r="L46" s="34">
        <v>94.026984999999996</v>
      </c>
      <c r="M46" s="34">
        <v>93.740111999999996</v>
      </c>
      <c r="N46" s="34">
        <v>93.517432999999997</v>
      </c>
      <c r="O46" s="34">
        <v>93.346428000000003</v>
      </c>
      <c r="P46" s="34">
        <v>93.241637999999995</v>
      </c>
      <c r="Q46" s="34">
        <v>93.187233000000006</v>
      </c>
      <c r="R46" s="34">
        <v>93.150588999999997</v>
      </c>
      <c r="S46" s="34">
        <v>93.121421999999995</v>
      </c>
      <c r="T46" s="34">
        <v>93.109482</v>
      </c>
      <c r="U46" s="34">
        <v>93.113213000000002</v>
      </c>
      <c r="V46" s="34">
        <v>93.101173000000003</v>
      </c>
      <c r="W46" s="34">
        <v>93.093979000000004</v>
      </c>
      <c r="X46" s="34">
        <v>93.093376000000006</v>
      </c>
      <c r="Y46" s="34">
        <v>93.095055000000002</v>
      </c>
      <c r="Z46" s="34">
        <v>93.09272</v>
      </c>
      <c r="AA46" s="34">
        <v>93.098563999999996</v>
      </c>
      <c r="AB46" s="34">
        <v>93.098586999999995</v>
      </c>
      <c r="AC46" s="34">
        <v>93.095978000000002</v>
      </c>
      <c r="AD46" s="34">
        <v>93.099411000000003</v>
      </c>
      <c r="AE46" s="34">
        <v>93.101439999999997</v>
      </c>
      <c r="AF46" s="34">
        <v>93.101203999999996</v>
      </c>
      <c r="AG46" s="34">
        <v>93.104843000000002</v>
      </c>
      <c r="AH46" s="34">
        <v>93.108329999999995</v>
      </c>
      <c r="AI46" s="32">
        <v>-2.0799999999999998E-3</v>
      </c>
    </row>
    <row r="47" spans="1:38" ht="15" customHeight="1">
      <c r="A47" s="114" t="s">
        <v>112</v>
      </c>
      <c r="B47" s="19" t="s">
        <v>829</v>
      </c>
      <c r="C47" s="37" t="s">
        <v>1137</v>
      </c>
      <c r="D47" s="34">
        <v>102.221153</v>
      </c>
      <c r="E47" s="34">
        <v>101.88996899999999</v>
      </c>
      <c r="F47" s="34">
        <v>101.55835</v>
      </c>
      <c r="G47" s="34">
        <v>101.269226</v>
      </c>
      <c r="H47" s="34">
        <v>100.98114</v>
      </c>
      <c r="I47" s="34">
        <v>100.90250399999999</v>
      </c>
      <c r="J47" s="34">
        <v>100.445915</v>
      </c>
      <c r="K47" s="34">
        <v>99.980170999999999</v>
      </c>
      <c r="L47" s="34">
        <v>99.695937999999998</v>
      </c>
      <c r="M47" s="34">
        <v>99.498367000000002</v>
      </c>
      <c r="N47" s="34">
        <v>99.173477000000005</v>
      </c>
      <c r="O47" s="34">
        <v>98.991614999999996</v>
      </c>
      <c r="P47" s="34">
        <v>98.849891999999997</v>
      </c>
      <c r="Q47" s="34">
        <v>98.760497999999998</v>
      </c>
      <c r="R47" s="34">
        <v>98.686722000000003</v>
      </c>
      <c r="S47" s="34">
        <v>98.638289999999998</v>
      </c>
      <c r="T47" s="34">
        <v>98.597153000000006</v>
      </c>
      <c r="U47" s="34">
        <v>98.558823000000004</v>
      </c>
      <c r="V47" s="34">
        <v>98.519553999999999</v>
      </c>
      <c r="W47" s="34">
        <v>98.503487000000007</v>
      </c>
      <c r="X47" s="34">
        <v>98.466010999999995</v>
      </c>
      <c r="Y47" s="34">
        <v>98.467346000000006</v>
      </c>
      <c r="Z47" s="34">
        <v>98.476196000000002</v>
      </c>
      <c r="AA47" s="34">
        <v>98.478995999999995</v>
      </c>
      <c r="AB47" s="34">
        <v>98.490616000000003</v>
      </c>
      <c r="AC47" s="34">
        <v>98.509772999999996</v>
      </c>
      <c r="AD47" s="34">
        <v>98.502173999999997</v>
      </c>
      <c r="AE47" s="34">
        <v>98.513572999999994</v>
      </c>
      <c r="AF47" s="34">
        <v>98.518332999999998</v>
      </c>
      <c r="AG47" s="34">
        <v>98.533974000000001</v>
      </c>
      <c r="AH47" s="34">
        <v>98.538933</v>
      </c>
      <c r="AI47" s="32">
        <v>-1.222E-3</v>
      </c>
      <c r="AL47" s="100"/>
    </row>
    <row r="48" spans="1:38" ht="15" customHeight="1">
      <c r="A48" s="114" t="s">
        <v>116</v>
      </c>
      <c r="B48" s="19" t="s">
        <v>830</v>
      </c>
      <c r="C48" s="37" t="s">
        <v>1138</v>
      </c>
      <c r="D48" s="34">
        <v>47.086894999999998</v>
      </c>
      <c r="E48" s="34">
        <v>48.643250000000002</v>
      </c>
      <c r="F48" s="34">
        <v>48.637599999999999</v>
      </c>
      <c r="G48" s="34">
        <v>48.660724999999999</v>
      </c>
      <c r="H48" s="34">
        <v>48.753726999999998</v>
      </c>
      <c r="I48" s="34">
        <v>48.941966999999998</v>
      </c>
      <c r="J48" s="34">
        <v>48.595740999999997</v>
      </c>
      <c r="K48" s="34">
        <v>48.689781000000004</v>
      </c>
      <c r="L48" s="34">
        <v>48.725394999999999</v>
      </c>
      <c r="M48" s="34">
        <v>48.726287999999997</v>
      </c>
      <c r="N48" s="34">
        <v>48.777729000000001</v>
      </c>
      <c r="O48" s="34">
        <v>48.783141999999998</v>
      </c>
      <c r="P48" s="34">
        <v>48.858173000000001</v>
      </c>
      <c r="Q48" s="34">
        <v>48.913173999999998</v>
      </c>
      <c r="R48" s="34">
        <v>48.974353999999998</v>
      </c>
      <c r="S48" s="34">
        <v>49.026603999999999</v>
      </c>
      <c r="T48" s="34">
        <v>49.115806999999997</v>
      </c>
      <c r="U48" s="34">
        <v>49.223422999999997</v>
      </c>
      <c r="V48" s="34">
        <v>49.337592999999998</v>
      </c>
      <c r="W48" s="34">
        <v>49.430644999999998</v>
      </c>
      <c r="X48" s="34">
        <v>49.553550999999999</v>
      </c>
      <c r="Y48" s="34">
        <v>49.643082</v>
      </c>
      <c r="Z48" s="34">
        <v>49.728554000000003</v>
      </c>
      <c r="AA48" s="34">
        <v>49.812278999999997</v>
      </c>
      <c r="AB48" s="34">
        <v>49.885727000000003</v>
      </c>
      <c r="AC48" s="34">
        <v>49.964866999999998</v>
      </c>
      <c r="AD48" s="34">
        <v>50.074348000000001</v>
      </c>
      <c r="AE48" s="34">
        <v>50.159621999999999</v>
      </c>
      <c r="AF48" s="34">
        <v>50.252335000000002</v>
      </c>
      <c r="AG48" s="34">
        <v>50.326340000000002</v>
      </c>
      <c r="AH48" s="34">
        <v>50.406609000000003</v>
      </c>
      <c r="AI48" s="32">
        <v>2.2729999999999998E-3</v>
      </c>
      <c r="AL48" s="100"/>
    </row>
    <row r="49" spans="1:38" ht="15" customHeight="1">
      <c r="A49" s="114" t="s">
        <v>116</v>
      </c>
      <c r="B49" s="19" t="s">
        <v>831</v>
      </c>
      <c r="C49" s="37" t="s">
        <v>1139</v>
      </c>
      <c r="D49" s="34">
        <v>54.198765000000002</v>
      </c>
      <c r="E49" s="34">
        <v>54.953197000000003</v>
      </c>
      <c r="F49" s="34">
        <v>55.362743000000002</v>
      </c>
      <c r="G49" s="34">
        <v>55.739040000000003</v>
      </c>
      <c r="H49" s="34">
        <v>55.839816999999996</v>
      </c>
      <c r="I49" s="34">
        <v>63.097999999999999</v>
      </c>
      <c r="J49" s="34">
        <v>68.24897</v>
      </c>
      <c r="K49" s="34">
        <v>68.838486000000003</v>
      </c>
      <c r="L49" s="34">
        <v>68.870209000000003</v>
      </c>
      <c r="M49" s="34">
        <v>68.793930000000003</v>
      </c>
      <c r="N49" s="34">
        <v>68.757583999999994</v>
      </c>
      <c r="O49" s="34">
        <v>68.659835999999999</v>
      </c>
      <c r="P49" s="34">
        <v>68.629349000000005</v>
      </c>
      <c r="Q49" s="34">
        <v>68.581467000000004</v>
      </c>
      <c r="R49" s="34">
        <v>68.543716000000003</v>
      </c>
      <c r="S49" s="34">
        <v>68.514137000000005</v>
      </c>
      <c r="T49" s="34">
        <v>68.498099999999994</v>
      </c>
      <c r="U49" s="34">
        <v>68.486794000000003</v>
      </c>
      <c r="V49" s="34">
        <v>68.469871999999995</v>
      </c>
      <c r="W49" s="34">
        <v>68.440910000000002</v>
      </c>
      <c r="X49" s="34">
        <v>68.436301999999998</v>
      </c>
      <c r="Y49" s="34">
        <v>68.417282</v>
      </c>
      <c r="Z49" s="34">
        <v>68.389304999999993</v>
      </c>
      <c r="AA49" s="34">
        <v>68.365905999999995</v>
      </c>
      <c r="AB49" s="34">
        <v>68.336692999999997</v>
      </c>
      <c r="AC49" s="34">
        <v>68.304962000000003</v>
      </c>
      <c r="AD49" s="34">
        <v>68.289482000000007</v>
      </c>
      <c r="AE49" s="34">
        <v>68.248626999999999</v>
      </c>
      <c r="AF49" s="34">
        <v>68.217956999999998</v>
      </c>
      <c r="AG49" s="34">
        <v>68.178687999999994</v>
      </c>
      <c r="AH49" s="34">
        <v>68.145797999999999</v>
      </c>
      <c r="AI49" s="32">
        <v>7.6620000000000004E-3</v>
      </c>
      <c r="AL49" s="100"/>
    </row>
    <row r="50" spans="1:38" ht="15" customHeight="1">
      <c r="A50" s="114" t="s">
        <v>115</v>
      </c>
      <c r="B50" s="19" t="s">
        <v>832</v>
      </c>
      <c r="C50" s="37" t="s">
        <v>1140</v>
      </c>
      <c r="D50" s="34">
        <v>0</v>
      </c>
      <c r="E50" s="34">
        <v>0</v>
      </c>
      <c r="F50" s="34">
        <v>0</v>
      </c>
      <c r="G50" s="34">
        <v>0</v>
      </c>
      <c r="H50" s="34">
        <v>0</v>
      </c>
      <c r="I50" s="34">
        <v>0</v>
      </c>
      <c r="J50" s="34">
        <v>0</v>
      </c>
      <c r="K50" s="34">
        <v>0</v>
      </c>
      <c r="L50" s="34">
        <v>0</v>
      </c>
      <c r="M50" s="34">
        <v>0</v>
      </c>
      <c r="N50" s="34">
        <v>0</v>
      </c>
      <c r="O50" s="34">
        <v>0</v>
      </c>
      <c r="P50" s="34">
        <v>0</v>
      </c>
      <c r="Q50" s="34">
        <v>0</v>
      </c>
      <c r="R50" s="34">
        <v>0</v>
      </c>
      <c r="S50" s="34">
        <v>0</v>
      </c>
      <c r="T50" s="34">
        <v>0</v>
      </c>
      <c r="U50" s="34">
        <v>0</v>
      </c>
      <c r="V50" s="34">
        <v>0</v>
      </c>
      <c r="W50" s="34">
        <v>0</v>
      </c>
      <c r="X50" s="34">
        <v>0</v>
      </c>
      <c r="Y50" s="34">
        <v>0</v>
      </c>
      <c r="Z50" s="34">
        <v>0</v>
      </c>
      <c r="AA50" s="34">
        <v>0</v>
      </c>
      <c r="AB50" s="34">
        <v>0</v>
      </c>
      <c r="AC50" s="34">
        <v>0</v>
      </c>
      <c r="AD50" s="34">
        <v>0</v>
      </c>
      <c r="AE50" s="34">
        <v>0</v>
      </c>
      <c r="AF50" s="34">
        <v>0</v>
      </c>
      <c r="AG50" s="34">
        <v>0</v>
      </c>
      <c r="AH50" s="34">
        <v>0</v>
      </c>
      <c r="AI50" s="32" t="s">
        <v>1754</v>
      </c>
      <c r="AL50" s="100"/>
    </row>
    <row r="51" spans="1:38" ht="15" customHeight="1">
      <c r="A51" s="114" t="s">
        <v>114</v>
      </c>
      <c r="B51" s="19" t="s">
        <v>833</v>
      </c>
      <c r="C51" s="37" t="s">
        <v>1141</v>
      </c>
      <c r="D51" s="34">
        <v>44.335171000000003</v>
      </c>
      <c r="E51" s="34">
        <v>45.421871000000003</v>
      </c>
      <c r="F51" s="34">
        <v>45.993228999999999</v>
      </c>
      <c r="G51" s="34">
        <v>46.481808000000001</v>
      </c>
      <c r="H51" s="34">
        <v>46.884963999999997</v>
      </c>
      <c r="I51" s="34">
        <v>47.892806999999998</v>
      </c>
      <c r="J51" s="34">
        <v>48.959392999999999</v>
      </c>
      <c r="K51" s="34">
        <v>49.166865999999999</v>
      </c>
      <c r="L51" s="34">
        <v>49.113712</v>
      </c>
      <c r="M51" s="34">
        <v>49.013939000000001</v>
      </c>
      <c r="N51" s="34">
        <v>48.944102999999998</v>
      </c>
      <c r="O51" s="34">
        <v>48.867367000000002</v>
      </c>
      <c r="P51" s="34">
        <v>48.832016000000003</v>
      </c>
      <c r="Q51" s="34">
        <v>48.791919999999998</v>
      </c>
      <c r="R51" s="34">
        <v>48.752288999999998</v>
      </c>
      <c r="S51" s="34">
        <v>48.699829000000001</v>
      </c>
      <c r="T51" s="34">
        <v>48.647232000000002</v>
      </c>
      <c r="U51" s="34">
        <v>48.601554999999998</v>
      </c>
      <c r="V51" s="34">
        <v>48.554546000000002</v>
      </c>
      <c r="W51" s="34">
        <v>48.499668</v>
      </c>
      <c r="X51" s="34">
        <v>48.451450000000001</v>
      </c>
      <c r="Y51" s="34">
        <v>48.390349999999998</v>
      </c>
      <c r="Z51" s="34">
        <v>48.326324</v>
      </c>
      <c r="AA51" s="34">
        <v>48.261851999999998</v>
      </c>
      <c r="AB51" s="34">
        <v>48.198661999999999</v>
      </c>
      <c r="AC51" s="34">
        <v>48.134056000000001</v>
      </c>
      <c r="AD51" s="34">
        <v>48.077987999999998</v>
      </c>
      <c r="AE51" s="34">
        <v>48.017445000000002</v>
      </c>
      <c r="AF51" s="34">
        <v>47.961112999999997</v>
      </c>
      <c r="AG51" s="34">
        <v>47.899386999999997</v>
      </c>
      <c r="AH51" s="34">
        <v>47.844318000000001</v>
      </c>
      <c r="AI51" s="32">
        <v>2.542E-3</v>
      </c>
      <c r="AL51" s="100"/>
    </row>
    <row r="52" spans="1:38" ht="15" customHeight="1">
      <c r="A52" s="114" t="s">
        <v>113</v>
      </c>
      <c r="B52" s="19" t="s">
        <v>834</v>
      </c>
      <c r="C52" s="37" t="s">
        <v>1142</v>
      </c>
      <c r="D52" s="34">
        <v>31.866899</v>
      </c>
      <c r="E52" s="34">
        <v>32.838650000000001</v>
      </c>
      <c r="F52" s="34">
        <v>33.391917999999997</v>
      </c>
      <c r="G52" s="34">
        <v>33.713042999999999</v>
      </c>
      <c r="H52" s="34">
        <v>33.930779000000001</v>
      </c>
      <c r="I52" s="34">
        <v>34.268383</v>
      </c>
      <c r="J52" s="34">
        <v>34.509098000000002</v>
      </c>
      <c r="K52" s="34">
        <v>34.525635000000001</v>
      </c>
      <c r="L52" s="34">
        <v>34.513981000000001</v>
      </c>
      <c r="M52" s="34">
        <v>34.500908000000003</v>
      </c>
      <c r="N52" s="34">
        <v>34.485850999999997</v>
      </c>
      <c r="O52" s="34">
        <v>34.453727999999998</v>
      </c>
      <c r="P52" s="34">
        <v>34.422310000000003</v>
      </c>
      <c r="Q52" s="34">
        <v>34.385249999999999</v>
      </c>
      <c r="R52" s="34">
        <v>34.364983000000002</v>
      </c>
      <c r="S52" s="34">
        <v>34.337615999999997</v>
      </c>
      <c r="T52" s="34">
        <v>34.301471999999997</v>
      </c>
      <c r="U52" s="34">
        <v>34.266528999999998</v>
      </c>
      <c r="V52" s="34">
        <v>34.244762000000001</v>
      </c>
      <c r="W52" s="34">
        <v>34.224564000000001</v>
      </c>
      <c r="X52" s="34">
        <v>34.196998999999998</v>
      </c>
      <c r="Y52" s="34">
        <v>34.169777000000003</v>
      </c>
      <c r="Z52" s="34">
        <v>34.144984999999998</v>
      </c>
      <c r="AA52" s="34">
        <v>34.121803</v>
      </c>
      <c r="AB52" s="34">
        <v>34.099384000000001</v>
      </c>
      <c r="AC52" s="34">
        <v>34.080382999999998</v>
      </c>
      <c r="AD52" s="34">
        <v>34.056835</v>
      </c>
      <c r="AE52" s="34">
        <v>34.035941999999999</v>
      </c>
      <c r="AF52" s="34">
        <v>34.014018999999998</v>
      </c>
      <c r="AG52" s="34">
        <v>33.989570999999998</v>
      </c>
      <c r="AH52" s="34">
        <v>33.967261999999998</v>
      </c>
      <c r="AI52" s="32">
        <v>2.1299999999999999E-3</v>
      </c>
    </row>
    <row r="53" spans="1:38" ht="15" customHeight="1">
      <c r="A53" s="114" t="s">
        <v>113</v>
      </c>
      <c r="B53" s="19" t="s">
        <v>835</v>
      </c>
      <c r="C53" s="37" t="s">
        <v>1143</v>
      </c>
      <c r="D53" s="34">
        <v>29.560938</v>
      </c>
      <c r="E53" s="34">
        <v>30.556284000000002</v>
      </c>
      <c r="F53" s="34">
        <v>31.073820000000001</v>
      </c>
      <c r="G53" s="34">
        <v>31.422840000000001</v>
      </c>
      <c r="H53" s="34">
        <v>31.693935</v>
      </c>
      <c r="I53" s="34">
        <v>31.920501999999999</v>
      </c>
      <c r="J53" s="34">
        <v>32.141762</v>
      </c>
      <c r="K53" s="34">
        <v>32.162655000000001</v>
      </c>
      <c r="L53" s="34">
        <v>32.161304000000001</v>
      </c>
      <c r="M53" s="34">
        <v>32.147686</v>
      </c>
      <c r="N53" s="34">
        <v>32.139496000000001</v>
      </c>
      <c r="O53" s="34">
        <v>32.114620000000002</v>
      </c>
      <c r="P53" s="34">
        <v>32.095630999999997</v>
      </c>
      <c r="Q53" s="34">
        <v>32.066071000000001</v>
      </c>
      <c r="R53" s="34">
        <v>32.041187000000001</v>
      </c>
      <c r="S53" s="34">
        <v>32.020190999999997</v>
      </c>
      <c r="T53" s="34">
        <v>32.001914999999997</v>
      </c>
      <c r="U53" s="34">
        <v>31.993040000000001</v>
      </c>
      <c r="V53" s="34">
        <v>31.978867999999999</v>
      </c>
      <c r="W53" s="34">
        <v>31.963374999999999</v>
      </c>
      <c r="X53" s="34">
        <v>31.951847000000001</v>
      </c>
      <c r="Y53" s="34">
        <v>31.940372</v>
      </c>
      <c r="Z53" s="34">
        <v>31.924779999999998</v>
      </c>
      <c r="AA53" s="34">
        <v>31.911959</v>
      </c>
      <c r="AB53" s="34">
        <v>31.897379000000001</v>
      </c>
      <c r="AC53" s="34">
        <v>31.880737</v>
      </c>
      <c r="AD53" s="34">
        <v>31.867471999999999</v>
      </c>
      <c r="AE53" s="34">
        <v>31.85125</v>
      </c>
      <c r="AF53" s="34">
        <v>31.837178999999999</v>
      </c>
      <c r="AG53" s="34">
        <v>31.817356</v>
      </c>
      <c r="AH53" s="34">
        <v>31.80114</v>
      </c>
      <c r="AI53" s="32">
        <v>2.4380000000000001E-3</v>
      </c>
      <c r="AL53" s="100"/>
    </row>
    <row r="54" spans="1:38" ht="15" customHeight="1">
      <c r="A54" s="114" t="s">
        <v>787</v>
      </c>
      <c r="B54" s="19" t="s">
        <v>836</v>
      </c>
      <c r="C54" s="37" t="s">
        <v>1144</v>
      </c>
      <c r="D54" s="34">
        <v>30.613665000000001</v>
      </c>
      <c r="E54" s="34">
        <v>31.597425000000001</v>
      </c>
      <c r="F54" s="34">
        <v>32.186024000000003</v>
      </c>
      <c r="G54" s="34">
        <v>32.478580000000001</v>
      </c>
      <c r="H54" s="34">
        <v>32.711105000000003</v>
      </c>
      <c r="I54" s="34">
        <v>32.993873999999998</v>
      </c>
      <c r="J54" s="34">
        <v>33.212387</v>
      </c>
      <c r="K54" s="34">
        <v>33.210712000000001</v>
      </c>
      <c r="L54" s="34">
        <v>33.186366999999997</v>
      </c>
      <c r="M54" s="34">
        <v>33.153861999999997</v>
      </c>
      <c r="N54" s="34">
        <v>33.11253</v>
      </c>
      <c r="O54" s="34">
        <v>33.070762999999999</v>
      </c>
      <c r="P54" s="34">
        <v>33.030994</v>
      </c>
      <c r="Q54" s="34">
        <v>32.985874000000003</v>
      </c>
      <c r="R54" s="34">
        <v>32.947291999999997</v>
      </c>
      <c r="S54" s="34">
        <v>32.901409000000001</v>
      </c>
      <c r="T54" s="34">
        <v>32.857436999999997</v>
      </c>
      <c r="U54" s="34">
        <v>32.818192000000003</v>
      </c>
      <c r="V54" s="34">
        <v>32.779792999999998</v>
      </c>
      <c r="W54" s="34">
        <v>32.747973999999999</v>
      </c>
      <c r="X54" s="34">
        <v>32.705455999999998</v>
      </c>
      <c r="Y54" s="34">
        <v>32.667465</v>
      </c>
      <c r="Z54" s="34">
        <v>32.626595000000002</v>
      </c>
      <c r="AA54" s="34">
        <v>32.592669999999998</v>
      </c>
      <c r="AB54" s="34">
        <v>32.557304000000002</v>
      </c>
      <c r="AC54" s="34">
        <v>32.520026999999999</v>
      </c>
      <c r="AD54" s="34">
        <v>32.475574000000002</v>
      </c>
      <c r="AE54" s="34">
        <v>32.439484</v>
      </c>
      <c r="AF54" s="34">
        <v>32.395977000000002</v>
      </c>
      <c r="AG54" s="34">
        <v>32.354236999999998</v>
      </c>
      <c r="AH54" s="34">
        <v>32.313709000000003</v>
      </c>
      <c r="AI54" s="32">
        <v>1.8029999999999999E-3</v>
      </c>
      <c r="AL54" s="100"/>
    </row>
    <row r="55" spans="1:38" ht="15" customHeight="1">
      <c r="A55" s="114" t="s">
        <v>787</v>
      </c>
      <c r="B55" s="19" t="s">
        <v>837</v>
      </c>
      <c r="C55" s="37" t="s">
        <v>1145</v>
      </c>
      <c r="D55" s="34">
        <v>29.505424000000001</v>
      </c>
      <c r="E55" s="34">
        <v>30.499821000000001</v>
      </c>
      <c r="F55" s="34">
        <v>31.016815000000001</v>
      </c>
      <c r="G55" s="34">
        <v>31.368031999999999</v>
      </c>
      <c r="H55" s="34">
        <v>31.641527</v>
      </c>
      <c r="I55" s="34">
        <v>31.869291</v>
      </c>
      <c r="J55" s="34">
        <v>32.095066000000003</v>
      </c>
      <c r="K55" s="34">
        <v>32.116539000000003</v>
      </c>
      <c r="L55" s="34">
        <v>32.115409999999997</v>
      </c>
      <c r="M55" s="34">
        <v>32.101860000000002</v>
      </c>
      <c r="N55" s="34">
        <v>32.093727000000001</v>
      </c>
      <c r="O55" s="34">
        <v>32.069026999999998</v>
      </c>
      <c r="P55" s="34">
        <v>32.050446000000001</v>
      </c>
      <c r="Q55" s="34">
        <v>32.020634000000001</v>
      </c>
      <c r="R55" s="34">
        <v>31.995659</v>
      </c>
      <c r="S55" s="34">
        <v>31.974691</v>
      </c>
      <c r="T55" s="34">
        <v>31.956575000000001</v>
      </c>
      <c r="U55" s="34">
        <v>31.947851</v>
      </c>
      <c r="V55" s="34">
        <v>31.933899</v>
      </c>
      <c r="W55" s="34">
        <v>31.918409</v>
      </c>
      <c r="X55" s="34">
        <v>31.907285999999999</v>
      </c>
      <c r="Y55" s="34">
        <v>31.896018999999999</v>
      </c>
      <c r="Z55" s="34">
        <v>31.880627</v>
      </c>
      <c r="AA55" s="34">
        <v>31.868072999999999</v>
      </c>
      <c r="AB55" s="34">
        <v>31.853691000000001</v>
      </c>
      <c r="AC55" s="34">
        <v>31.837022999999999</v>
      </c>
      <c r="AD55" s="34">
        <v>31.824314000000001</v>
      </c>
      <c r="AE55" s="34">
        <v>31.808336000000001</v>
      </c>
      <c r="AF55" s="34">
        <v>31.794609000000001</v>
      </c>
      <c r="AG55" s="34">
        <v>31.774839</v>
      </c>
      <c r="AH55" s="34">
        <v>31.758858</v>
      </c>
      <c r="AI55" s="32">
        <v>2.4559999999999998E-3</v>
      </c>
      <c r="AL55" s="100"/>
    </row>
    <row r="56" spans="1:38" ht="15" customHeight="1">
      <c r="A56" s="114" t="s">
        <v>788</v>
      </c>
      <c r="B56" s="19" t="s">
        <v>838</v>
      </c>
      <c r="C56" s="37" t="s">
        <v>1146</v>
      </c>
      <c r="D56" s="34">
        <v>0</v>
      </c>
      <c r="E56" s="34">
        <v>0</v>
      </c>
      <c r="F56" s="34">
        <v>0</v>
      </c>
      <c r="G56" s="34">
        <v>0</v>
      </c>
      <c r="H56" s="34">
        <v>0</v>
      </c>
      <c r="I56" s="34">
        <v>0</v>
      </c>
      <c r="J56" s="34">
        <v>0</v>
      </c>
      <c r="K56" s="34">
        <v>0</v>
      </c>
      <c r="L56" s="34">
        <v>0</v>
      </c>
      <c r="M56" s="34">
        <v>0</v>
      </c>
      <c r="N56" s="34">
        <v>0</v>
      </c>
      <c r="O56" s="34">
        <v>0</v>
      </c>
      <c r="P56" s="34">
        <v>0</v>
      </c>
      <c r="Q56" s="34">
        <v>0</v>
      </c>
      <c r="R56" s="34">
        <v>0</v>
      </c>
      <c r="S56" s="34">
        <v>0</v>
      </c>
      <c r="T56" s="34">
        <v>0</v>
      </c>
      <c r="U56" s="34">
        <v>0</v>
      </c>
      <c r="V56" s="34">
        <v>0</v>
      </c>
      <c r="W56" s="34">
        <v>0</v>
      </c>
      <c r="X56" s="34">
        <v>0</v>
      </c>
      <c r="Y56" s="34">
        <v>0</v>
      </c>
      <c r="Z56" s="34">
        <v>0</v>
      </c>
      <c r="AA56" s="34">
        <v>0</v>
      </c>
      <c r="AB56" s="34">
        <v>0</v>
      </c>
      <c r="AC56" s="34">
        <v>0</v>
      </c>
      <c r="AD56" s="34">
        <v>0</v>
      </c>
      <c r="AE56" s="34">
        <v>0</v>
      </c>
      <c r="AF56" s="34">
        <v>0</v>
      </c>
      <c r="AG56" s="34">
        <v>0</v>
      </c>
      <c r="AH56" s="34">
        <v>0</v>
      </c>
      <c r="AI56" s="32" t="s">
        <v>1754</v>
      </c>
      <c r="AL56" s="100"/>
    </row>
    <row r="57" spans="1:38" ht="15" customHeight="1">
      <c r="A57" s="114" t="s">
        <v>788</v>
      </c>
      <c r="B57" s="19" t="s">
        <v>839</v>
      </c>
      <c r="C57" s="37" t="s">
        <v>1147</v>
      </c>
      <c r="D57" s="34">
        <v>37.815384000000002</v>
      </c>
      <c r="E57" s="34">
        <v>38.787094000000003</v>
      </c>
      <c r="F57" s="34">
        <v>38.845618999999999</v>
      </c>
      <c r="G57" s="34">
        <v>38.769401999999999</v>
      </c>
      <c r="H57" s="34">
        <v>38.918663000000002</v>
      </c>
      <c r="I57" s="34">
        <v>39.040526999999997</v>
      </c>
      <c r="J57" s="34">
        <v>39.031185000000001</v>
      </c>
      <c r="K57" s="34">
        <v>39.002361000000001</v>
      </c>
      <c r="L57" s="34">
        <v>39.037478999999998</v>
      </c>
      <c r="M57" s="34">
        <v>39.066502</v>
      </c>
      <c r="N57" s="34">
        <v>39.117947000000001</v>
      </c>
      <c r="O57" s="34">
        <v>39.147682000000003</v>
      </c>
      <c r="P57" s="34">
        <v>39.199019999999997</v>
      </c>
      <c r="Q57" s="34">
        <v>39.258614000000001</v>
      </c>
      <c r="R57" s="34">
        <v>39.322189000000002</v>
      </c>
      <c r="S57" s="34">
        <v>39.395248000000002</v>
      </c>
      <c r="T57" s="34">
        <v>39.485714000000002</v>
      </c>
      <c r="U57" s="34">
        <v>39.588859999999997</v>
      </c>
      <c r="V57" s="34">
        <v>39.696133000000003</v>
      </c>
      <c r="W57" s="34">
        <v>39.801403000000001</v>
      </c>
      <c r="X57" s="34">
        <v>39.924660000000003</v>
      </c>
      <c r="Y57" s="34">
        <v>40.053283999999998</v>
      </c>
      <c r="Z57" s="34">
        <v>40.181835</v>
      </c>
      <c r="AA57" s="34">
        <v>40.314861000000001</v>
      </c>
      <c r="AB57" s="34">
        <v>40.441837</v>
      </c>
      <c r="AC57" s="34">
        <v>40.559764999999999</v>
      </c>
      <c r="AD57" s="34">
        <v>40.684669</v>
      </c>
      <c r="AE57" s="34">
        <v>40.797427999999996</v>
      </c>
      <c r="AF57" s="34">
        <v>40.900143</v>
      </c>
      <c r="AG57" s="34">
        <v>40.990433000000003</v>
      </c>
      <c r="AH57" s="34">
        <v>41.070824000000002</v>
      </c>
      <c r="AI57" s="32">
        <v>2.7560000000000002E-3</v>
      </c>
      <c r="AL57" s="100"/>
    </row>
    <row r="58" spans="1:38" ht="15" customHeight="1">
      <c r="A58" s="114"/>
      <c r="B58" s="123"/>
      <c r="AL58" s="100"/>
    </row>
    <row r="59" spans="1:38" ht="15" customHeight="1">
      <c r="B59" s="19" t="s">
        <v>840</v>
      </c>
      <c r="C59" s="30" t="s">
        <v>2041</v>
      </c>
      <c r="D59" s="35">
        <v>31.790717999999998</v>
      </c>
      <c r="E59" s="35">
        <v>32.802833999999997</v>
      </c>
      <c r="F59" s="35">
        <v>33.318001000000002</v>
      </c>
      <c r="G59" s="35">
        <v>33.696624999999997</v>
      </c>
      <c r="H59" s="35">
        <v>33.991497000000003</v>
      </c>
      <c r="I59" s="35">
        <v>34.334408000000003</v>
      </c>
      <c r="J59" s="35">
        <v>34.904136999999999</v>
      </c>
      <c r="K59" s="35">
        <v>35.063301000000003</v>
      </c>
      <c r="L59" s="35">
        <v>35.121398999999997</v>
      </c>
      <c r="M59" s="35">
        <v>35.152676</v>
      </c>
      <c r="N59" s="35">
        <v>35.240437</v>
      </c>
      <c r="O59" s="35">
        <v>35.287022</v>
      </c>
      <c r="P59" s="35">
        <v>35.372321999999997</v>
      </c>
      <c r="Q59" s="35">
        <v>35.437564999999999</v>
      </c>
      <c r="R59" s="35">
        <v>35.515025999999999</v>
      </c>
      <c r="S59" s="35">
        <v>35.597915999999998</v>
      </c>
      <c r="T59" s="35">
        <v>35.686568999999999</v>
      </c>
      <c r="U59" s="35">
        <v>35.785324000000003</v>
      </c>
      <c r="V59" s="35">
        <v>35.890186</v>
      </c>
      <c r="W59" s="35">
        <v>35.974753999999997</v>
      </c>
      <c r="X59" s="35">
        <v>36.087676999999999</v>
      </c>
      <c r="Y59" s="35">
        <v>36.158825</v>
      </c>
      <c r="Z59" s="35">
        <v>36.217339000000003</v>
      </c>
      <c r="AA59" s="35">
        <v>36.282581</v>
      </c>
      <c r="AB59" s="35">
        <v>36.340091999999999</v>
      </c>
      <c r="AC59" s="35">
        <v>36.386100999999996</v>
      </c>
      <c r="AD59" s="35">
        <v>36.473334999999999</v>
      </c>
      <c r="AE59" s="35">
        <v>36.539143000000003</v>
      </c>
      <c r="AF59" s="35">
        <v>36.618755</v>
      </c>
      <c r="AG59" s="35">
        <v>36.683075000000002</v>
      </c>
      <c r="AH59" s="35">
        <v>36.761378999999998</v>
      </c>
      <c r="AI59" s="36">
        <v>4.8539999999999998E-3</v>
      </c>
      <c r="AL59" s="100"/>
    </row>
    <row r="60" spans="1:38" ht="15" customHeight="1">
      <c r="B60" s="123"/>
      <c r="AL60" s="100"/>
    </row>
    <row r="61" spans="1:38" ht="15" customHeight="1">
      <c r="B61" s="19" t="s">
        <v>841</v>
      </c>
      <c r="C61" s="30" t="s">
        <v>842</v>
      </c>
      <c r="D61" s="35">
        <v>35.559525000000001</v>
      </c>
      <c r="E61" s="35">
        <v>36.684010000000001</v>
      </c>
      <c r="F61" s="35">
        <v>37.333297999999999</v>
      </c>
      <c r="G61" s="35">
        <v>37.826214</v>
      </c>
      <c r="H61" s="35">
        <v>38.214438999999999</v>
      </c>
      <c r="I61" s="35">
        <v>38.623798000000001</v>
      </c>
      <c r="J61" s="35">
        <v>39.253933000000004</v>
      </c>
      <c r="K61" s="35">
        <v>39.401836000000003</v>
      </c>
      <c r="L61" s="35">
        <v>39.528365999999998</v>
      </c>
      <c r="M61" s="35">
        <v>39.621532000000002</v>
      </c>
      <c r="N61" s="35">
        <v>39.824795000000002</v>
      </c>
      <c r="O61" s="35">
        <v>39.94614</v>
      </c>
      <c r="P61" s="35">
        <v>40.109000999999999</v>
      </c>
      <c r="Q61" s="35">
        <v>40.251700999999997</v>
      </c>
      <c r="R61" s="35">
        <v>40.397278</v>
      </c>
      <c r="S61" s="35">
        <v>40.544291999999999</v>
      </c>
      <c r="T61" s="35">
        <v>40.698813999999999</v>
      </c>
      <c r="U61" s="35">
        <v>40.867474000000001</v>
      </c>
      <c r="V61" s="35">
        <v>41.050446000000001</v>
      </c>
      <c r="W61" s="35">
        <v>41.190041000000001</v>
      </c>
      <c r="X61" s="35">
        <v>41.378349</v>
      </c>
      <c r="Y61" s="35">
        <v>41.514732000000002</v>
      </c>
      <c r="Z61" s="35">
        <v>41.621445000000001</v>
      </c>
      <c r="AA61" s="35">
        <v>41.733494</v>
      </c>
      <c r="AB61" s="35">
        <v>41.829974999999997</v>
      </c>
      <c r="AC61" s="35">
        <v>41.898018</v>
      </c>
      <c r="AD61" s="35">
        <v>42.038558999999999</v>
      </c>
      <c r="AE61" s="35">
        <v>42.159100000000002</v>
      </c>
      <c r="AF61" s="35">
        <v>42.285259000000003</v>
      </c>
      <c r="AG61" s="35">
        <v>42.388649000000001</v>
      </c>
      <c r="AH61" s="35">
        <v>42.505687999999999</v>
      </c>
      <c r="AI61" s="36">
        <v>5.9649999999999998E-3</v>
      </c>
    </row>
    <row r="62" spans="1:38" ht="15" customHeight="1">
      <c r="B62" s="123"/>
    </row>
    <row r="63" spans="1:38" ht="15" customHeight="1">
      <c r="B63" s="19" t="s">
        <v>843</v>
      </c>
      <c r="C63" s="37" t="s">
        <v>2042</v>
      </c>
      <c r="D63" s="34">
        <v>28.573433000000001</v>
      </c>
      <c r="E63" s="34">
        <v>29.122494</v>
      </c>
      <c r="F63" s="34">
        <v>29.698725</v>
      </c>
      <c r="G63" s="34">
        <v>30.295345000000001</v>
      </c>
      <c r="H63" s="34">
        <v>30.908348</v>
      </c>
      <c r="I63" s="34">
        <v>31.534958</v>
      </c>
      <c r="J63" s="34">
        <v>32.150393999999999</v>
      </c>
      <c r="K63" s="34">
        <v>32.735045999999997</v>
      </c>
      <c r="L63" s="34">
        <v>33.308331000000003</v>
      </c>
      <c r="M63" s="34">
        <v>33.871158999999999</v>
      </c>
      <c r="N63" s="34">
        <v>34.422328999999998</v>
      </c>
      <c r="O63" s="34">
        <v>34.954017999999998</v>
      </c>
      <c r="P63" s="34">
        <v>35.470840000000003</v>
      </c>
      <c r="Q63" s="34">
        <v>35.965687000000003</v>
      </c>
      <c r="R63" s="34">
        <v>36.434921000000003</v>
      </c>
      <c r="S63" s="34">
        <v>36.876316000000003</v>
      </c>
      <c r="T63" s="34">
        <v>37.277683000000003</v>
      </c>
      <c r="U63" s="34">
        <v>37.644038999999999</v>
      </c>
      <c r="V63" s="34">
        <v>37.976951999999997</v>
      </c>
      <c r="W63" s="34">
        <v>38.278495999999997</v>
      </c>
      <c r="X63" s="34">
        <v>38.546692</v>
      </c>
      <c r="Y63" s="34">
        <v>38.794894999999997</v>
      </c>
      <c r="Z63" s="34">
        <v>39.019069999999999</v>
      </c>
      <c r="AA63" s="34">
        <v>39.221218</v>
      </c>
      <c r="AB63" s="34">
        <v>39.406627999999998</v>
      </c>
      <c r="AC63" s="34">
        <v>39.586590000000001</v>
      </c>
      <c r="AD63" s="34">
        <v>39.758575</v>
      </c>
      <c r="AE63" s="34">
        <v>39.923144999999998</v>
      </c>
      <c r="AF63" s="34">
        <v>40.082630000000002</v>
      </c>
      <c r="AG63" s="34">
        <v>40.236953999999997</v>
      </c>
      <c r="AH63" s="34">
        <v>40.387306000000002</v>
      </c>
      <c r="AI63" s="32">
        <v>1.1601E-2</v>
      </c>
    </row>
    <row r="64" spans="1:38" ht="15" customHeight="1">
      <c r="B64" s="19" t="s">
        <v>844</v>
      </c>
      <c r="C64" s="37" t="s">
        <v>2043</v>
      </c>
      <c r="D64" s="34">
        <v>20.764707999999999</v>
      </c>
      <c r="E64" s="34">
        <v>21.28389</v>
      </c>
      <c r="F64" s="34">
        <v>21.807198</v>
      </c>
      <c r="G64" s="34">
        <v>22.330812000000002</v>
      </c>
      <c r="H64" s="34">
        <v>22.848306999999998</v>
      </c>
      <c r="I64" s="34">
        <v>23.335806000000002</v>
      </c>
      <c r="J64" s="34">
        <v>23.805486999999999</v>
      </c>
      <c r="K64" s="34">
        <v>24.236851000000001</v>
      </c>
      <c r="L64" s="34">
        <v>24.635705999999999</v>
      </c>
      <c r="M64" s="34">
        <v>25.002839999999999</v>
      </c>
      <c r="N64" s="34">
        <v>25.339251000000001</v>
      </c>
      <c r="O64" s="34">
        <v>25.648209000000001</v>
      </c>
      <c r="P64" s="34">
        <v>25.931495999999999</v>
      </c>
      <c r="Q64" s="34">
        <v>26.188528000000002</v>
      </c>
      <c r="R64" s="34">
        <v>26.423373999999999</v>
      </c>
      <c r="S64" s="34">
        <v>26.637633999999998</v>
      </c>
      <c r="T64" s="34">
        <v>26.833960000000001</v>
      </c>
      <c r="U64" s="34">
        <v>27.014579999999999</v>
      </c>
      <c r="V64" s="34">
        <v>27.180831999999999</v>
      </c>
      <c r="W64" s="34">
        <v>27.333379999999998</v>
      </c>
      <c r="X64" s="34">
        <v>27.473493999999999</v>
      </c>
      <c r="Y64" s="34">
        <v>27.60153</v>
      </c>
      <c r="Z64" s="34">
        <v>27.719111999999999</v>
      </c>
      <c r="AA64" s="34">
        <v>27.827300999999999</v>
      </c>
      <c r="AB64" s="34">
        <v>27.926967999999999</v>
      </c>
      <c r="AC64" s="34">
        <v>28.020498</v>
      </c>
      <c r="AD64" s="34">
        <v>28.109058000000001</v>
      </c>
      <c r="AE64" s="34">
        <v>28.192352</v>
      </c>
      <c r="AF64" s="34">
        <v>28.271609999999999</v>
      </c>
      <c r="AG64" s="34">
        <v>28.346465999999999</v>
      </c>
      <c r="AH64" s="34">
        <v>28.41799</v>
      </c>
      <c r="AI64" s="32">
        <v>1.0514000000000001E-2</v>
      </c>
    </row>
    <row r="65" spans="2:35" ht="15" customHeight="1">
      <c r="B65" s="123"/>
    </row>
    <row r="66" spans="2:35" ht="15" customHeight="1">
      <c r="B66" s="19" t="s">
        <v>845</v>
      </c>
      <c r="C66" s="37" t="s">
        <v>2044</v>
      </c>
      <c r="D66" s="34">
        <v>24.011631000000001</v>
      </c>
      <c r="E66" s="34">
        <v>24.49362</v>
      </c>
      <c r="F66" s="34">
        <v>24.99033</v>
      </c>
      <c r="G66" s="34">
        <v>25.494662999999999</v>
      </c>
      <c r="H66" s="34">
        <v>25.999084</v>
      </c>
      <c r="I66" s="34">
        <v>26.487638</v>
      </c>
      <c r="J66" s="34">
        <v>26.960497</v>
      </c>
      <c r="K66" s="34">
        <v>27.396156000000001</v>
      </c>
      <c r="L66" s="34">
        <v>27.806992999999999</v>
      </c>
      <c r="M66" s="34">
        <v>28.193567000000002</v>
      </c>
      <c r="N66" s="34">
        <v>28.559021000000001</v>
      </c>
      <c r="O66" s="34">
        <v>28.90119</v>
      </c>
      <c r="P66" s="34">
        <v>29.224095999999999</v>
      </c>
      <c r="Q66" s="34">
        <v>29.524984</v>
      </c>
      <c r="R66" s="34">
        <v>29.805897000000002</v>
      </c>
      <c r="S66" s="34">
        <v>30.068491000000002</v>
      </c>
      <c r="T66" s="34">
        <v>30.311461999999999</v>
      </c>
      <c r="U66" s="34">
        <v>30.538170000000001</v>
      </c>
      <c r="V66" s="34">
        <v>30.749134000000002</v>
      </c>
      <c r="W66" s="34">
        <v>30.943296</v>
      </c>
      <c r="X66" s="34">
        <v>31.121948</v>
      </c>
      <c r="Y66" s="34">
        <v>31.288243999999999</v>
      </c>
      <c r="Z66" s="34">
        <v>31.441230999999998</v>
      </c>
      <c r="AA66" s="34">
        <v>31.581344999999999</v>
      </c>
      <c r="AB66" s="34">
        <v>31.709924999999998</v>
      </c>
      <c r="AC66" s="34">
        <v>31.830399</v>
      </c>
      <c r="AD66" s="34">
        <v>31.944506000000001</v>
      </c>
      <c r="AE66" s="34">
        <v>32.051380000000002</v>
      </c>
      <c r="AF66" s="34">
        <v>32.152484999999999</v>
      </c>
      <c r="AG66" s="34">
        <v>32.246841000000003</v>
      </c>
      <c r="AH66" s="34">
        <v>32.335819000000001</v>
      </c>
      <c r="AI66" s="32">
        <v>9.9710000000000007E-3</v>
      </c>
    </row>
    <row r="67" spans="2:35" ht="15" customHeight="1">
      <c r="B67" s="123"/>
    </row>
    <row r="68" spans="2:35" ht="15" customHeight="1">
      <c r="B68" s="123"/>
    </row>
    <row r="69" spans="2:35" ht="15" customHeight="1">
      <c r="B69" s="19" t="s">
        <v>846</v>
      </c>
      <c r="C69" s="37" t="s">
        <v>2045</v>
      </c>
      <c r="D69" s="34">
        <v>32.976173000000003</v>
      </c>
      <c r="E69" s="34">
        <v>33.877876000000001</v>
      </c>
      <c r="F69" s="34">
        <v>34.412627999999998</v>
      </c>
      <c r="G69" s="34">
        <v>34.825817000000001</v>
      </c>
      <c r="H69" s="34">
        <v>35.172030999999997</v>
      </c>
      <c r="I69" s="34">
        <v>35.541679000000002</v>
      </c>
      <c r="J69" s="34">
        <v>36.025897999999998</v>
      </c>
      <c r="K69" s="34">
        <v>36.177115999999998</v>
      </c>
      <c r="L69" s="34">
        <v>36.260677000000001</v>
      </c>
      <c r="M69" s="34">
        <v>36.319454</v>
      </c>
      <c r="N69" s="34">
        <v>36.487121999999999</v>
      </c>
      <c r="O69" s="34">
        <v>36.554333</v>
      </c>
      <c r="P69" s="34">
        <v>36.661265999999998</v>
      </c>
      <c r="Q69" s="34">
        <v>36.745007000000001</v>
      </c>
      <c r="R69" s="34">
        <v>36.829742000000003</v>
      </c>
      <c r="S69" s="34">
        <v>36.913586000000002</v>
      </c>
      <c r="T69" s="34">
        <v>37.001483999999998</v>
      </c>
      <c r="U69" s="34">
        <v>37.096454999999999</v>
      </c>
      <c r="V69" s="34">
        <v>37.200073000000003</v>
      </c>
      <c r="W69" s="34">
        <v>37.274033000000003</v>
      </c>
      <c r="X69" s="34">
        <v>37.380695000000003</v>
      </c>
      <c r="Y69" s="34">
        <v>37.458145000000002</v>
      </c>
      <c r="Z69" s="34">
        <v>37.514766999999999</v>
      </c>
      <c r="AA69" s="34">
        <v>37.573864</v>
      </c>
      <c r="AB69" s="34">
        <v>37.622211</v>
      </c>
      <c r="AC69" s="34">
        <v>37.650920999999997</v>
      </c>
      <c r="AD69" s="34">
        <v>37.728436000000002</v>
      </c>
      <c r="AE69" s="34">
        <v>37.795422000000002</v>
      </c>
      <c r="AF69" s="34">
        <v>37.866238000000003</v>
      </c>
      <c r="AG69" s="34">
        <v>37.922375000000002</v>
      </c>
      <c r="AH69" s="34">
        <v>37.990299</v>
      </c>
      <c r="AI69" s="32">
        <v>4.7289999999999997E-3</v>
      </c>
    </row>
    <row r="70" spans="2:35" ht="15" customHeight="1">
      <c r="B70" s="123"/>
    </row>
    <row r="71" spans="2:35" ht="15" customHeight="1">
      <c r="B71" s="19" t="s">
        <v>847</v>
      </c>
      <c r="C71" s="37" t="s">
        <v>2044</v>
      </c>
      <c r="D71" s="34">
        <v>23.460647999999999</v>
      </c>
      <c r="E71" s="34">
        <v>23.934200000000001</v>
      </c>
      <c r="F71" s="34">
        <v>24.405578999999999</v>
      </c>
      <c r="G71" s="34">
        <v>24.891525000000001</v>
      </c>
      <c r="H71" s="34">
        <v>25.374178000000001</v>
      </c>
      <c r="I71" s="34">
        <v>25.834821999999999</v>
      </c>
      <c r="J71" s="34">
        <v>26.282681</v>
      </c>
      <c r="K71" s="34">
        <v>26.696676</v>
      </c>
      <c r="L71" s="34">
        <v>27.087136999999998</v>
      </c>
      <c r="M71" s="34">
        <v>27.454734999999999</v>
      </c>
      <c r="N71" s="34">
        <v>27.801186000000001</v>
      </c>
      <c r="O71" s="34">
        <v>28.123417</v>
      </c>
      <c r="P71" s="34">
        <v>28.426458</v>
      </c>
      <c r="Q71" s="34">
        <v>28.708029</v>
      </c>
      <c r="R71" s="34">
        <v>28.968664</v>
      </c>
      <c r="S71" s="34">
        <v>29.211409</v>
      </c>
      <c r="T71" s="34">
        <v>29.435563999999999</v>
      </c>
      <c r="U71" s="34">
        <v>29.642980999999999</v>
      </c>
      <c r="V71" s="34">
        <v>29.834527999999999</v>
      </c>
      <c r="W71" s="34">
        <v>30.010415999999999</v>
      </c>
      <c r="X71" s="34">
        <v>30.171766000000002</v>
      </c>
      <c r="Y71" s="34">
        <v>30.319365999999999</v>
      </c>
      <c r="Z71" s="34">
        <v>30.454257999999999</v>
      </c>
      <c r="AA71" s="34">
        <v>30.575726</v>
      </c>
      <c r="AB71" s="34">
        <v>30.686411</v>
      </c>
      <c r="AC71" s="34">
        <v>30.789380999999999</v>
      </c>
      <c r="AD71" s="34">
        <v>30.884139999999999</v>
      </c>
      <c r="AE71" s="34">
        <v>30.975539999999999</v>
      </c>
      <c r="AF71" s="34">
        <v>31.061613000000001</v>
      </c>
      <c r="AG71" s="34">
        <v>31.141113000000001</v>
      </c>
      <c r="AH71" s="34">
        <v>31.21574</v>
      </c>
      <c r="AI71" s="32">
        <v>9.5650000000000006E-3</v>
      </c>
    </row>
    <row r="72" spans="2:35" ht="15" customHeight="1" thickBot="1">
      <c r="B72" s="123"/>
    </row>
    <row r="73" spans="2:35" ht="15" customHeight="1">
      <c r="B73" s="123"/>
      <c r="C73" s="142" t="s">
        <v>2046</v>
      </c>
      <c r="D73" s="143"/>
      <c r="E73" s="143"/>
      <c r="F73" s="143"/>
      <c r="G73" s="143"/>
      <c r="H73" s="143"/>
      <c r="I73" s="143"/>
      <c r="J73" s="143"/>
      <c r="K73" s="143"/>
      <c r="L73" s="143"/>
      <c r="M73" s="143"/>
      <c r="N73" s="143"/>
      <c r="O73" s="143"/>
      <c r="P73" s="143"/>
      <c r="Q73" s="143"/>
      <c r="R73" s="143"/>
      <c r="S73" s="143"/>
      <c r="T73" s="143"/>
      <c r="U73" s="143"/>
      <c r="V73" s="143"/>
      <c r="W73" s="143"/>
      <c r="X73" s="143"/>
      <c r="Y73" s="143"/>
      <c r="Z73" s="143"/>
      <c r="AA73" s="143"/>
      <c r="AB73" s="143"/>
      <c r="AC73" s="143"/>
      <c r="AD73" s="143"/>
      <c r="AE73" s="143"/>
      <c r="AF73" s="143"/>
      <c r="AG73" s="143"/>
      <c r="AH73" s="143"/>
      <c r="AI73" s="124"/>
    </row>
    <row r="74" spans="2:35" ht="15" customHeight="1">
      <c r="B74" s="123"/>
      <c r="C74" s="20" t="s">
        <v>2047</v>
      </c>
    </row>
    <row r="75" spans="2:35" ht="15" customHeight="1">
      <c r="B75" s="123"/>
      <c r="C75" s="20" t="s">
        <v>2033</v>
      </c>
    </row>
    <row r="76" spans="2:35" ht="15" customHeight="1">
      <c r="B76" s="123"/>
      <c r="C76" s="20" t="s">
        <v>1844</v>
      </c>
    </row>
    <row r="77" spans="2:35" ht="15" customHeight="1">
      <c r="B77" s="123"/>
      <c r="C77" s="20" t="s">
        <v>2050</v>
      </c>
    </row>
    <row r="78" spans="2:35" ht="15" customHeight="1">
      <c r="B78" s="123"/>
    </row>
    <row r="79" spans="2:35" ht="15" customHeight="1">
      <c r="B79" s="123"/>
    </row>
    <row r="80" spans="2:35" ht="15" customHeight="1">
      <c r="B80" s="123"/>
    </row>
    <row r="81" spans="2:2" ht="15" customHeight="1">
      <c r="B81" s="123"/>
    </row>
    <row r="82" spans="2:2" ht="15" customHeight="1">
      <c r="B82" s="123"/>
    </row>
    <row r="83" spans="2:2" ht="15" customHeight="1">
      <c r="B83" s="123"/>
    </row>
    <row r="84" spans="2:2" ht="15" customHeight="1">
      <c r="B84" s="123"/>
    </row>
    <row r="85" spans="2:2" ht="15" customHeight="1">
      <c r="B85" s="123"/>
    </row>
    <row r="86" spans="2:2" ht="15" customHeight="1">
      <c r="B86" s="123"/>
    </row>
    <row r="87" spans="2:2" ht="15" customHeight="1">
      <c r="B87" s="123"/>
    </row>
    <row r="88" spans="2:2" ht="15" customHeight="1">
      <c r="B88" s="123"/>
    </row>
    <row r="89" spans="2:2" ht="15" customHeight="1">
      <c r="B89" s="123"/>
    </row>
    <row r="90" spans="2:2" ht="15" customHeight="1">
      <c r="B90" s="123"/>
    </row>
    <row r="91" spans="2:2" ht="15" customHeight="1">
      <c r="B91" s="123"/>
    </row>
    <row r="92" spans="2:2" ht="15" customHeight="1">
      <c r="B92" s="123"/>
    </row>
    <row r="93" spans="2:2" ht="15" customHeight="1">
      <c r="B93" s="123"/>
    </row>
    <row r="94" spans="2:2" ht="15" customHeight="1">
      <c r="B94" s="123"/>
    </row>
    <row r="95" spans="2:2" ht="15" customHeight="1">
      <c r="B95" s="123"/>
    </row>
    <row r="96" spans="2:2" ht="15" customHeight="1">
      <c r="B96" s="123"/>
    </row>
    <row r="97" spans="2:2" ht="15" customHeight="1">
      <c r="B97" s="123"/>
    </row>
    <row r="98" spans="2:2" ht="15" customHeight="1">
      <c r="B98" s="123"/>
    </row>
    <row r="99" spans="2:2" ht="15" customHeight="1">
      <c r="B99" s="123"/>
    </row>
    <row r="100" spans="2:2" ht="15" customHeight="1">
      <c r="B100" s="123"/>
    </row>
    <row r="101" spans="2:2" ht="15" customHeight="1">
      <c r="B101" s="123"/>
    </row>
    <row r="102" spans="2:2" ht="15" customHeight="1">
      <c r="B102" s="123"/>
    </row>
    <row r="103" spans="2:2" ht="15" customHeight="1">
      <c r="B103" s="123"/>
    </row>
    <row r="104" spans="2:2" ht="15" customHeight="1">
      <c r="B104" s="123"/>
    </row>
    <row r="105" spans="2:2" ht="15" customHeight="1">
      <c r="B105" s="123"/>
    </row>
    <row r="106" spans="2:2" ht="15" customHeight="1">
      <c r="B106" s="123"/>
    </row>
    <row r="107" spans="2:2" ht="15" customHeight="1">
      <c r="B107" s="123"/>
    </row>
    <row r="108" spans="2:2" ht="15" customHeight="1">
      <c r="B108" s="123"/>
    </row>
    <row r="109" spans="2:2" ht="15" customHeight="1">
      <c r="B109" s="123"/>
    </row>
    <row r="110" spans="2:2" ht="15" customHeight="1">
      <c r="B110" s="123"/>
    </row>
    <row r="111" spans="2:2" ht="15" customHeight="1">
      <c r="B111" s="123"/>
    </row>
    <row r="112" spans="2:2" ht="15" customHeight="1">
      <c r="B112" s="123"/>
    </row>
    <row r="113" spans="2:34" ht="15" customHeight="1">
      <c r="B113" s="123"/>
    </row>
    <row r="114" spans="2:34" ht="15" customHeight="1">
      <c r="B114" s="123"/>
    </row>
    <row r="115" spans="2:34" ht="15" customHeight="1">
      <c r="B115" s="123"/>
    </row>
    <row r="116" spans="2:34" ht="15" customHeight="1">
      <c r="B116" s="123"/>
      <c r="C116" s="140"/>
      <c r="D116" s="140"/>
      <c r="E116" s="140"/>
      <c r="F116" s="140"/>
      <c r="G116" s="140"/>
      <c r="H116" s="140"/>
      <c r="I116" s="140"/>
      <c r="J116" s="140"/>
      <c r="K116" s="140"/>
      <c r="L116" s="140"/>
      <c r="M116" s="140"/>
      <c r="N116" s="140"/>
      <c r="O116" s="140"/>
      <c r="P116" s="140"/>
      <c r="Q116" s="140"/>
      <c r="R116" s="140"/>
      <c r="S116" s="140"/>
      <c r="T116" s="140"/>
      <c r="U116" s="140"/>
      <c r="V116" s="140"/>
      <c r="W116" s="140"/>
      <c r="X116" s="140"/>
      <c r="Y116" s="140"/>
      <c r="Z116" s="140"/>
      <c r="AA116" s="140"/>
      <c r="AB116" s="140"/>
      <c r="AC116" s="140"/>
      <c r="AD116" s="140"/>
      <c r="AE116" s="140"/>
      <c r="AF116" s="140"/>
      <c r="AG116" s="140"/>
      <c r="AH116" s="140"/>
    </row>
    <row r="117" spans="2:34" ht="15" customHeight="1">
      <c r="B117" s="123"/>
    </row>
    <row r="118" spans="2:34" ht="15" customHeight="1">
      <c r="B118" s="123"/>
    </row>
    <row r="119" spans="2:34" ht="15" customHeight="1">
      <c r="B119" s="123"/>
    </row>
    <row r="120" spans="2:34" ht="15" customHeight="1">
      <c r="B120" s="123"/>
    </row>
    <row r="121" spans="2:34" ht="15" customHeight="1">
      <c r="B121" s="123"/>
    </row>
    <row r="122" spans="2:34" ht="15" customHeight="1">
      <c r="B122" s="123"/>
    </row>
    <row r="123" spans="2:34" ht="15" customHeight="1">
      <c r="B123" s="123"/>
    </row>
    <row r="124" spans="2:34" ht="15" customHeight="1">
      <c r="B124" s="123"/>
    </row>
    <row r="125" spans="2:34" ht="15" customHeight="1">
      <c r="B125" s="123"/>
    </row>
    <row r="126" spans="2:34" ht="15" customHeight="1">
      <c r="B126" s="123"/>
    </row>
    <row r="127" spans="2:34" ht="15" customHeight="1">
      <c r="B127" s="123"/>
    </row>
    <row r="128" spans="2:34" ht="15" customHeight="1">
      <c r="B128" s="123"/>
    </row>
    <row r="129" spans="2:2" ht="15" customHeight="1">
      <c r="B129" s="123"/>
    </row>
    <row r="130" spans="2:2" ht="15" customHeight="1">
      <c r="B130" s="123"/>
    </row>
    <row r="131" spans="2:2" ht="15" customHeight="1">
      <c r="B131" s="123"/>
    </row>
    <row r="132" spans="2:2" ht="15" customHeight="1">
      <c r="B132" s="123"/>
    </row>
    <row r="133" spans="2:2" ht="15" customHeight="1">
      <c r="B133" s="123"/>
    </row>
    <row r="134" spans="2:2" ht="15" customHeight="1">
      <c r="B134" s="123"/>
    </row>
    <row r="135" spans="2:2" ht="15" customHeight="1">
      <c r="B135" s="123"/>
    </row>
    <row r="136" spans="2:2" ht="15" customHeight="1">
      <c r="B136" s="123"/>
    </row>
    <row r="137" spans="2:2" ht="15" customHeight="1">
      <c r="B137" s="123"/>
    </row>
    <row r="138" spans="2:2" ht="15" customHeight="1">
      <c r="B138" s="123"/>
    </row>
    <row r="139" spans="2:2" ht="15" customHeight="1">
      <c r="B139" s="123"/>
    </row>
    <row r="140" spans="2:2" ht="15" customHeight="1">
      <c r="B140" s="123"/>
    </row>
    <row r="141" spans="2:2" ht="15" customHeight="1">
      <c r="B141" s="123"/>
    </row>
    <row r="142" spans="2:2" ht="15" customHeight="1">
      <c r="B142" s="123"/>
    </row>
    <row r="143" spans="2:2" ht="15" customHeight="1">
      <c r="B143" s="123"/>
    </row>
    <row r="144" spans="2:2" ht="15" customHeight="1">
      <c r="B144" s="123"/>
    </row>
    <row r="145" spans="2:2" ht="15" customHeight="1">
      <c r="B145" s="123"/>
    </row>
    <row r="146" spans="2:2" ht="15" customHeight="1">
      <c r="B146" s="123"/>
    </row>
    <row r="147" spans="2:2" ht="15" customHeight="1">
      <c r="B147" s="123"/>
    </row>
    <row r="148" spans="2:2" ht="15" customHeight="1">
      <c r="B148" s="123"/>
    </row>
    <row r="149" spans="2:2" ht="15" customHeight="1">
      <c r="B149" s="123"/>
    </row>
    <row r="150" spans="2:2" ht="15" customHeight="1">
      <c r="B150" s="123"/>
    </row>
    <row r="151" spans="2:2" ht="15" customHeight="1">
      <c r="B151" s="123"/>
    </row>
    <row r="152" spans="2:2" ht="15" customHeight="1">
      <c r="B152" s="123"/>
    </row>
    <row r="153" spans="2:2" ht="15" customHeight="1">
      <c r="B153" s="123"/>
    </row>
    <row r="154" spans="2:2" ht="15" customHeight="1">
      <c r="B154" s="123"/>
    </row>
    <row r="155" spans="2:2" ht="15" customHeight="1">
      <c r="B155" s="123"/>
    </row>
    <row r="156" spans="2:2" ht="15" customHeight="1">
      <c r="B156" s="123"/>
    </row>
    <row r="157" spans="2:2" ht="15" customHeight="1">
      <c r="B157" s="123"/>
    </row>
    <row r="158" spans="2:2" ht="15" customHeight="1">
      <c r="B158" s="123"/>
    </row>
    <row r="159" spans="2:2" ht="15" customHeight="1">
      <c r="B159" s="123"/>
    </row>
    <row r="160" spans="2:2" ht="15" customHeight="1">
      <c r="B160" s="123"/>
    </row>
    <row r="161" spans="2:2" ht="15" customHeight="1">
      <c r="B161" s="123"/>
    </row>
    <row r="162" spans="2:2" ht="15" customHeight="1">
      <c r="B162" s="123"/>
    </row>
    <row r="163" spans="2:2" ht="15" customHeight="1">
      <c r="B163" s="123"/>
    </row>
    <row r="164" spans="2:2" ht="15" customHeight="1">
      <c r="B164" s="123"/>
    </row>
    <row r="165" spans="2:2" ht="15" customHeight="1">
      <c r="B165" s="123"/>
    </row>
    <row r="166" spans="2:2" ht="15" customHeight="1">
      <c r="B166" s="123"/>
    </row>
    <row r="167" spans="2:2" ht="15" customHeight="1">
      <c r="B167" s="123"/>
    </row>
    <row r="168" spans="2:2" ht="15" customHeight="1">
      <c r="B168" s="123"/>
    </row>
    <row r="169" spans="2:2" ht="15" customHeight="1">
      <c r="B169" s="123"/>
    </row>
    <row r="170" spans="2:2" ht="15" customHeight="1">
      <c r="B170" s="123"/>
    </row>
    <row r="171" spans="2:2" ht="15" customHeight="1">
      <c r="B171" s="123"/>
    </row>
    <row r="172" spans="2:2" ht="15" customHeight="1">
      <c r="B172" s="123"/>
    </row>
    <row r="173" spans="2:2" ht="15" customHeight="1">
      <c r="B173" s="123"/>
    </row>
    <row r="174" spans="2:2" ht="15" customHeight="1">
      <c r="B174" s="123"/>
    </row>
    <row r="175" spans="2:2" ht="15" customHeight="1">
      <c r="B175" s="123"/>
    </row>
    <row r="176" spans="2:2" ht="15" customHeight="1">
      <c r="B176" s="123"/>
    </row>
    <row r="177" spans="2:2" ht="15" customHeight="1">
      <c r="B177" s="123"/>
    </row>
    <row r="178" spans="2:2" ht="15" customHeight="1">
      <c r="B178" s="123"/>
    </row>
    <row r="179" spans="2:2" ht="15" customHeight="1">
      <c r="B179" s="123"/>
    </row>
    <row r="180" spans="2:2" ht="15" customHeight="1">
      <c r="B180" s="123"/>
    </row>
    <row r="181" spans="2:2" ht="15" customHeight="1">
      <c r="B181" s="123"/>
    </row>
    <row r="182" spans="2:2" ht="15" customHeight="1">
      <c r="B182" s="123"/>
    </row>
    <row r="183" spans="2:2" ht="15" customHeight="1">
      <c r="B183" s="123"/>
    </row>
    <row r="184" spans="2:2" ht="15" customHeight="1">
      <c r="B184" s="123"/>
    </row>
    <row r="185" spans="2:2" ht="15" customHeight="1">
      <c r="B185" s="123"/>
    </row>
    <row r="186" spans="2:2" ht="15" customHeight="1">
      <c r="B186" s="123"/>
    </row>
    <row r="187" spans="2:2" ht="15" customHeight="1">
      <c r="B187" s="123"/>
    </row>
    <row r="188" spans="2:2" ht="15" customHeight="1">
      <c r="B188" s="123"/>
    </row>
    <row r="189" spans="2:2" ht="15" customHeight="1">
      <c r="B189" s="123"/>
    </row>
    <row r="190" spans="2:2" ht="15" customHeight="1">
      <c r="B190" s="123"/>
    </row>
    <row r="191" spans="2:2" ht="15" customHeight="1">
      <c r="B191" s="123"/>
    </row>
    <row r="192" spans="2:2" ht="15" customHeight="1">
      <c r="B192" s="123"/>
    </row>
    <row r="193" spans="2:2" ht="15" customHeight="1">
      <c r="B193" s="123"/>
    </row>
    <row r="194" spans="2:2" ht="15" customHeight="1">
      <c r="B194" s="123"/>
    </row>
    <row r="195" spans="2:2" ht="15" customHeight="1">
      <c r="B195" s="123"/>
    </row>
    <row r="196" spans="2:2" ht="15" customHeight="1">
      <c r="B196" s="123"/>
    </row>
  </sheetData>
  <mergeCells count="2">
    <mergeCell ref="C73:AH73"/>
    <mergeCell ref="C116:AH116"/>
  </mergeCells>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H4409"/>
  <sheetViews>
    <sheetView topLeftCell="B4" workbookViewId="0">
      <selection activeCell="B69" sqref="B69"/>
    </sheetView>
  </sheetViews>
  <sheetFormatPr defaultRowHeight="14.5"/>
  <cols>
    <col min="1" max="1" width="21.36328125" style="123" hidden="1" customWidth="1"/>
    <col min="2" max="2" width="46.7265625" style="123" customWidth="1"/>
    <col min="3" max="16384" width="8.7265625" style="123"/>
  </cols>
  <sheetData>
    <row r="1" spans="1:33" ht="15" customHeight="1" thickBot="1">
      <c r="B1" s="26" t="s">
        <v>1739</v>
      </c>
      <c r="C1" s="27">
        <v>2021</v>
      </c>
      <c r="D1" s="27">
        <v>2022</v>
      </c>
      <c r="E1" s="27">
        <v>2023</v>
      </c>
      <c r="F1" s="27">
        <v>2024</v>
      </c>
      <c r="G1" s="27">
        <v>2025</v>
      </c>
      <c r="H1" s="27">
        <v>2026</v>
      </c>
      <c r="I1" s="27">
        <v>2027</v>
      </c>
      <c r="J1" s="27">
        <v>2028</v>
      </c>
      <c r="K1" s="27">
        <v>2029</v>
      </c>
      <c r="L1" s="27">
        <v>2030</v>
      </c>
      <c r="M1" s="27">
        <v>2031</v>
      </c>
      <c r="N1" s="27">
        <v>2032</v>
      </c>
      <c r="O1" s="27">
        <v>2033</v>
      </c>
      <c r="P1" s="27">
        <v>2034</v>
      </c>
      <c r="Q1" s="27">
        <v>2035</v>
      </c>
      <c r="R1" s="27">
        <v>2036</v>
      </c>
      <c r="S1" s="27">
        <v>2037</v>
      </c>
      <c r="T1" s="27">
        <v>2038</v>
      </c>
      <c r="U1" s="27">
        <v>2039</v>
      </c>
      <c r="V1" s="27">
        <v>2040</v>
      </c>
      <c r="W1" s="27">
        <v>2041</v>
      </c>
      <c r="X1" s="27">
        <v>2042</v>
      </c>
      <c r="Y1" s="27">
        <v>2043</v>
      </c>
      <c r="Z1" s="27">
        <v>2044</v>
      </c>
      <c r="AA1" s="27">
        <v>2045</v>
      </c>
      <c r="AB1" s="27">
        <v>2046</v>
      </c>
      <c r="AC1" s="27">
        <v>2047</v>
      </c>
      <c r="AD1" s="27">
        <v>2048</v>
      </c>
      <c r="AE1" s="27">
        <v>2049</v>
      </c>
      <c r="AF1" s="27">
        <v>2050</v>
      </c>
    </row>
    <row r="2" spans="1:33" ht="15" customHeight="1" thickTop="1"/>
    <row r="3" spans="1:33" ht="15" customHeight="1">
      <c r="C3" s="130" t="s">
        <v>110</v>
      </c>
      <c r="D3" s="130" t="s">
        <v>1740</v>
      </c>
      <c r="E3" s="112"/>
      <c r="F3" s="112"/>
      <c r="G3" s="112"/>
    </row>
    <row r="4" spans="1:33" ht="15" customHeight="1">
      <c r="C4" s="130" t="s">
        <v>109</v>
      </c>
      <c r="D4" s="130" t="s">
        <v>1741</v>
      </c>
      <c r="E4" s="112"/>
      <c r="F4" s="112"/>
      <c r="G4" s="130" t="s">
        <v>1742</v>
      </c>
    </row>
    <row r="5" spans="1:33" ht="15" customHeight="1">
      <c r="C5" s="130" t="s">
        <v>107</v>
      </c>
      <c r="D5" s="130" t="s">
        <v>1743</v>
      </c>
      <c r="E5" s="112"/>
      <c r="F5" s="112"/>
      <c r="G5" s="112"/>
    </row>
    <row r="6" spans="1:33" ht="15" customHeight="1">
      <c r="C6" s="130" t="s">
        <v>106</v>
      </c>
      <c r="D6" s="112"/>
      <c r="E6" s="130" t="s">
        <v>1744</v>
      </c>
      <c r="F6" s="112"/>
      <c r="G6" s="112"/>
    </row>
    <row r="7" spans="1:33" ht="12" customHeight="1"/>
    <row r="8" spans="1:33" ht="12" customHeight="1"/>
    <row r="9" spans="1:33" ht="12" customHeight="1"/>
    <row r="10" spans="1:33" ht="15" customHeight="1">
      <c r="A10" s="19" t="s">
        <v>1847</v>
      </c>
      <c r="B10" s="29" t="s">
        <v>1848</v>
      </c>
      <c r="AG10" s="127" t="s">
        <v>1745</v>
      </c>
    </row>
    <row r="11" spans="1:33" ht="15" customHeight="1">
      <c r="B11" s="26" t="s">
        <v>1803</v>
      </c>
      <c r="AG11" s="127" t="s">
        <v>1746</v>
      </c>
    </row>
    <row r="12" spans="1:33" ht="15" customHeight="1">
      <c r="B12" s="26"/>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127" t="s">
        <v>1747</v>
      </c>
    </row>
    <row r="13" spans="1:33" ht="15" customHeight="1" thickBot="1">
      <c r="B13" s="27" t="s">
        <v>1804</v>
      </c>
      <c r="C13" s="27">
        <v>2021</v>
      </c>
      <c r="D13" s="27">
        <v>2022</v>
      </c>
      <c r="E13" s="27">
        <v>2023</v>
      </c>
      <c r="F13" s="27">
        <v>2024</v>
      </c>
      <c r="G13" s="27">
        <v>2025</v>
      </c>
      <c r="H13" s="27">
        <v>2026</v>
      </c>
      <c r="I13" s="27">
        <v>2027</v>
      </c>
      <c r="J13" s="27">
        <v>2028</v>
      </c>
      <c r="K13" s="27">
        <v>2029</v>
      </c>
      <c r="L13" s="27">
        <v>2030</v>
      </c>
      <c r="M13" s="27">
        <v>2031</v>
      </c>
      <c r="N13" s="27">
        <v>2032</v>
      </c>
      <c r="O13" s="27">
        <v>2033</v>
      </c>
      <c r="P13" s="27">
        <v>2034</v>
      </c>
      <c r="Q13" s="27">
        <v>2035</v>
      </c>
      <c r="R13" s="27">
        <v>2036</v>
      </c>
      <c r="S13" s="27">
        <v>2037</v>
      </c>
      <c r="T13" s="27">
        <v>2038</v>
      </c>
      <c r="U13" s="27">
        <v>2039</v>
      </c>
      <c r="V13" s="27">
        <v>2040</v>
      </c>
      <c r="W13" s="27">
        <v>2041</v>
      </c>
      <c r="X13" s="27">
        <v>2042</v>
      </c>
      <c r="Y13" s="27">
        <v>2043</v>
      </c>
      <c r="Z13" s="27">
        <v>2044</v>
      </c>
      <c r="AA13" s="27">
        <v>2045</v>
      </c>
      <c r="AB13" s="27">
        <v>2046</v>
      </c>
      <c r="AC13" s="27">
        <v>2047</v>
      </c>
      <c r="AD13" s="27">
        <v>2048</v>
      </c>
      <c r="AE13" s="27">
        <v>2049</v>
      </c>
      <c r="AF13" s="27">
        <v>2050</v>
      </c>
      <c r="AG13" s="131" t="s">
        <v>1748</v>
      </c>
    </row>
    <row r="14" spans="1:33" ht="15" customHeight="1" thickTop="1">
      <c r="AG14" s="17"/>
    </row>
    <row r="15" spans="1:33" ht="15" customHeight="1">
      <c r="B15" s="30" t="s">
        <v>1805</v>
      </c>
    </row>
    <row r="16" spans="1:33" ht="15" customHeight="1">
      <c r="B16" s="30" t="s">
        <v>1806</v>
      </c>
    </row>
    <row r="17" spans="1:33" ht="15" customHeight="1">
      <c r="A17" s="19" t="s">
        <v>1849</v>
      </c>
      <c r="B17" s="37" t="s">
        <v>1807</v>
      </c>
      <c r="C17" s="33">
        <v>779.39587400000005</v>
      </c>
      <c r="D17" s="33">
        <v>735.95971699999996</v>
      </c>
      <c r="E17" s="33">
        <v>699.72180200000003</v>
      </c>
      <c r="F17" s="33">
        <v>658.50543200000004</v>
      </c>
      <c r="G17" s="33">
        <v>623.987976</v>
      </c>
      <c r="H17" s="33">
        <v>607.13391100000001</v>
      </c>
      <c r="I17" s="33">
        <v>589.54156499999999</v>
      </c>
      <c r="J17" s="33">
        <v>574.38720699999999</v>
      </c>
      <c r="K17" s="33">
        <v>564.38372800000002</v>
      </c>
      <c r="L17" s="33">
        <v>558.89953600000001</v>
      </c>
      <c r="M17" s="33">
        <v>555.60076900000001</v>
      </c>
      <c r="N17" s="33">
        <v>551.95013400000005</v>
      </c>
      <c r="O17" s="33">
        <v>547.57733199999996</v>
      </c>
      <c r="P17" s="33">
        <v>541.94531199999994</v>
      </c>
      <c r="Q17" s="33">
        <v>534.12060499999995</v>
      </c>
      <c r="R17" s="33">
        <v>528.76153599999998</v>
      </c>
      <c r="S17" s="33">
        <v>525.211365</v>
      </c>
      <c r="T17" s="33">
        <v>521.73321499999997</v>
      </c>
      <c r="U17" s="33">
        <v>516.99920699999996</v>
      </c>
      <c r="V17" s="33">
        <v>514.90863000000002</v>
      </c>
      <c r="W17" s="33">
        <v>509.43255599999998</v>
      </c>
      <c r="X17" s="33">
        <v>501.98937999999998</v>
      </c>
      <c r="Y17" s="33">
        <v>497.03942899999998</v>
      </c>
      <c r="Z17" s="33">
        <v>491.99920700000001</v>
      </c>
      <c r="AA17" s="33">
        <v>488.01196299999998</v>
      </c>
      <c r="AB17" s="33">
        <v>484.369934</v>
      </c>
      <c r="AC17" s="33">
        <v>476.75882000000001</v>
      </c>
      <c r="AD17" s="33">
        <v>468.38552900000002</v>
      </c>
      <c r="AE17" s="33">
        <v>461.52417000000003</v>
      </c>
      <c r="AF17" s="33">
        <v>454.63146999999998</v>
      </c>
      <c r="AG17" s="32">
        <v>-1.8415999999999998E-2</v>
      </c>
    </row>
    <row r="18" spans="1:33" ht="15" customHeight="1">
      <c r="A18" s="19" t="s">
        <v>1850</v>
      </c>
      <c r="B18" s="37" t="s">
        <v>1808</v>
      </c>
      <c r="C18" s="33">
        <v>0</v>
      </c>
      <c r="D18" s="33">
        <v>0</v>
      </c>
      <c r="E18" s="33">
        <v>0</v>
      </c>
      <c r="F18" s="33">
        <v>0</v>
      </c>
      <c r="G18" s="33">
        <v>0</v>
      </c>
      <c r="H18" s="33">
        <v>0</v>
      </c>
      <c r="I18" s="33">
        <v>0</v>
      </c>
      <c r="J18" s="33">
        <v>0</v>
      </c>
      <c r="K18" s="33">
        <v>0</v>
      </c>
      <c r="L18" s="33">
        <v>0</v>
      </c>
      <c r="M18" s="33">
        <v>0</v>
      </c>
      <c r="N18" s="33">
        <v>0</v>
      </c>
      <c r="O18" s="33">
        <v>0</v>
      </c>
      <c r="P18" s="33">
        <v>0</v>
      </c>
      <c r="Q18" s="33">
        <v>0</v>
      </c>
      <c r="R18" s="33">
        <v>0</v>
      </c>
      <c r="S18" s="33">
        <v>0</v>
      </c>
      <c r="T18" s="33">
        <v>0</v>
      </c>
      <c r="U18" s="33">
        <v>0</v>
      </c>
      <c r="V18" s="33">
        <v>0</v>
      </c>
      <c r="W18" s="33">
        <v>0</v>
      </c>
      <c r="X18" s="33">
        <v>0</v>
      </c>
      <c r="Y18" s="33">
        <v>0</v>
      </c>
      <c r="Z18" s="33">
        <v>0</v>
      </c>
      <c r="AA18" s="33">
        <v>0</v>
      </c>
      <c r="AB18" s="33">
        <v>0</v>
      </c>
      <c r="AC18" s="33">
        <v>0</v>
      </c>
      <c r="AD18" s="33">
        <v>0</v>
      </c>
      <c r="AE18" s="33">
        <v>0</v>
      </c>
      <c r="AF18" s="33">
        <v>0</v>
      </c>
      <c r="AG18" s="32" t="s">
        <v>1754</v>
      </c>
    </row>
    <row r="19" spans="1:33" ht="15" customHeight="1">
      <c r="A19" s="19" t="s">
        <v>1851</v>
      </c>
      <c r="B19" s="37" t="s">
        <v>1809</v>
      </c>
      <c r="C19" s="33">
        <v>779.39587400000005</v>
      </c>
      <c r="D19" s="33">
        <v>735.95971699999996</v>
      </c>
      <c r="E19" s="33">
        <v>699.72180200000003</v>
      </c>
      <c r="F19" s="33">
        <v>658.50543200000004</v>
      </c>
      <c r="G19" s="33">
        <v>623.987976</v>
      </c>
      <c r="H19" s="33">
        <v>607.13391100000001</v>
      </c>
      <c r="I19" s="33">
        <v>589.54156499999999</v>
      </c>
      <c r="J19" s="33">
        <v>574.38720699999999</v>
      </c>
      <c r="K19" s="33">
        <v>564.38372800000002</v>
      </c>
      <c r="L19" s="33">
        <v>558.89953600000001</v>
      </c>
      <c r="M19" s="33">
        <v>555.60076900000001</v>
      </c>
      <c r="N19" s="33">
        <v>551.95013400000005</v>
      </c>
      <c r="O19" s="33">
        <v>547.57733199999996</v>
      </c>
      <c r="P19" s="33">
        <v>541.94531199999994</v>
      </c>
      <c r="Q19" s="33">
        <v>534.12060499999995</v>
      </c>
      <c r="R19" s="33">
        <v>528.76153599999998</v>
      </c>
      <c r="S19" s="33">
        <v>525.211365</v>
      </c>
      <c r="T19" s="33">
        <v>521.73321499999997</v>
      </c>
      <c r="U19" s="33">
        <v>516.99920699999996</v>
      </c>
      <c r="V19" s="33">
        <v>514.90863000000002</v>
      </c>
      <c r="W19" s="33">
        <v>509.43255599999998</v>
      </c>
      <c r="X19" s="33">
        <v>501.98937999999998</v>
      </c>
      <c r="Y19" s="33">
        <v>497.03942899999998</v>
      </c>
      <c r="Z19" s="33">
        <v>491.99920700000001</v>
      </c>
      <c r="AA19" s="33">
        <v>488.01196299999998</v>
      </c>
      <c r="AB19" s="33">
        <v>484.369934</v>
      </c>
      <c r="AC19" s="33">
        <v>476.75882000000001</v>
      </c>
      <c r="AD19" s="33">
        <v>468.38552900000002</v>
      </c>
      <c r="AE19" s="33">
        <v>461.52417000000003</v>
      </c>
      <c r="AF19" s="33">
        <v>454.63146999999998</v>
      </c>
      <c r="AG19" s="32">
        <v>-1.8415999999999998E-2</v>
      </c>
    </row>
    <row r="20" spans="1:33" ht="15" customHeight="1"/>
    <row r="21" spans="1:33" ht="15" customHeight="1">
      <c r="B21" s="30" t="s">
        <v>1810</v>
      </c>
    </row>
    <row r="22" spans="1:33" ht="15" customHeight="1">
      <c r="A22" s="19" t="s">
        <v>1852</v>
      </c>
      <c r="B22" s="37" t="s">
        <v>1811</v>
      </c>
      <c r="C22" s="33">
        <v>26.917349000000002</v>
      </c>
      <c r="D22" s="33">
        <v>25.555841000000001</v>
      </c>
      <c r="E22" s="33">
        <v>24.466446000000001</v>
      </c>
      <c r="F22" s="33">
        <v>23.187166000000001</v>
      </c>
      <c r="G22" s="33">
        <v>22.140688000000001</v>
      </c>
      <c r="H22" s="33">
        <v>21.725657999999999</v>
      </c>
      <c r="I22" s="33">
        <v>21.283570999999998</v>
      </c>
      <c r="J22" s="33">
        <v>20.927662000000002</v>
      </c>
      <c r="K22" s="33">
        <v>20.760300000000001</v>
      </c>
      <c r="L22" s="33">
        <v>20.766092</v>
      </c>
      <c r="M22" s="33">
        <v>20.833182999999998</v>
      </c>
      <c r="N22" s="33">
        <v>20.907791</v>
      </c>
      <c r="O22" s="33">
        <v>20.954933</v>
      </c>
      <c r="P22" s="33">
        <v>20.957875999999999</v>
      </c>
      <c r="Q22" s="33">
        <v>20.875243999999999</v>
      </c>
      <c r="R22" s="33">
        <v>20.890326999999999</v>
      </c>
      <c r="S22" s="33">
        <v>20.978548</v>
      </c>
      <c r="T22" s="33">
        <v>21.071482</v>
      </c>
      <c r="U22" s="33">
        <v>21.113197</v>
      </c>
      <c r="V22" s="33">
        <v>21.265191999999999</v>
      </c>
      <c r="W22" s="33">
        <v>21.279484</v>
      </c>
      <c r="X22" s="33">
        <v>21.209890000000001</v>
      </c>
      <c r="Y22" s="33">
        <v>21.245892000000001</v>
      </c>
      <c r="Z22" s="33">
        <v>21.279782999999998</v>
      </c>
      <c r="AA22" s="33">
        <v>21.359435999999999</v>
      </c>
      <c r="AB22" s="33">
        <v>21.457370999999998</v>
      </c>
      <c r="AC22" s="33">
        <v>21.378204</v>
      </c>
      <c r="AD22" s="33">
        <v>21.261106000000002</v>
      </c>
      <c r="AE22" s="33">
        <v>21.209085000000002</v>
      </c>
      <c r="AF22" s="33">
        <v>20.912680000000002</v>
      </c>
      <c r="AG22" s="32">
        <v>-8.6660000000000001E-3</v>
      </c>
    </row>
    <row r="23" spans="1:33" ht="15" customHeight="1">
      <c r="A23" s="19" t="s">
        <v>1853</v>
      </c>
      <c r="B23" s="37" t="s">
        <v>1812</v>
      </c>
      <c r="C23" s="33">
        <v>1.922153</v>
      </c>
      <c r="D23" s="33">
        <v>2.0669029999999999</v>
      </c>
      <c r="E23" s="33">
        <v>2.202817</v>
      </c>
      <c r="F23" s="33">
        <v>2.3002310000000001</v>
      </c>
      <c r="G23" s="33">
        <v>2.396709</v>
      </c>
      <c r="H23" s="33">
        <v>2.5446909999999998</v>
      </c>
      <c r="I23" s="33">
        <v>2.680377</v>
      </c>
      <c r="J23" s="33">
        <v>2.818622</v>
      </c>
      <c r="K23" s="33">
        <v>2.9762590000000002</v>
      </c>
      <c r="L23" s="33">
        <v>3.155071</v>
      </c>
      <c r="M23" s="33">
        <v>3.3489</v>
      </c>
      <c r="N23" s="33">
        <v>3.5402990000000001</v>
      </c>
      <c r="O23" s="33">
        <v>3.728335</v>
      </c>
      <c r="P23" s="33">
        <v>3.907905</v>
      </c>
      <c r="Q23" s="33">
        <v>4.0706749999999996</v>
      </c>
      <c r="R23" s="33">
        <v>4.2511799999999997</v>
      </c>
      <c r="S23" s="33">
        <v>4.4471090000000002</v>
      </c>
      <c r="T23" s="33">
        <v>4.6454279999999999</v>
      </c>
      <c r="U23" s="33">
        <v>4.834003</v>
      </c>
      <c r="V23" s="33">
        <v>5.0492010000000001</v>
      </c>
      <c r="W23" s="33">
        <v>5.2328979999999996</v>
      </c>
      <c r="X23" s="33">
        <v>5.3956460000000002</v>
      </c>
      <c r="Y23" s="33">
        <v>5.5845979999999997</v>
      </c>
      <c r="Z23" s="33">
        <v>5.773091</v>
      </c>
      <c r="AA23" s="33">
        <v>5.9750889999999997</v>
      </c>
      <c r="AB23" s="33">
        <v>6.1831670000000001</v>
      </c>
      <c r="AC23" s="33">
        <v>6.3406060000000002</v>
      </c>
      <c r="AD23" s="33">
        <v>6.4853690000000004</v>
      </c>
      <c r="AE23" s="33">
        <v>6.6488459999999998</v>
      </c>
      <c r="AF23" s="33">
        <v>6.8069559999999996</v>
      </c>
      <c r="AG23" s="32">
        <v>4.4568000000000003E-2</v>
      </c>
    </row>
    <row r="24" spans="1:33" ht="15" customHeight="1">
      <c r="A24" s="19" t="s">
        <v>1854</v>
      </c>
      <c r="B24" s="37" t="s">
        <v>1813</v>
      </c>
      <c r="C24" s="33">
        <v>0.48414800000000002</v>
      </c>
      <c r="D24" s="33">
        <v>2.4522699999999999</v>
      </c>
      <c r="E24" s="33">
        <v>4.2623620000000004</v>
      </c>
      <c r="F24" s="33">
        <v>5.8622139999999998</v>
      </c>
      <c r="G24" s="33">
        <v>7.3409639999999996</v>
      </c>
      <c r="H24" s="33">
        <v>8.9119740000000007</v>
      </c>
      <c r="I24" s="33">
        <v>10.40354</v>
      </c>
      <c r="J24" s="33">
        <v>11.872693</v>
      </c>
      <c r="K24" s="33">
        <v>13.404218</v>
      </c>
      <c r="L24" s="33">
        <v>15.027493</v>
      </c>
      <c r="M24" s="33">
        <v>16.717457</v>
      </c>
      <c r="N24" s="33">
        <v>18.407333000000001</v>
      </c>
      <c r="O24" s="33">
        <v>20.082246999999999</v>
      </c>
      <c r="P24" s="33">
        <v>21.713142000000001</v>
      </c>
      <c r="Q24" s="33">
        <v>23.246893</v>
      </c>
      <c r="R24" s="33">
        <v>24.879124000000001</v>
      </c>
      <c r="S24" s="33">
        <v>26.602882000000001</v>
      </c>
      <c r="T24" s="33">
        <v>28.343868000000001</v>
      </c>
      <c r="U24" s="33">
        <v>30.026546</v>
      </c>
      <c r="V24" s="33">
        <v>31.877860999999999</v>
      </c>
      <c r="W24" s="33">
        <v>33.532401999999998</v>
      </c>
      <c r="X24" s="33">
        <v>35.049610000000001</v>
      </c>
      <c r="Y24" s="33">
        <v>36.734729999999999</v>
      </c>
      <c r="Z24" s="33">
        <v>38.416629999999998</v>
      </c>
      <c r="AA24" s="33">
        <v>40.188828000000001</v>
      </c>
      <c r="AB24" s="33">
        <v>42.003532</v>
      </c>
      <c r="AC24" s="33">
        <v>43.472794</v>
      </c>
      <c r="AD24" s="33">
        <v>44.849921999999999</v>
      </c>
      <c r="AE24" s="33">
        <v>46.352020000000003</v>
      </c>
      <c r="AF24" s="33">
        <v>47.813434999999998</v>
      </c>
      <c r="AG24" s="32">
        <v>0.171597</v>
      </c>
    </row>
    <row r="25" spans="1:33" ht="15" customHeight="1">
      <c r="A25" s="19" t="s">
        <v>1855</v>
      </c>
      <c r="B25" s="37" t="s">
        <v>1814</v>
      </c>
      <c r="C25" s="33">
        <v>17.932300999999999</v>
      </c>
      <c r="D25" s="33">
        <v>19.492550000000001</v>
      </c>
      <c r="E25" s="33">
        <v>20.950747</v>
      </c>
      <c r="F25" s="33">
        <v>22.028509</v>
      </c>
      <c r="G25" s="33">
        <v>23.083147</v>
      </c>
      <c r="H25" s="33">
        <v>24.625561000000001</v>
      </c>
      <c r="I25" s="33">
        <v>26.044695000000001</v>
      </c>
      <c r="J25" s="33">
        <v>27.484981999999999</v>
      </c>
      <c r="K25" s="33">
        <v>29.111889000000001</v>
      </c>
      <c r="L25" s="33">
        <v>30.944918000000001</v>
      </c>
      <c r="M25" s="33">
        <v>32.92754</v>
      </c>
      <c r="N25" s="33">
        <v>34.885120000000001</v>
      </c>
      <c r="O25" s="33">
        <v>36.810012999999998</v>
      </c>
      <c r="P25" s="33">
        <v>38.651184000000001</v>
      </c>
      <c r="Q25" s="33">
        <v>40.325859000000001</v>
      </c>
      <c r="R25" s="33">
        <v>42.175891999999997</v>
      </c>
      <c r="S25" s="33">
        <v>44.179104000000002</v>
      </c>
      <c r="T25" s="33">
        <v>46.206440000000001</v>
      </c>
      <c r="U25" s="33">
        <v>48.137096</v>
      </c>
      <c r="V25" s="33">
        <v>50.333378000000003</v>
      </c>
      <c r="W25" s="33">
        <v>52.215823999999998</v>
      </c>
      <c r="X25" s="33">
        <v>53.888981000000001</v>
      </c>
      <c r="Y25" s="33">
        <v>55.823681000000001</v>
      </c>
      <c r="Z25" s="33">
        <v>57.753830000000001</v>
      </c>
      <c r="AA25" s="33">
        <v>59.819237000000001</v>
      </c>
      <c r="AB25" s="33">
        <v>61.945735999999997</v>
      </c>
      <c r="AC25" s="33">
        <v>63.564872999999999</v>
      </c>
      <c r="AD25" s="33">
        <v>65.056472999999997</v>
      </c>
      <c r="AE25" s="33">
        <v>66.735405</v>
      </c>
      <c r="AF25" s="33">
        <v>68.360213999999999</v>
      </c>
      <c r="AG25" s="32">
        <v>4.7225999999999997E-2</v>
      </c>
    </row>
    <row r="26" spans="1:33" ht="15" customHeight="1">
      <c r="A26" s="19" t="s">
        <v>1856</v>
      </c>
      <c r="B26" s="37" t="s">
        <v>1815</v>
      </c>
      <c r="C26" s="33">
        <v>2.741708</v>
      </c>
      <c r="D26" s="33">
        <v>2.9255520000000002</v>
      </c>
      <c r="E26" s="33">
        <v>3.0998730000000001</v>
      </c>
      <c r="F26" s="33">
        <v>3.22234</v>
      </c>
      <c r="G26" s="33">
        <v>3.3452389999999999</v>
      </c>
      <c r="H26" s="33">
        <v>3.540702</v>
      </c>
      <c r="I26" s="33">
        <v>3.719411</v>
      </c>
      <c r="J26" s="33">
        <v>3.9018739999999998</v>
      </c>
      <c r="K26" s="33">
        <v>4.1110959999999999</v>
      </c>
      <c r="L26" s="33">
        <v>4.3489579999999997</v>
      </c>
      <c r="M26" s="33">
        <v>4.6089279999999997</v>
      </c>
      <c r="N26" s="33">
        <v>4.8639729999999997</v>
      </c>
      <c r="O26" s="33">
        <v>5.1143150000000004</v>
      </c>
      <c r="P26" s="33">
        <v>5.3524989999999999</v>
      </c>
      <c r="Q26" s="33">
        <v>5.5674770000000002</v>
      </c>
      <c r="R26" s="33">
        <v>5.806235</v>
      </c>
      <c r="S26" s="33">
        <v>6.0656730000000003</v>
      </c>
      <c r="T26" s="33">
        <v>6.3280329999999996</v>
      </c>
      <c r="U26" s="33">
        <v>6.5770900000000001</v>
      </c>
      <c r="V26" s="33">
        <v>6.8619849999999998</v>
      </c>
      <c r="W26" s="33">
        <v>7.103707</v>
      </c>
      <c r="X26" s="33">
        <v>7.3169170000000001</v>
      </c>
      <c r="Y26" s="33">
        <v>7.5652799999999996</v>
      </c>
      <c r="Z26" s="33">
        <v>7.8125049999999998</v>
      </c>
      <c r="AA26" s="33">
        <v>8.0778660000000002</v>
      </c>
      <c r="AB26" s="33">
        <v>8.3508399999999998</v>
      </c>
      <c r="AC26" s="33">
        <v>8.5554030000000001</v>
      </c>
      <c r="AD26" s="33">
        <v>8.7429260000000006</v>
      </c>
      <c r="AE26" s="33">
        <v>8.9557950000000002</v>
      </c>
      <c r="AF26" s="33">
        <v>9.1616169999999997</v>
      </c>
      <c r="AG26" s="32">
        <v>4.2479000000000003E-2</v>
      </c>
    </row>
    <row r="27" spans="1:33" ht="15" customHeight="1">
      <c r="A27" s="19" t="s">
        <v>1857</v>
      </c>
      <c r="B27" s="37" t="s">
        <v>1816</v>
      </c>
      <c r="C27" s="33">
        <v>0.63673000000000002</v>
      </c>
      <c r="D27" s="33">
        <v>0.97451900000000002</v>
      </c>
      <c r="E27" s="33">
        <v>1.2869679999999999</v>
      </c>
      <c r="F27" s="33">
        <v>1.5572410000000001</v>
      </c>
      <c r="G27" s="33">
        <v>1.8093079999999999</v>
      </c>
      <c r="H27" s="33">
        <v>2.0902799999999999</v>
      </c>
      <c r="I27" s="33">
        <v>2.3556119999999998</v>
      </c>
      <c r="J27" s="33">
        <v>2.6181739999999998</v>
      </c>
      <c r="K27" s="33">
        <v>2.895553</v>
      </c>
      <c r="L27" s="33">
        <v>3.1923780000000002</v>
      </c>
      <c r="M27" s="33">
        <v>3.505036</v>
      </c>
      <c r="N27" s="33">
        <v>3.8155389999999998</v>
      </c>
      <c r="O27" s="33">
        <v>4.1227590000000003</v>
      </c>
      <c r="P27" s="33">
        <v>4.4203720000000004</v>
      </c>
      <c r="Q27" s="33">
        <v>4.6982020000000002</v>
      </c>
      <c r="R27" s="33">
        <v>4.9956310000000004</v>
      </c>
      <c r="S27" s="33">
        <v>5.311045</v>
      </c>
      <c r="T27" s="33">
        <v>5.6294880000000003</v>
      </c>
      <c r="U27" s="33">
        <v>5.9362909999999998</v>
      </c>
      <c r="V27" s="33">
        <v>6.2759729999999996</v>
      </c>
      <c r="W27" s="33">
        <v>6.5765200000000004</v>
      </c>
      <c r="X27" s="33">
        <v>6.8501859999999999</v>
      </c>
      <c r="Y27" s="33">
        <v>7.156415</v>
      </c>
      <c r="Z27" s="33">
        <v>7.4615689999999999</v>
      </c>
      <c r="AA27" s="33">
        <v>7.7841300000000002</v>
      </c>
      <c r="AB27" s="33">
        <v>8.1143359999999998</v>
      </c>
      <c r="AC27" s="33">
        <v>8.3778400000000008</v>
      </c>
      <c r="AD27" s="33">
        <v>8.6238220000000005</v>
      </c>
      <c r="AE27" s="33">
        <v>8.894088</v>
      </c>
      <c r="AF27" s="33">
        <v>9.1568159999999992</v>
      </c>
      <c r="AG27" s="32">
        <v>9.6285999999999997E-2</v>
      </c>
    </row>
    <row r="28" spans="1:33" ht="15" customHeight="1">
      <c r="A28" s="19" t="s">
        <v>1858</v>
      </c>
      <c r="B28" s="37" t="s">
        <v>1817</v>
      </c>
      <c r="C28" s="33">
        <v>0</v>
      </c>
      <c r="D28" s="33">
        <v>0</v>
      </c>
      <c r="E28" s="33">
        <v>0</v>
      </c>
      <c r="F28" s="33">
        <v>0</v>
      </c>
      <c r="G28" s="33">
        <v>0</v>
      </c>
      <c r="H28" s="33">
        <v>0</v>
      </c>
      <c r="I28" s="33">
        <v>0</v>
      </c>
      <c r="J28" s="33">
        <v>0</v>
      </c>
      <c r="K28" s="33">
        <v>0</v>
      </c>
      <c r="L28" s="33">
        <v>0</v>
      </c>
      <c r="M28" s="33">
        <v>0</v>
      </c>
      <c r="N28" s="33">
        <v>0</v>
      </c>
      <c r="O28" s="33">
        <v>0</v>
      </c>
      <c r="P28" s="33">
        <v>0</v>
      </c>
      <c r="Q28" s="33">
        <v>0</v>
      </c>
      <c r="R28" s="33">
        <v>0</v>
      </c>
      <c r="S28" s="33">
        <v>0</v>
      </c>
      <c r="T28" s="33">
        <v>0</v>
      </c>
      <c r="U28" s="33">
        <v>0</v>
      </c>
      <c r="V28" s="33">
        <v>0</v>
      </c>
      <c r="W28" s="33">
        <v>0</v>
      </c>
      <c r="X28" s="33">
        <v>0</v>
      </c>
      <c r="Y28" s="33">
        <v>0</v>
      </c>
      <c r="Z28" s="33">
        <v>0</v>
      </c>
      <c r="AA28" s="33">
        <v>0</v>
      </c>
      <c r="AB28" s="33">
        <v>0</v>
      </c>
      <c r="AC28" s="33">
        <v>0</v>
      </c>
      <c r="AD28" s="33">
        <v>0</v>
      </c>
      <c r="AE28" s="33">
        <v>0</v>
      </c>
      <c r="AF28" s="33">
        <v>0</v>
      </c>
      <c r="AG28" s="32" t="s">
        <v>1754</v>
      </c>
    </row>
    <row r="29" spans="1:33" ht="15" customHeight="1">
      <c r="A29" s="19" t="s">
        <v>1859</v>
      </c>
      <c r="B29" s="37" t="s">
        <v>1818</v>
      </c>
      <c r="C29" s="33">
        <v>35.023560000000003</v>
      </c>
      <c r="D29" s="33">
        <v>34.854782</v>
      </c>
      <c r="E29" s="33">
        <v>34.818702999999999</v>
      </c>
      <c r="F29" s="33">
        <v>34.375293999999997</v>
      </c>
      <c r="G29" s="33">
        <v>34.108401999999998</v>
      </c>
      <c r="H29" s="33">
        <v>34.689163000000001</v>
      </c>
      <c r="I29" s="33">
        <v>35.161799999999999</v>
      </c>
      <c r="J29" s="33">
        <v>35.718680999999997</v>
      </c>
      <c r="K29" s="33">
        <v>36.55294</v>
      </c>
      <c r="L29" s="33">
        <v>37.658557999999999</v>
      </c>
      <c r="M29" s="33">
        <v>38.936419999999998</v>
      </c>
      <c r="N29" s="33">
        <v>40.181376999999998</v>
      </c>
      <c r="O29" s="33">
        <v>41.382770999999998</v>
      </c>
      <c r="P29" s="33">
        <v>42.488148000000002</v>
      </c>
      <c r="Q29" s="33">
        <v>43.414149999999999</v>
      </c>
      <c r="R29" s="33">
        <v>44.531798999999999</v>
      </c>
      <c r="S29" s="33">
        <v>45.807116999999998</v>
      </c>
      <c r="T29" s="33">
        <v>47.100600999999997</v>
      </c>
      <c r="U29" s="33">
        <v>48.291027</v>
      </c>
      <c r="V29" s="33">
        <v>49.741084999999998</v>
      </c>
      <c r="W29" s="33">
        <v>50.875221000000003</v>
      </c>
      <c r="X29" s="33">
        <v>51.807578999999997</v>
      </c>
      <c r="Y29" s="33">
        <v>52.992142000000001</v>
      </c>
      <c r="Z29" s="33">
        <v>54.169792000000001</v>
      </c>
      <c r="AA29" s="33">
        <v>55.471305999999998</v>
      </c>
      <c r="AB29" s="33">
        <v>56.823715</v>
      </c>
      <c r="AC29" s="33">
        <v>57.710785000000001</v>
      </c>
      <c r="AD29" s="33">
        <v>58.487957000000002</v>
      </c>
      <c r="AE29" s="33">
        <v>59.438640999999997</v>
      </c>
      <c r="AF29" s="33">
        <v>60.344920999999999</v>
      </c>
      <c r="AG29" s="32">
        <v>1.8938E-2</v>
      </c>
    </row>
    <row r="30" spans="1:33" ht="15" customHeight="1">
      <c r="A30" s="19" t="s">
        <v>1860</v>
      </c>
      <c r="B30" s="37" t="s">
        <v>1819</v>
      </c>
      <c r="C30" s="33">
        <v>0</v>
      </c>
      <c r="D30" s="33">
        <v>0</v>
      </c>
      <c r="E30" s="33">
        <v>0</v>
      </c>
      <c r="F30" s="33">
        <v>0</v>
      </c>
      <c r="G30" s="33">
        <v>0</v>
      </c>
      <c r="H30" s="33">
        <v>0</v>
      </c>
      <c r="I30" s="33">
        <v>0</v>
      </c>
      <c r="J30" s="33">
        <v>0</v>
      </c>
      <c r="K30" s="33">
        <v>0</v>
      </c>
      <c r="L30" s="33">
        <v>0</v>
      </c>
      <c r="M30" s="33">
        <v>0</v>
      </c>
      <c r="N30" s="33">
        <v>0</v>
      </c>
      <c r="O30" s="33">
        <v>0</v>
      </c>
      <c r="P30" s="33">
        <v>0</v>
      </c>
      <c r="Q30" s="33">
        <v>0</v>
      </c>
      <c r="R30" s="33">
        <v>0</v>
      </c>
      <c r="S30" s="33">
        <v>0</v>
      </c>
      <c r="T30" s="33">
        <v>0</v>
      </c>
      <c r="U30" s="33">
        <v>0</v>
      </c>
      <c r="V30" s="33">
        <v>0</v>
      </c>
      <c r="W30" s="33">
        <v>0</v>
      </c>
      <c r="X30" s="33">
        <v>0</v>
      </c>
      <c r="Y30" s="33">
        <v>0</v>
      </c>
      <c r="Z30" s="33">
        <v>0</v>
      </c>
      <c r="AA30" s="33">
        <v>0</v>
      </c>
      <c r="AB30" s="33">
        <v>0</v>
      </c>
      <c r="AC30" s="33">
        <v>0</v>
      </c>
      <c r="AD30" s="33">
        <v>0</v>
      </c>
      <c r="AE30" s="33">
        <v>0</v>
      </c>
      <c r="AF30" s="33">
        <v>0</v>
      </c>
      <c r="AG30" s="32" t="s">
        <v>1754</v>
      </c>
    </row>
    <row r="31" spans="1:33" ht="15" customHeight="1">
      <c r="A31" s="19" t="s">
        <v>1861</v>
      </c>
      <c r="B31" s="37" t="s">
        <v>1820</v>
      </c>
      <c r="C31" s="33">
        <v>0</v>
      </c>
      <c r="D31" s="33">
        <v>0</v>
      </c>
      <c r="E31" s="33">
        <v>0</v>
      </c>
      <c r="F31" s="33">
        <v>0</v>
      </c>
      <c r="G31" s="33">
        <v>0</v>
      </c>
      <c r="H31" s="33">
        <v>0</v>
      </c>
      <c r="I31" s="33">
        <v>0</v>
      </c>
      <c r="J31" s="33">
        <v>0</v>
      </c>
      <c r="K31" s="33">
        <v>0</v>
      </c>
      <c r="L31" s="33">
        <v>0</v>
      </c>
      <c r="M31" s="33">
        <v>0</v>
      </c>
      <c r="N31" s="33">
        <v>0</v>
      </c>
      <c r="O31" s="33">
        <v>0</v>
      </c>
      <c r="P31" s="33">
        <v>0</v>
      </c>
      <c r="Q31" s="33">
        <v>0</v>
      </c>
      <c r="R31" s="33">
        <v>0</v>
      </c>
      <c r="S31" s="33">
        <v>0</v>
      </c>
      <c r="T31" s="33">
        <v>0</v>
      </c>
      <c r="U31" s="33">
        <v>0</v>
      </c>
      <c r="V31" s="33">
        <v>0</v>
      </c>
      <c r="W31" s="33">
        <v>0</v>
      </c>
      <c r="X31" s="33">
        <v>0</v>
      </c>
      <c r="Y31" s="33">
        <v>0</v>
      </c>
      <c r="Z31" s="33">
        <v>0</v>
      </c>
      <c r="AA31" s="33">
        <v>0</v>
      </c>
      <c r="AB31" s="33">
        <v>0</v>
      </c>
      <c r="AC31" s="33">
        <v>0</v>
      </c>
      <c r="AD31" s="33">
        <v>0</v>
      </c>
      <c r="AE31" s="33">
        <v>0</v>
      </c>
      <c r="AF31" s="33">
        <v>0</v>
      </c>
      <c r="AG31" s="32" t="s">
        <v>1754</v>
      </c>
    </row>
    <row r="32" spans="1:33" ht="15" customHeight="1">
      <c r="A32" s="19" t="s">
        <v>1862</v>
      </c>
      <c r="B32" s="37" t="s">
        <v>1821</v>
      </c>
      <c r="C32" s="33">
        <v>0</v>
      </c>
      <c r="D32" s="33">
        <v>0</v>
      </c>
      <c r="E32" s="33">
        <v>0</v>
      </c>
      <c r="F32" s="33">
        <v>0</v>
      </c>
      <c r="G32" s="33">
        <v>0</v>
      </c>
      <c r="H32" s="33">
        <v>0</v>
      </c>
      <c r="I32" s="33">
        <v>0</v>
      </c>
      <c r="J32" s="33">
        <v>0</v>
      </c>
      <c r="K32" s="33">
        <v>0</v>
      </c>
      <c r="L32" s="33">
        <v>0</v>
      </c>
      <c r="M32" s="33">
        <v>0</v>
      </c>
      <c r="N32" s="33">
        <v>0</v>
      </c>
      <c r="O32" s="33">
        <v>0</v>
      </c>
      <c r="P32" s="33">
        <v>0</v>
      </c>
      <c r="Q32" s="33">
        <v>0</v>
      </c>
      <c r="R32" s="33">
        <v>0</v>
      </c>
      <c r="S32" s="33">
        <v>0</v>
      </c>
      <c r="T32" s="33">
        <v>0</v>
      </c>
      <c r="U32" s="33">
        <v>0</v>
      </c>
      <c r="V32" s="33">
        <v>0</v>
      </c>
      <c r="W32" s="33">
        <v>0</v>
      </c>
      <c r="X32" s="33">
        <v>0</v>
      </c>
      <c r="Y32" s="33">
        <v>0</v>
      </c>
      <c r="Z32" s="33">
        <v>0</v>
      </c>
      <c r="AA32" s="33">
        <v>0</v>
      </c>
      <c r="AB32" s="33">
        <v>0</v>
      </c>
      <c r="AC32" s="33">
        <v>0</v>
      </c>
      <c r="AD32" s="33">
        <v>0</v>
      </c>
      <c r="AE32" s="33">
        <v>0</v>
      </c>
      <c r="AF32" s="33">
        <v>0</v>
      </c>
      <c r="AG32" s="32" t="s">
        <v>1754</v>
      </c>
    </row>
    <row r="33" spans="1:33" ht="15" customHeight="1">
      <c r="A33" s="19" t="s">
        <v>1863</v>
      </c>
      <c r="B33" s="37" t="s">
        <v>1822</v>
      </c>
      <c r="C33" s="33">
        <v>0</v>
      </c>
      <c r="D33" s="33">
        <v>0</v>
      </c>
      <c r="E33" s="33">
        <v>0</v>
      </c>
      <c r="F33" s="33">
        <v>0</v>
      </c>
      <c r="G33" s="33">
        <v>0</v>
      </c>
      <c r="H33" s="33">
        <v>0</v>
      </c>
      <c r="I33" s="33">
        <v>0</v>
      </c>
      <c r="J33" s="33">
        <v>0</v>
      </c>
      <c r="K33" s="33">
        <v>0</v>
      </c>
      <c r="L33" s="33">
        <v>0</v>
      </c>
      <c r="M33" s="33">
        <v>0</v>
      </c>
      <c r="N33" s="33">
        <v>0</v>
      </c>
      <c r="O33" s="33">
        <v>0</v>
      </c>
      <c r="P33" s="33">
        <v>0</v>
      </c>
      <c r="Q33" s="33">
        <v>0</v>
      </c>
      <c r="R33" s="33">
        <v>0</v>
      </c>
      <c r="S33" s="33">
        <v>0</v>
      </c>
      <c r="T33" s="33">
        <v>0</v>
      </c>
      <c r="U33" s="33">
        <v>0</v>
      </c>
      <c r="V33" s="33">
        <v>0</v>
      </c>
      <c r="W33" s="33">
        <v>0</v>
      </c>
      <c r="X33" s="33">
        <v>0</v>
      </c>
      <c r="Y33" s="33">
        <v>0</v>
      </c>
      <c r="Z33" s="33">
        <v>0</v>
      </c>
      <c r="AA33" s="33">
        <v>0</v>
      </c>
      <c r="AB33" s="33">
        <v>0</v>
      </c>
      <c r="AC33" s="33">
        <v>0</v>
      </c>
      <c r="AD33" s="33">
        <v>0</v>
      </c>
      <c r="AE33" s="33">
        <v>0</v>
      </c>
      <c r="AF33" s="33">
        <v>0</v>
      </c>
      <c r="AG33" s="32" t="s">
        <v>1754</v>
      </c>
    </row>
    <row r="34" spans="1:33" ht="15" customHeight="1">
      <c r="A34" s="19" t="s">
        <v>1864</v>
      </c>
      <c r="B34" s="37" t="s">
        <v>1823</v>
      </c>
      <c r="C34" s="33">
        <v>0</v>
      </c>
      <c r="D34" s="33">
        <v>0</v>
      </c>
      <c r="E34" s="33">
        <v>0</v>
      </c>
      <c r="F34" s="33">
        <v>0</v>
      </c>
      <c r="G34" s="33">
        <v>0</v>
      </c>
      <c r="H34" s="33">
        <v>0</v>
      </c>
      <c r="I34" s="33">
        <v>0</v>
      </c>
      <c r="J34" s="33">
        <v>0</v>
      </c>
      <c r="K34" s="33">
        <v>0</v>
      </c>
      <c r="L34" s="33">
        <v>0</v>
      </c>
      <c r="M34" s="33">
        <v>0</v>
      </c>
      <c r="N34" s="33">
        <v>0</v>
      </c>
      <c r="O34" s="33">
        <v>0</v>
      </c>
      <c r="P34" s="33">
        <v>0</v>
      </c>
      <c r="Q34" s="33">
        <v>0</v>
      </c>
      <c r="R34" s="33">
        <v>0</v>
      </c>
      <c r="S34" s="33">
        <v>0</v>
      </c>
      <c r="T34" s="33">
        <v>0</v>
      </c>
      <c r="U34" s="33">
        <v>0</v>
      </c>
      <c r="V34" s="33">
        <v>0</v>
      </c>
      <c r="W34" s="33">
        <v>0</v>
      </c>
      <c r="X34" s="33">
        <v>0</v>
      </c>
      <c r="Y34" s="33">
        <v>0</v>
      </c>
      <c r="Z34" s="33">
        <v>0</v>
      </c>
      <c r="AA34" s="33">
        <v>0</v>
      </c>
      <c r="AB34" s="33">
        <v>0</v>
      </c>
      <c r="AC34" s="33">
        <v>0</v>
      </c>
      <c r="AD34" s="33">
        <v>0</v>
      </c>
      <c r="AE34" s="33">
        <v>0</v>
      </c>
      <c r="AF34" s="33">
        <v>0</v>
      </c>
      <c r="AG34" s="32" t="s">
        <v>1754</v>
      </c>
    </row>
    <row r="35" spans="1:33" ht="15" customHeight="1">
      <c r="A35" s="19" t="s">
        <v>1865</v>
      </c>
      <c r="B35" s="37" t="s">
        <v>1824</v>
      </c>
      <c r="C35" s="33">
        <v>8.1840000000000003E-3</v>
      </c>
      <c r="D35" s="33">
        <v>5.7994999999999998E-2</v>
      </c>
      <c r="E35" s="33">
        <v>0.104227</v>
      </c>
      <c r="F35" s="33">
        <v>0.14555299999999999</v>
      </c>
      <c r="G35" s="33">
        <v>0.183897</v>
      </c>
      <c r="H35" s="33">
        <v>0.224412</v>
      </c>
      <c r="I35" s="33">
        <v>0.26286100000000001</v>
      </c>
      <c r="J35" s="33">
        <v>0.30064000000000002</v>
      </c>
      <c r="K35" s="33">
        <v>0.33982499999999999</v>
      </c>
      <c r="L35" s="33">
        <v>0.38099</v>
      </c>
      <c r="M35" s="33">
        <v>0.42462899999999998</v>
      </c>
      <c r="N35" s="33">
        <v>0.46745599999999998</v>
      </c>
      <c r="O35" s="33">
        <v>0.50988699999999998</v>
      </c>
      <c r="P35" s="33">
        <v>0.55093300000000001</v>
      </c>
      <c r="Q35" s="33">
        <v>0.58940300000000001</v>
      </c>
      <c r="R35" s="33">
        <v>0.63012500000000005</v>
      </c>
      <c r="S35" s="33">
        <v>0.67298800000000003</v>
      </c>
      <c r="T35" s="33">
        <v>0.71614500000000003</v>
      </c>
      <c r="U35" s="33">
        <v>0.75783</v>
      </c>
      <c r="V35" s="33">
        <v>0.80361099999999996</v>
      </c>
      <c r="W35" s="33">
        <v>0.84426999999999996</v>
      </c>
      <c r="X35" s="33">
        <v>0.88142600000000004</v>
      </c>
      <c r="Y35" s="33">
        <v>0.92261099999999996</v>
      </c>
      <c r="Z35" s="33">
        <v>0.96346900000000002</v>
      </c>
      <c r="AA35" s="33">
        <v>1.006534</v>
      </c>
      <c r="AB35" s="33">
        <v>1.0503849999999999</v>
      </c>
      <c r="AC35" s="33">
        <v>1.085585</v>
      </c>
      <c r="AD35" s="33">
        <v>1.11849</v>
      </c>
      <c r="AE35" s="33">
        <v>1.154547</v>
      </c>
      <c r="AF35" s="33">
        <v>1.1896640000000001</v>
      </c>
      <c r="AG35" s="32">
        <v>0.18731700000000001</v>
      </c>
    </row>
    <row r="36" spans="1:33" ht="15" customHeight="1">
      <c r="A36" s="19" t="s">
        <v>1866</v>
      </c>
      <c r="B36" s="37" t="s">
        <v>1825</v>
      </c>
      <c r="C36" s="33">
        <v>85.666129999999995</v>
      </c>
      <c r="D36" s="33">
        <v>88.380416999999994</v>
      </c>
      <c r="E36" s="33">
        <v>91.192138999999997</v>
      </c>
      <c r="F36" s="33">
        <v>92.678550999999999</v>
      </c>
      <c r="G36" s="33">
        <v>94.408355999999998</v>
      </c>
      <c r="H36" s="33">
        <v>98.352447999999995</v>
      </c>
      <c r="I36" s="33">
        <v>101.91186500000001</v>
      </c>
      <c r="J36" s="33">
        <v>105.643333</v>
      </c>
      <c r="K36" s="33">
        <v>110.152084</v>
      </c>
      <c r="L36" s="33">
        <v>115.47444900000001</v>
      </c>
      <c r="M36" s="33">
        <v>121.302086</v>
      </c>
      <c r="N36" s="33">
        <v>127.068878</v>
      </c>
      <c r="O36" s="33">
        <v>132.70526100000001</v>
      </c>
      <c r="P36" s="33">
        <v>138.042068</v>
      </c>
      <c r="Q36" s="33">
        <v>142.787903</v>
      </c>
      <c r="R36" s="33">
        <v>148.16030900000001</v>
      </c>
      <c r="S36" s="33">
        <v>154.06446800000001</v>
      </c>
      <c r="T36" s="33">
        <v>160.041473</v>
      </c>
      <c r="U36" s="33">
        <v>165.67308</v>
      </c>
      <c r="V36" s="33">
        <v>172.208282</v>
      </c>
      <c r="W36" s="33">
        <v>177.660324</v>
      </c>
      <c r="X36" s="33">
        <v>182.400238</v>
      </c>
      <c r="Y36" s="33">
        <v>188.02534499999999</v>
      </c>
      <c r="Z36" s="33">
        <v>193.63067599999999</v>
      </c>
      <c r="AA36" s="33">
        <v>199.682434</v>
      </c>
      <c r="AB36" s="33">
        <v>205.92907700000001</v>
      </c>
      <c r="AC36" s="33">
        <v>210.486099</v>
      </c>
      <c r="AD36" s="33">
        <v>214.626068</v>
      </c>
      <c r="AE36" s="33">
        <v>219.388428</v>
      </c>
      <c r="AF36" s="33">
        <v>223.746307</v>
      </c>
      <c r="AG36" s="32">
        <v>3.3659000000000001E-2</v>
      </c>
    </row>
    <row r="37" spans="1:33" ht="15" customHeight="1"/>
    <row r="38" spans="1:33" ht="15" customHeight="1">
      <c r="A38" s="19" t="s">
        <v>1867</v>
      </c>
      <c r="B38" s="37" t="s">
        <v>1868</v>
      </c>
      <c r="C38" s="33">
        <v>9.9028890000000001</v>
      </c>
      <c r="D38" s="33">
        <v>10.721353000000001</v>
      </c>
      <c r="E38" s="33">
        <v>11.52997</v>
      </c>
      <c r="F38" s="33">
        <v>12.337664</v>
      </c>
      <c r="G38" s="33">
        <v>13.141541</v>
      </c>
      <c r="H38" s="33">
        <v>13.941086</v>
      </c>
      <c r="I38" s="33">
        <v>14.73879</v>
      </c>
      <c r="J38" s="33">
        <v>15.535087000000001</v>
      </c>
      <c r="K38" s="33">
        <v>16.330057</v>
      </c>
      <c r="L38" s="33">
        <v>17.123207000000001</v>
      </c>
      <c r="M38" s="33">
        <v>17.920162000000001</v>
      </c>
      <c r="N38" s="33">
        <v>18.713594000000001</v>
      </c>
      <c r="O38" s="33">
        <v>19.507372</v>
      </c>
      <c r="P38" s="33">
        <v>20.300681999999998</v>
      </c>
      <c r="Q38" s="33">
        <v>21.094121999999999</v>
      </c>
      <c r="R38" s="33">
        <v>21.887357999999999</v>
      </c>
      <c r="S38" s="33">
        <v>22.680695</v>
      </c>
      <c r="T38" s="33">
        <v>23.474246999999998</v>
      </c>
      <c r="U38" s="33">
        <v>24.268318000000001</v>
      </c>
      <c r="V38" s="33">
        <v>25.062442999999998</v>
      </c>
      <c r="W38" s="33">
        <v>25.856812999999999</v>
      </c>
      <c r="X38" s="33">
        <v>26.651520000000001</v>
      </c>
      <c r="Y38" s="33">
        <v>27.446359999999999</v>
      </c>
      <c r="Z38" s="33">
        <v>28.241282999999999</v>
      </c>
      <c r="AA38" s="33">
        <v>29.036507</v>
      </c>
      <c r="AB38" s="33">
        <v>29.831865000000001</v>
      </c>
      <c r="AC38" s="33">
        <v>30.627521999999999</v>
      </c>
      <c r="AD38" s="33">
        <v>31.423489</v>
      </c>
      <c r="AE38" s="33">
        <v>32.219765000000002</v>
      </c>
      <c r="AF38" s="33">
        <v>32.982551999999998</v>
      </c>
      <c r="AG38" s="32">
        <v>4.2361000000000003E-2</v>
      </c>
    </row>
    <row r="39" spans="1:33" ht="12" customHeight="1">
      <c r="A39" s="19" t="s">
        <v>1869</v>
      </c>
      <c r="B39" s="37" t="s">
        <v>1870</v>
      </c>
      <c r="C39" s="33">
        <v>865.06201199999998</v>
      </c>
      <c r="D39" s="33">
        <v>824.340149</v>
      </c>
      <c r="E39" s="33">
        <v>790.91394000000003</v>
      </c>
      <c r="F39" s="33">
        <v>751.18395999999996</v>
      </c>
      <c r="G39" s="33">
        <v>718.39636199999995</v>
      </c>
      <c r="H39" s="33">
        <v>705.48632799999996</v>
      </c>
      <c r="I39" s="33">
        <v>691.45343000000003</v>
      </c>
      <c r="J39" s="33">
        <v>680.03051800000003</v>
      </c>
      <c r="K39" s="33">
        <v>674.53582800000004</v>
      </c>
      <c r="L39" s="33">
        <v>674.37396200000001</v>
      </c>
      <c r="M39" s="33">
        <v>676.90283199999999</v>
      </c>
      <c r="N39" s="33">
        <v>679.01904300000001</v>
      </c>
      <c r="O39" s="33">
        <v>680.28259300000002</v>
      </c>
      <c r="P39" s="33">
        <v>679.98736599999995</v>
      </c>
      <c r="Q39" s="33">
        <v>676.90850799999998</v>
      </c>
      <c r="R39" s="33">
        <v>676.921875</v>
      </c>
      <c r="S39" s="33">
        <v>679.27581799999996</v>
      </c>
      <c r="T39" s="33">
        <v>681.77465800000004</v>
      </c>
      <c r="U39" s="33">
        <v>682.67230199999995</v>
      </c>
      <c r="V39" s="33">
        <v>687.11694299999999</v>
      </c>
      <c r="W39" s="33">
        <v>687.092896</v>
      </c>
      <c r="X39" s="33">
        <v>684.38964799999997</v>
      </c>
      <c r="Y39" s="33">
        <v>685.06475799999998</v>
      </c>
      <c r="Z39" s="33">
        <v>685.62988299999995</v>
      </c>
      <c r="AA39" s="33">
        <v>687.69439699999998</v>
      </c>
      <c r="AB39" s="33">
        <v>690.29901099999995</v>
      </c>
      <c r="AC39" s="33">
        <v>687.24493399999994</v>
      </c>
      <c r="AD39" s="33">
        <v>683.01159700000005</v>
      </c>
      <c r="AE39" s="33">
        <v>680.912598</v>
      </c>
      <c r="AF39" s="33">
        <v>678.37780799999996</v>
      </c>
      <c r="AG39" s="32">
        <v>-8.3479999999999995E-3</v>
      </c>
    </row>
    <row r="40" spans="1:33" ht="12" customHeight="1"/>
    <row r="41" spans="1:33" ht="12" customHeight="1">
      <c r="B41" s="30" t="s">
        <v>1871</v>
      </c>
    </row>
    <row r="42" spans="1:33" ht="12" customHeight="1">
      <c r="B42" s="30" t="s">
        <v>1827</v>
      </c>
    </row>
    <row r="43" spans="1:33" ht="12" customHeight="1">
      <c r="A43" s="19" t="s">
        <v>1872</v>
      </c>
      <c r="B43" s="37" t="s">
        <v>1807</v>
      </c>
      <c r="C43" s="33">
        <v>1518.112061</v>
      </c>
      <c r="D43" s="33">
        <v>1565.5539550000001</v>
      </c>
      <c r="E43" s="33">
        <v>1607.3077390000001</v>
      </c>
      <c r="F43" s="33">
        <v>1630.9057620000001</v>
      </c>
      <c r="G43" s="33">
        <v>1651.8286129999999</v>
      </c>
      <c r="H43" s="33">
        <v>1670.5836179999999</v>
      </c>
      <c r="I43" s="33">
        <v>1666.7219239999999</v>
      </c>
      <c r="J43" s="33">
        <v>1649.2493899999999</v>
      </c>
      <c r="K43" s="33">
        <v>1639.499634</v>
      </c>
      <c r="L43" s="33">
        <v>1625.0812989999999</v>
      </c>
      <c r="M43" s="33">
        <v>1606.3626710000001</v>
      </c>
      <c r="N43" s="33">
        <v>1594.0230710000001</v>
      </c>
      <c r="O43" s="33">
        <v>1586.029663</v>
      </c>
      <c r="P43" s="33">
        <v>1576.55188</v>
      </c>
      <c r="Q43" s="33">
        <v>1567.7172849999999</v>
      </c>
      <c r="R43" s="33">
        <v>1565.490112</v>
      </c>
      <c r="S43" s="33">
        <v>1569.0633539999999</v>
      </c>
      <c r="T43" s="33">
        <v>1570.0036620000001</v>
      </c>
      <c r="U43" s="33">
        <v>1576.227173</v>
      </c>
      <c r="V43" s="33">
        <v>1586.43103</v>
      </c>
      <c r="W43" s="33">
        <v>1586.4844969999999</v>
      </c>
      <c r="X43" s="33">
        <v>1584.7416989999999</v>
      </c>
      <c r="Y43" s="33">
        <v>1584.9954829999999</v>
      </c>
      <c r="Z43" s="33">
        <v>1581.9967039999999</v>
      </c>
      <c r="AA43" s="33">
        <v>1587.3829350000001</v>
      </c>
      <c r="AB43" s="33">
        <v>1591.093384</v>
      </c>
      <c r="AC43" s="33">
        <v>1587.2844239999999</v>
      </c>
      <c r="AD43" s="33">
        <v>1586.0268550000001</v>
      </c>
      <c r="AE43" s="33">
        <v>1590.22937</v>
      </c>
      <c r="AF43" s="33">
        <v>1594.2155760000001</v>
      </c>
      <c r="AG43" s="32">
        <v>1.688E-3</v>
      </c>
    </row>
    <row r="44" spans="1:33" ht="12" customHeight="1">
      <c r="A44" s="19" t="s">
        <v>1873</v>
      </c>
      <c r="B44" s="37" t="s">
        <v>1808</v>
      </c>
      <c r="C44" s="33">
        <v>6.9736999999999993E-2</v>
      </c>
      <c r="D44" s="33">
        <v>7.2718000000000005E-2</v>
      </c>
      <c r="E44" s="33">
        <v>7.5301000000000007E-2</v>
      </c>
      <c r="F44" s="33">
        <v>7.7015E-2</v>
      </c>
      <c r="G44" s="33">
        <v>7.8558000000000003E-2</v>
      </c>
      <c r="H44" s="33">
        <v>7.9961000000000004E-2</v>
      </c>
      <c r="I44" s="33">
        <v>8.0260999999999999E-2</v>
      </c>
      <c r="J44" s="33">
        <v>7.9889000000000002E-2</v>
      </c>
      <c r="K44" s="33">
        <v>7.9879000000000006E-2</v>
      </c>
      <c r="L44" s="33">
        <v>7.9636999999999999E-2</v>
      </c>
      <c r="M44" s="33">
        <v>7.9223000000000002E-2</v>
      </c>
      <c r="N44" s="33">
        <v>7.9078999999999997E-2</v>
      </c>
      <c r="O44" s="33">
        <v>7.9149999999999998E-2</v>
      </c>
      <c r="P44" s="33">
        <v>7.9136999999999999E-2</v>
      </c>
      <c r="Q44" s="33">
        <v>7.9153000000000001E-2</v>
      </c>
      <c r="R44" s="33">
        <v>7.9502000000000003E-2</v>
      </c>
      <c r="S44" s="33">
        <v>8.0152000000000001E-2</v>
      </c>
      <c r="T44" s="33">
        <v>8.0670000000000006E-2</v>
      </c>
      <c r="U44" s="33">
        <v>8.1463999999999995E-2</v>
      </c>
      <c r="V44" s="33">
        <v>8.2477999999999996E-2</v>
      </c>
      <c r="W44" s="33">
        <v>8.2965999999999998E-2</v>
      </c>
      <c r="X44" s="33">
        <v>8.3364999999999995E-2</v>
      </c>
      <c r="Y44" s="33">
        <v>8.3873000000000003E-2</v>
      </c>
      <c r="Z44" s="33">
        <v>8.4212999999999996E-2</v>
      </c>
      <c r="AA44" s="33">
        <v>8.5010000000000002E-2</v>
      </c>
      <c r="AB44" s="33">
        <v>8.5726999999999998E-2</v>
      </c>
      <c r="AC44" s="33">
        <v>8.6049E-2</v>
      </c>
      <c r="AD44" s="33">
        <v>8.6511000000000005E-2</v>
      </c>
      <c r="AE44" s="33">
        <v>8.7268999999999999E-2</v>
      </c>
      <c r="AF44" s="33">
        <v>8.8016999999999998E-2</v>
      </c>
      <c r="AG44" s="32">
        <v>8.0599999999999995E-3</v>
      </c>
    </row>
    <row r="45" spans="1:33" ht="12" customHeight="1">
      <c r="A45" s="19" t="s">
        <v>1874</v>
      </c>
      <c r="B45" s="37" t="s">
        <v>1828</v>
      </c>
      <c r="C45" s="33">
        <v>1518.181763</v>
      </c>
      <c r="D45" s="33">
        <v>1565.6267089999999</v>
      </c>
      <c r="E45" s="33">
        <v>1607.383057</v>
      </c>
      <c r="F45" s="33">
        <v>1630.982788</v>
      </c>
      <c r="G45" s="33">
        <v>1651.9072269999999</v>
      </c>
      <c r="H45" s="33">
        <v>1670.6635739999999</v>
      </c>
      <c r="I45" s="33">
        <v>1666.802124</v>
      </c>
      <c r="J45" s="33">
        <v>1649.3292240000001</v>
      </c>
      <c r="K45" s="33">
        <v>1639.5794679999999</v>
      </c>
      <c r="L45" s="33">
        <v>1625.160889</v>
      </c>
      <c r="M45" s="33">
        <v>1606.4418949999999</v>
      </c>
      <c r="N45" s="33">
        <v>1594.102173</v>
      </c>
      <c r="O45" s="33">
        <v>1586.1087649999999</v>
      </c>
      <c r="P45" s="33">
        <v>1576.630981</v>
      </c>
      <c r="Q45" s="33">
        <v>1567.7963870000001</v>
      </c>
      <c r="R45" s="33">
        <v>1565.5695800000001</v>
      </c>
      <c r="S45" s="33">
        <v>1569.1435550000001</v>
      </c>
      <c r="T45" s="33">
        <v>1570.084351</v>
      </c>
      <c r="U45" s="33">
        <v>1576.3085940000001</v>
      </c>
      <c r="V45" s="33">
        <v>1586.5135499999999</v>
      </c>
      <c r="W45" s="33">
        <v>1586.567505</v>
      </c>
      <c r="X45" s="33">
        <v>1584.825073</v>
      </c>
      <c r="Y45" s="33">
        <v>1585.079346</v>
      </c>
      <c r="Z45" s="33">
        <v>1582.080933</v>
      </c>
      <c r="AA45" s="33">
        <v>1587.4678960000001</v>
      </c>
      <c r="AB45" s="33">
        <v>1591.179077</v>
      </c>
      <c r="AC45" s="33">
        <v>1587.3704829999999</v>
      </c>
      <c r="AD45" s="33">
        <v>1586.1134030000001</v>
      </c>
      <c r="AE45" s="33">
        <v>1590.31665</v>
      </c>
      <c r="AF45" s="33">
        <v>1594.3035890000001</v>
      </c>
      <c r="AG45" s="32">
        <v>1.688E-3</v>
      </c>
    </row>
    <row r="46" spans="1:33" ht="12" customHeight="1"/>
    <row r="47" spans="1:33" ht="12" customHeight="1">
      <c r="B47" s="30" t="s">
        <v>1829</v>
      </c>
    </row>
    <row r="48" spans="1:33" ht="12" customHeight="1">
      <c r="A48" s="19" t="s">
        <v>1875</v>
      </c>
      <c r="B48" s="37" t="s">
        <v>1811</v>
      </c>
      <c r="C48" s="33">
        <v>157.63651999999999</v>
      </c>
      <c r="D48" s="33">
        <v>164.29461699999999</v>
      </c>
      <c r="E48" s="33">
        <v>170.07699600000001</v>
      </c>
      <c r="F48" s="33">
        <v>173.90107699999999</v>
      </c>
      <c r="G48" s="33">
        <v>177.34742700000001</v>
      </c>
      <c r="H48" s="33">
        <v>180.48619099999999</v>
      </c>
      <c r="I48" s="33">
        <v>181.13995399999999</v>
      </c>
      <c r="J48" s="33">
        <v>180.277863</v>
      </c>
      <c r="K48" s="33">
        <v>180.23597699999999</v>
      </c>
      <c r="L48" s="33">
        <v>179.66980000000001</v>
      </c>
      <c r="M48" s="33">
        <v>178.705276</v>
      </c>
      <c r="N48" s="33">
        <v>178.36077900000001</v>
      </c>
      <c r="O48" s="33">
        <v>178.49970999999999</v>
      </c>
      <c r="P48" s="33">
        <v>178.451065</v>
      </c>
      <c r="Q48" s="33">
        <v>178.46830700000001</v>
      </c>
      <c r="R48" s="33">
        <v>179.23793000000001</v>
      </c>
      <c r="S48" s="33">
        <v>180.68356299999999</v>
      </c>
      <c r="T48" s="33">
        <v>181.833023</v>
      </c>
      <c r="U48" s="33">
        <v>183.605042</v>
      </c>
      <c r="V48" s="33">
        <v>185.87068199999999</v>
      </c>
      <c r="W48" s="33">
        <v>186.95176699999999</v>
      </c>
      <c r="X48" s="33">
        <v>187.83299299999999</v>
      </c>
      <c r="Y48" s="33">
        <v>188.95854199999999</v>
      </c>
      <c r="Z48" s="33">
        <v>189.70701600000001</v>
      </c>
      <c r="AA48" s="33">
        <v>191.48323099999999</v>
      </c>
      <c r="AB48" s="33">
        <v>193.07804899999999</v>
      </c>
      <c r="AC48" s="33">
        <v>193.781509</v>
      </c>
      <c r="AD48" s="33">
        <v>194.80169699999999</v>
      </c>
      <c r="AE48" s="33">
        <v>196.48878500000001</v>
      </c>
      <c r="AF48" s="33">
        <v>198.15469400000001</v>
      </c>
      <c r="AG48" s="32">
        <v>7.9190000000000007E-3</v>
      </c>
    </row>
    <row r="49" spans="1:33" ht="12" customHeight="1">
      <c r="A49" s="19" t="s">
        <v>1876</v>
      </c>
      <c r="B49" s="37" t="s">
        <v>1812</v>
      </c>
      <c r="C49" s="33">
        <v>9.2892000000000002E-2</v>
      </c>
      <c r="D49" s="33">
        <v>9.2430999999999999E-2</v>
      </c>
      <c r="E49" s="33">
        <v>9.1610999999999998E-2</v>
      </c>
      <c r="F49" s="33">
        <v>8.9661000000000005E-2</v>
      </c>
      <c r="G49" s="33">
        <v>8.7519E-2</v>
      </c>
      <c r="H49" s="33">
        <v>8.5209999999999994E-2</v>
      </c>
      <c r="I49" s="33">
        <v>8.1723000000000004E-2</v>
      </c>
      <c r="J49" s="33">
        <v>7.7602000000000004E-2</v>
      </c>
      <c r="K49" s="33">
        <v>7.3883000000000004E-2</v>
      </c>
      <c r="L49" s="33">
        <v>6.9982000000000003E-2</v>
      </c>
      <c r="M49" s="33">
        <v>6.5918000000000004E-2</v>
      </c>
      <c r="N49" s="33">
        <v>6.2178999999999998E-2</v>
      </c>
      <c r="O49" s="33">
        <v>5.8629000000000001E-2</v>
      </c>
      <c r="P49" s="33">
        <v>5.5043000000000002E-2</v>
      </c>
      <c r="Q49" s="33">
        <v>5.1494999999999999E-2</v>
      </c>
      <c r="R49" s="33">
        <v>4.8166E-2</v>
      </c>
      <c r="S49" s="33">
        <v>4.4989000000000001E-2</v>
      </c>
      <c r="T49" s="33">
        <v>4.1703999999999998E-2</v>
      </c>
      <c r="U49" s="33">
        <v>3.8522000000000001E-2</v>
      </c>
      <c r="V49" s="33">
        <v>3.5374999999999997E-2</v>
      </c>
      <c r="W49" s="33">
        <v>3.1958E-2</v>
      </c>
      <c r="X49" s="33">
        <v>2.8482E-2</v>
      </c>
      <c r="Y49" s="33">
        <v>2.5020000000000001E-2</v>
      </c>
      <c r="Z49" s="33">
        <v>2.1486000000000002E-2</v>
      </c>
      <c r="AA49" s="33">
        <v>1.8034000000000001E-2</v>
      </c>
      <c r="AB49" s="33">
        <v>1.4515999999999999E-2</v>
      </c>
      <c r="AC49" s="33">
        <v>1.0902E-2</v>
      </c>
      <c r="AD49" s="33">
        <v>7.2899999999999996E-3</v>
      </c>
      <c r="AE49" s="33">
        <v>3.669E-3</v>
      </c>
      <c r="AF49" s="33">
        <v>0</v>
      </c>
      <c r="AG49" s="32" t="s">
        <v>1754</v>
      </c>
    </row>
    <row r="50" spans="1:33" ht="15" customHeight="1">
      <c r="A50" s="19" t="s">
        <v>1877</v>
      </c>
      <c r="B50" s="37" t="s">
        <v>1813</v>
      </c>
      <c r="C50" s="33">
        <v>0.47083900000000001</v>
      </c>
      <c r="D50" s="33">
        <v>4.98942</v>
      </c>
      <c r="E50" s="33">
        <v>9.7888140000000003</v>
      </c>
      <c r="F50" s="33">
        <v>14.709673</v>
      </c>
      <c r="G50" s="33">
        <v>19.779585000000001</v>
      </c>
      <c r="H50" s="33">
        <v>24.984144000000001</v>
      </c>
      <c r="I50" s="33">
        <v>29.93854</v>
      </c>
      <c r="J50" s="33">
        <v>34.628044000000003</v>
      </c>
      <c r="K50" s="33">
        <v>39.441257</v>
      </c>
      <c r="L50" s="33">
        <v>44.112591000000002</v>
      </c>
      <c r="M50" s="33">
        <v>48.609859</v>
      </c>
      <c r="N50" s="33">
        <v>53.247875000000001</v>
      </c>
      <c r="O50" s="33">
        <v>58.012352</v>
      </c>
      <c r="P50" s="33">
        <v>62.712474999999998</v>
      </c>
      <c r="Q50" s="33">
        <v>67.425422999999995</v>
      </c>
      <c r="R50" s="33">
        <v>72.433121</v>
      </c>
      <c r="S50" s="33">
        <v>77.760834000000003</v>
      </c>
      <c r="T50" s="33">
        <v>83.020759999999996</v>
      </c>
      <c r="U50" s="33">
        <v>88.632576</v>
      </c>
      <c r="V50" s="33">
        <v>94.573455999999993</v>
      </c>
      <c r="W50" s="33">
        <v>99.994040999999996</v>
      </c>
      <c r="X50" s="33">
        <v>105.346924</v>
      </c>
      <c r="Y50" s="33">
        <v>110.879234</v>
      </c>
      <c r="Z50" s="33">
        <v>116.227211</v>
      </c>
      <c r="AA50" s="33">
        <v>122.253471</v>
      </c>
      <c r="AB50" s="33">
        <v>128.23757900000001</v>
      </c>
      <c r="AC50" s="33">
        <v>133.67079200000001</v>
      </c>
      <c r="AD50" s="33">
        <v>139.356583</v>
      </c>
      <c r="AE50" s="33">
        <v>145.589325</v>
      </c>
      <c r="AF50" s="33">
        <v>151.889938</v>
      </c>
      <c r="AG50" s="32">
        <v>0.22040899999999999</v>
      </c>
    </row>
    <row r="51" spans="1:33" ht="15" customHeight="1">
      <c r="A51" s="19" t="s">
        <v>1878</v>
      </c>
      <c r="B51" s="37" t="s">
        <v>1814</v>
      </c>
      <c r="C51" s="33">
        <v>1.274251</v>
      </c>
      <c r="D51" s="33">
        <v>1.95116</v>
      </c>
      <c r="E51" s="33">
        <v>2.6662149999999998</v>
      </c>
      <c r="F51" s="33">
        <v>3.3852199999999999</v>
      </c>
      <c r="G51" s="33">
        <v>4.1243949999999998</v>
      </c>
      <c r="H51" s="33">
        <v>4.8818580000000003</v>
      </c>
      <c r="I51" s="33">
        <v>5.5862780000000001</v>
      </c>
      <c r="J51" s="33">
        <v>6.2424739999999996</v>
      </c>
      <c r="K51" s="33">
        <v>6.9226409999999996</v>
      </c>
      <c r="L51" s="33">
        <v>7.5790579999999999</v>
      </c>
      <c r="M51" s="33">
        <v>8.2070190000000007</v>
      </c>
      <c r="N51" s="33">
        <v>8.8605999999999998</v>
      </c>
      <c r="O51" s="33">
        <v>9.5358239999999999</v>
      </c>
      <c r="P51" s="33">
        <v>10.200907000000001</v>
      </c>
      <c r="Q51" s="33">
        <v>10.868492</v>
      </c>
      <c r="R51" s="33">
        <v>11.583517000000001</v>
      </c>
      <c r="S51" s="33">
        <v>12.349009000000001</v>
      </c>
      <c r="T51" s="33">
        <v>13.102914999999999</v>
      </c>
      <c r="U51" s="33">
        <v>13.911460999999999</v>
      </c>
      <c r="V51" s="33">
        <v>14.770402000000001</v>
      </c>
      <c r="W51" s="33">
        <v>15.547115</v>
      </c>
      <c r="X51" s="33">
        <v>16.312901</v>
      </c>
      <c r="Y51" s="33">
        <v>17.106069999999999</v>
      </c>
      <c r="Z51" s="33">
        <v>17.870501000000001</v>
      </c>
      <c r="AA51" s="33">
        <v>18.738737</v>
      </c>
      <c r="AB51" s="33">
        <v>19.599815</v>
      </c>
      <c r="AC51" s="33">
        <v>20.376341</v>
      </c>
      <c r="AD51" s="33">
        <v>21.191206000000001</v>
      </c>
      <c r="AE51" s="33">
        <v>22.088835</v>
      </c>
      <c r="AF51" s="33">
        <v>22.996179999999999</v>
      </c>
      <c r="AG51" s="32">
        <v>0.104903</v>
      </c>
    </row>
    <row r="52" spans="1:33" ht="15" customHeight="1">
      <c r="A52" s="19" t="s">
        <v>1879</v>
      </c>
      <c r="B52" s="37" t="s">
        <v>1815</v>
      </c>
      <c r="C52" s="33">
        <v>5.4682180000000002</v>
      </c>
      <c r="D52" s="33">
        <v>5.8192680000000001</v>
      </c>
      <c r="E52" s="33">
        <v>6.1694190000000004</v>
      </c>
      <c r="F52" s="33">
        <v>6.4614380000000002</v>
      </c>
      <c r="G52" s="33">
        <v>6.7530060000000001</v>
      </c>
      <c r="H52" s="33">
        <v>7.0449849999999996</v>
      </c>
      <c r="I52" s="33">
        <v>7.2465960000000003</v>
      </c>
      <c r="J52" s="33">
        <v>7.388668</v>
      </c>
      <c r="K52" s="33">
        <v>7.5638019999999999</v>
      </c>
      <c r="L52" s="33">
        <v>7.7159740000000001</v>
      </c>
      <c r="M52" s="33">
        <v>7.8422470000000004</v>
      </c>
      <c r="N52" s="33">
        <v>7.9994550000000002</v>
      </c>
      <c r="O52" s="33">
        <v>8.1773399999999992</v>
      </c>
      <c r="P52" s="33">
        <v>8.3474439999999994</v>
      </c>
      <c r="Q52" s="33">
        <v>8.5202770000000001</v>
      </c>
      <c r="R52" s="33">
        <v>8.7292539999999992</v>
      </c>
      <c r="S52" s="33">
        <v>8.9725070000000002</v>
      </c>
      <c r="T52" s="33">
        <v>9.2033539999999991</v>
      </c>
      <c r="U52" s="33">
        <v>9.4681840000000008</v>
      </c>
      <c r="V52" s="33">
        <v>9.7609499999999993</v>
      </c>
      <c r="W52" s="33">
        <v>9.9950690000000009</v>
      </c>
      <c r="X52" s="33">
        <v>10.219485000000001</v>
      </c>
      <c r="Y52" s="33">
        <v>10.458586</v>
      </c>
      <c r="Z52" s="33">
        <v>10.677771999999999</v>
      </c>
      <c r="AA52" s="33">
        <v>10.955591</v>
      </c>
      <c r="AB52" s="33">
        <v>11.225174000000001</v>
      </c>
      <c r="AC52" s="33">
        <v>11.443389</v>
      </c>
      <c r="AD52" s="33">
        <v>11.681424</v>
      </c>
      <c r="AE52" s="33">
        <v>11.962997</v>
      </c>
      <c r="AF52" s="33">
        <v>12.246930000000001</v>
      </c>
      <c r="AG52" s="32">
        <v>2.8194E-2</v>
      </c>
    </row>
    <row r="53" spans="1:33" ht="15" customHeight="1">
      <c r="A53" s="19" t="s">
        <v>1880</v>
      </c>
      <c r="B53" s="37" t="s">
        <v>1816</v>
      </c>
      <c r="C53" s="33">
        <v>5.0805999999999997E-2</v>
      </c>
      <c r="D53" s="33">
        <v>0.46021899999999999</v>
      </c>
      <c r="E53" s="33">
        <v>0.89303900000000003</v>
      </c>
      <c r="F53" s="33">
        <v>1.3351409999999999</v>
      </c>
      <c r="G53" s="33">
        <v>1.7896350000000001</v>
      </c>
      <c r="H53" s="33">
        <v>2.2556060000000002</v>
      </c>
      <c r="I53" s="33">
        <v>2.6984059999999999</v>
      </c>
      <c r="J53" s="33">
        <v>3.1168119999999999</v>
      </c>
      <c r="K53" s="33">
        <v>3.5458219999999998</v>
      </c>
      <c r="L53" s="33">
        <v>3.9614829999999999</v>
      </c>
      <c r="M53" s="33">
        <v>4.3593669999999998</v>
      </c>
      <c r="N53" s="33">
        <v>4.7704300000000002</v>
      </c>
      <c r="O53" s="33">
        <v>5.1921109999999997</v>
      </c>
      <c r="P53" s="33">
        <v>5.6077320000000004</v>
      </c>
      <c r="Q53" s="33">
        <v>6.0239649999999996</v>
      </c>
      <c r="R53" s="33">
        <v>6.4658810000000004</v>
      </c>
      <c r="S53" s="33">
        <v>6.9356530000000003</v>
      </c>
      <c r="T53" s="33">
        <v>7.398828</v>
      </c>
      <c r="U53" s="33">
        <v>7.8927759999999996</v>
      </c>
      <c r="V53" s="33">
        <v>8.4150980000000004</v>
      </c>
      <c r="W53" s="33">
        <v>8.8907039999999995</v>
      </c>
      <c r="X53" s="33">
        <v>9.3595389999999998</v>
      </c>
      <c r="Y53" s="33">
        <v>9.8436730000000008</v>
      </c>
      <c r="Z53" s="33">
        <v>10.310722</v>
      </c>
      <c r="AA53" s="33">
        <v>10.836866000000001</v>
      </c>
      <c r="AB53" s="33">
        <v>11.358362</v>
      </c>
      <c r="AC53" s="33">
        <v>11.829897000000001</v>
      </c>
      <c r="AD53" s="33">
        <v>12.323129</v>
      </c>
      <c r="AE53" s="33">
        <v>12.864701999999999</v>
      </c>
      <c r="AF53" s="33">
        <v>13.412018</v>
      </c>
      <c r="AG53" s="32">
        <v>0.21199999999999999</v>
      </c>
    </row>
    <row r="54" spans="1:33" ht="15" customHeight="1">
      <c r="A54" s="19" t="s">
        <v>1881</v>
      </c>
      <c r="B54" s="37" t="s">
        <v>1817</v>
      </c>
      <c r="C54" s="33">
        <v>0</v>
      </c>
      <c r="D54" s="33">
        <v>0</v>
      </c>
      <c r="E54" s="33">
        <v>0</v>
      </c>
      <c r="F54" s="33">
        <v>0</v>
      </c>
      <c r="G54" s="33">
        <v>0</v>
      </c>
      <c r="H54" s="33">
        <v>0</v>
      </c>
      <c r="I54" s="33">
        <v>0</v>
      </c>
      <c r="J54" s="33">
        <v>0</v>
      </c>
      <c r="K54" s="33">
        <v>0</v>
      </c>
      <c r="L54" s="33">
        <v>0</v>
      </c>
      <c r="M54" s="33">
        <v>0</v>
      </c>
      <c r="N54" s="33">
        <v>0</v>
      </c>
      <c r="O54" s="33">
        <v>0</v>
      </c>
      <c r="P54" s="33">
        <v>0</v>
      </c>
      <c r="Q54" s="33">
        <v>0</v>
      </c>
      <c r="R54" s="33">
        <v>0</v>
      </c>
      <c r="S54" s="33">
        <v>0</v>
      </c>
      <c r="T54" s="33">
        <v>0</v>
      </c>
      <c r="U54" s="33">
        <v>0</v>
      </c>
      <c r="V54" s="33">
        <v>0</v>
      </c>
      <c r="W54" s="33">
        <v>0</v>
      </c>
      <c r="X54" s="33">
        <v>0</v>
      </c>
      <c r="Y54" s="33">
        <v>0</v>
      </c>
      <c r="Z54" s="33">
        <v>0</v>
      </c>
      <c r="AA54" s="33">
        <v>0</v>
      </c>
      <c r="AB54" s="33">
        <v>0</v>
      </c>
      <c r="AC54" s="33">
        <v>0</v>
      </c>
      <c r="AD54" s="33">
        <v>0</v>
      </c>
      <c r="AE54" s="33">
        <v>0</v>
      </c>
      <c r="AF54" s="33">
        <v>0</v>
      </c>
      <c r="AG54" s="32" t="s">
        <v>1754</v>
      </c>
    </row>
    <row r="55" spans="1:33" ht="15" customHeight="1">
      <c r="A55" s="19" t="s">
        <v>1882</v>
      </c>
      <c r="B55" s="37" t="s">
        <v>1818</v>
      </c>
      <c r="C55" s="33">
        <v>46.371634999999998</v>
      </c>
      <c r="D55" s="33">
        <v>48.785018999999998</v>
      </c>
      <c r="E55" s="33">
        <v>51.144409000000003</v>
      </c>
      <c r="F55" s="33">
        <v>52.994019000000002</v>
      </c>
      <c r="G55" s="33">
        <v>54.817355999999997</v>
      </c>
      <c r="H55" s="33">
        <v>56.623466000000001</v>
      </c>
      <c r="I55" s="33">
        <v>57.693641999999997</v>
      </c>
      <c r="J55" s="33">
        <v>58.293551999999998</v>
      </c>
      <c r="K55" s="33">
        <v>59.161422999999999</v>
      </c>
      <c r="L55" s="33">
        <v>59.856785000000002</v>
      </c>
      <c r="M55" s="33">
        <v>60.369456999999997</v>
      </c>
      <c r="N55" s="33">
        <v>61.123610999999997</v>
      </c>
      <c r="O55" s="33">
        <v>62.042220999999998</v>
      </c>
      <c r="P55" s="33">
        <v>62.905093999999998</v>
      </c>
      <c r="Q55" s="33">
        <v>63.793357999999998</v>
      </c>
      <c r="R55" s="33">
        <v>64.954948000000002</v>
      </c>
      <c r="S55" s="33">
        <v>66.372283999999993</v>
      </c>
      <c r="T55" s="33">
        <v>67.696617000000003</v>
      </c>
      <c r="U55" s="33">
        <v>69.269401999999999</v>
      </c>
      <c r="V55" s="33">
        <v>71.045685000000006</v>
      </c>
      <c r="W55" s="33">
        <v>72.391013999999998</v>
      </c>
      <c r="X55" s="33">
        <v>73.667946000000001</v>
      </c>
      <c r="Y55" s="33">
        <v>75.051642999999999</v>
      </c>
      <c r="Z55" s="33">
        <v>76.294640000000001</v>
      </c>
      <c r="AA55" s="33">
        <v>77.959632999999997</v>
      </c>
      <c r="AB55" s="33">
        <v>79.566467000000003</v>
      </c>
      <c r="AC55" s="33">
        <v>80.813338999999999</v>
      </c>
      <c r="AD55" s="33">
        <v>82.202483999999998</v>
      </c>
      <c r="AE55" s="33">
        <v>83.894820999999993</v>
      </c>
      <c r="AF55" s="33">
        <v>85.600502000000006</v>
      </c>
      <c r="AG55" s="32">
        <v>2.1363E-2</v>
      </c>
    </row>
    <row r="56" spans="1:33" ht="15" customHeight="1">
      <c r="A56" s="19" t="s">
        <v>1883</v>
      </c>
      <c r="B56" s="37" t="s">
        <v>1819</v>
      </c>
      <c r="C56" s="33">
        <v>0</v>
      </c>
      <c r="D56" s="33">
        <v>0</v>
      </c>
      <c r="E56" s="33">
        <v>0</v>
      </c>
      <c r="F56" s="33">
        <v>0</v>
      </c>
      <c r="G56" s="33">
        <v>0</v>
      </c>
      <c r="H56" s="33">
        <v>0</v>
      </c>
      <c r="I56" s="33">
        <v>0</v>
      </c>
      <c r="J56" s="33">
        <v>0</v>
      </c>
      <c r="K56" s="33">
        <v>0</v>
      </c>
      <c r="L56" s="33">
        <v>0</v>
      </c>
      <c r="M56" s="33">
        <v>0</v>
      </c>
      <c r="N56" s="33">
        <v>0</v>
      </c>
      <c r="O56" s="33">
        <v>0</v>
      </c>
      <c r="P56" s="33">
        <v>0</v>
      </c>
      <c r="Q56" s="33">
        <v>0</v>
      </c>
      <c r="R56" s="33">
        <v>0</v>
      </c>
      <c r="S56" s="33">
        <v>0</v>
      </c>
      <c r="T56" s="33">
        <v>0</v>
      </c>
      <c r="U56" s="33">
        <v>0</v>
      </c>
      <c r="V56" s="33">
        <v>0</v>
      </c>
      <c r="W56" s="33">
        <v>0</v>
      </c>
      <c r="X56" s="33">
        <v>0</v>
      </c>
      <c r="Y56" s="33">
        <v>0</v>
      </c>
      <c r="Z56" s="33">
        <v>0</v>
      </c>
      <c r="AA56" s="33">
        <v>0</v>
      </c>
      <c r="AB56" s="33">
        <v>0</v>
      </c>
      <c r="AC56" s="33">
        <v>0</v>
      </c>
      <c r="AD56" s="33">
        <v>0</v>
      </c>
      <c r="AE56" s="33">
        <v>0</v>
      </c>
      <c r="AF56" s="33">
        <v>0</v>
      </c>
      <c r="AG56" s="32" t="s">
        <v>1754</v>
      </c>
    </row>
    <row r="57" spans="1:33" ht="15" customHeight="1">
      <c r="A57" s="19" t="s">
        <v>1884</v>
      </c>
      <c r="B57" s="37" t="s">
        <v>1820</v>
      </c>
      <c r="C57" s="33">
        <v>0</v>
      </c>
      <c r="D57" s="33">
        <v>0</v>
      </c>
      <c r="E57" s="33">
        <v>0</v>
      </c>
      <c r="F57" s="33">
        <v>0</v>
      </c>
      <c r="G57" s="33">
        <v>0</v>
      </c>
      <c r="H57" s="33">
        <v>0</v>
      </c>
      <c r="I57" s="33">
        <v>0</v>
      </c>
      <c r="J57" s="33">
        <v>0</v>
      </c>
      <c r="K57" s="33">
        <v>0</v>
      </c>
      <c r="L57" s="33">
        <v>0</v>
      </c>
      <c r="M57" s="33">
        <v>0</v>
      </c>
      <c r="N57" s="33">
        <v>0</v>
      </c>
      <c r="O57" s="33">
        <v>0</v>
      </c>
      <c r="P57" s="33">
        <v>0</v>
      </c>
      <c r="Q57" s="33">
        <v>0</v>
      </c>
      <c r="R57" s="33">
        <v>0</v>
      </c>
      <c r="S57" s="33">
        <v>0</v>
      </c>
      <c r="T57" s="33">
        <v>0</v>
      </c>
      <c r="U57" s="33">
        <v>0</v>
      </c>
      <c r="V57" s="33">
        <v>0</v>
      </c>
      <c r="W57" s="33">
        <v>0</v>
      </c>
      <c r="X57" s="33">
        <v>0</v>
      </c>
      <c r="Y57" s="33">
        <v>0</v>
      </c>
      <c r="Z57" s="33">
        <v>0</v>
      </c>
      <c r="AA57" s="33">
        <v>0</v>
      </c>
      <c r="AB57" s="33">
        <v>0</v>
      </c>
      <c r="AC57" s="33">
        <v>0</v>
      </c>
      <c r="AD57" s="33">
        <v>0</v>
      </c>
      <c r="AE57" s="33">
        <v>0</v>
      </c>
      <c r="AF57" s="33">
        <v>0</v>
      </c>
      <c r="AG57" s="32" t="s">
        <v>1754</v>
      </c>
    </row>
    <row r="58" spans="1:33" ht="15" customHeight="1">
      <c r="A58" s="19" t="s">
        <v>1885</v>
      </c>
      <c r="B58" s="37" t="s">
        <v>1821</v>
      </c>
      <c r="C58" s="33">
        <v>0</v>
      </c>
      <c r="D58" s="33">
        <v>0</v>
      </c>
      <c r="E58" s="33">
        <v>0</v>
      </c>
      <c r="F58" s="33">
        <v>0</v>
      </c>
      <c r="G58" s="33">
        <v>0</v>
      </c>
      <c r="H58" s="33">
        <v>0</v>
      </c>
      <c r="I58" s="33">
        <v>0</v>
      </c>
      <c r="J58" s="33">
        <v>0</v>
      </c>
      <c r="K58" s="33">
        <v>0</v>
      </c>
      <c r="L58" s="33">
        <v>0</v>
      </c>
      <c r="M58" s="33">
        <v>0</v>
      </c>
      <c r="N58" s="33">
        <v>0</v>
      </c>
      <c r="O58" s="33">
        <v>0</v>
      </c>
      <c r="P58" s="33">
        <v>0</v>
      </c>
      <c r="Q58" s="33">
        <v>0</v>
      </c>
      <c r="R58" s="33">
        <v>0</v>
      </c>
      <c r="S58" s="33">
        <v>0</v>
      </c>
      <c r="T58" s="33">
        <v>0</v>
      </c>
      <c r="U58" s="33">
        <v>0</v>
      </c>
      <c r="V58" s="33">
        <v>0</v>
      </c>
      <c r="W58" s="33">
        <v>0</v>
      </c>
      <c r="X58" s="33">
        <v>0</v>
      </c>
      <c r="Y58" s="33">
        <v>0</v>
      </c>
      <c r="Z58" s="33">
        <v>0</v>
      </c>
      <c r="AA58" s="33">
        <v>0</v>
      </c>
      <c r="AB58" s="33">
        <v>0</v>
      </c>
      <c r="AC58" s="33">
        <v>0</v>
      </c>
      <c r="AD58" s="33">
        <v>0</v>
      </c>
      <c r="AE58" s="33">
        <v>0</v>
      </c>
      <c r="AF58" s="33">
        <v>0</v>
      </c>
      <c r="AG58" s="32" t="s">
        <v>1754</v>
      </c>
    </row>
    <row r="59" spans="1:33" ht="15" customHeight="1">
      <c r="A59" s="19" t="s">
        <v>1886</v>
      </c>
      <c r="B59" s="37" t="s">
        <v>1822</v>
      </c>
      <c r="C59" s="33">
        <v>0</v>
      </c>
      <c r="D59" s="33">
        <v>0</v>
      </c>
      <c r="E59" s="33">
        <v>0</v>
      </c>
      <c r="F59" s="33">
        <v>0</v>
      </c>
      <c r="G59" s="33">
        <v>0</v>
      </c>
      <c r="H59" s="33">
        <v>0</v>
      </c>
      <c r="I59" s="33">
        <v>0</v>
      </c>
      <c r="J59" s="33">
        <v>0</v>
      </c>
      <c r="K59" s="33">
        <v>0</v>
      </c>
      <c r="L59" s="33">
        <v>0</v>
      </c>
      <c r="M59" s="33">
        <v>0</v>
      </c>
      <c r="N59" s="33">
        <v>0</v>
      </c>
      <c r="O59" s="33">
        <v>0</v>
      </c>
      <c r="P59" s="33">
        <v>0</v>
      </c>
      <c r="Q59" s="33">
        <v>0</v>
      </c>
      <c r="R59" s="33">
        <v>0</v>
      </c>
      <c r="S59" s="33">
        <v>0</v>
      </c>
      <c r="T59" s="33">
        <v>0</v>
      </c>
      <c r="U59" s="33">
        <v>0</v>
      </c>
      <c r="V59" s="33">
        <v>0</v>
      </c>
      <c r="W59" s="33">
        <v>0</v>
      </c>
      <c r="X59" s="33">
        <v>0</v>
      </c>
      <c r="Y59" s="33">
        <v>0</v>
      </c>
      <c r="Z59" s="33">
        <v>0</v>
      </c>
      <c r="AA59" s="33">
        <v>0</v>
      </c>
      <c r="AB59" s="33">
        <v>0</v>
      </c>
      <c r="AC59" s="33">
        <v>0</v>
      </c>
      <c r="AD59" s="33">
        <v>0</v>
      </c>
      <c r="AE59" s="33">
        <v>0</v>
      </c>
      <c r="AF59" s="33">
        <v>0</v>
      </c>
      <c r="AG59" s="32" t="s">
        <v>1754</v>
      </c>
    </row>
    <row r="60" spans="1:33" ht="15" customHeight="1">
      <c r="A60" s="19" t="s">
        <v>1887</v>
      </c>
      <c r="B60" s="37" t="s">
        <v>1823</v>
      </c>
      <c r="C60" s="33">
        <v>0</v>
      </c>
      <c r="D60" s="33">
        <v>0</v>
      </c>
      <c r="E60" s="33">
        <v>0</v>
      </c>
      <c r="F60" s="33">
        <v>0</v>
      </c>
      <c r="G60" s="33">
        <v>0</v>
      </c>
      <c r="H60" s="33">
        <v>0</v>
      </c>
      <c r="I60" s="33">
        <v>0</v>
      </c>
      <c r="J60" s="33">
        <v>0</v>
      </c>
      <c r="K60" s="33">
        <v>0</v>
      </c>
      <c r="L60" s="33">
        <v>0</v>
      </c>
      <c r="M60" s="33">
        <v>0</v>
      </c>
      <c r="N60" s="33">
        <v>0</v>
      </c>
      <c r="O60" s="33">
        <v>0</v>
      </c>
      <c r="P60" s="33">
        <v>0</v>
      </c>
      <c r="Q60" s="33">
        <v>0</v>
      </c>
      <c r="R60" s="33">
        <v>0</v>
      </c>
      <c r="S60" s="33">
        <v>0</v>
      </c>
      <c r="T60" s="33">
        <v>0</v>
      </c>
      <c r="U60" s="33">
        <v>0</v>
      </c>
      <c r="V60" s="33">
        <v>0</v>
      </c>
      <c r="W60" s="33">
        <v>0</v>
      </c>
      <c r="X60" s="33">
        <v>0</v>
      </c>
      <c r="Y60" s="33">
        <v>0</v>
      </c>
      <c r="Z60" s="33">
        <v>0</v>
      </c>
      <c r="AA60" s="33">
        <v>0</v>
      </c>
      <c r="AB60" s="33">
        <v>0</v>
      </c>
      <c r="AC60" s="33">
        <v>0</v>
      </c>
      <c r="AD60" s="33">
        <v>0</v>
      </c>
      <c r="AE60" s="33">
        <v>0</v>
      </c>
      <c r="AF60" s="33">
        <v>0</v>
      </c>
      <c r="AG60" s="32" t="s">
        <v>1754</v>
      </c>
    </row>
    <row r="61" spans="1:33" ht="15" customHeight="1">
      <c r="A61" s="19" t="s">
        <v>1888</v>
      </c>
      <c r="B61" s="37" t="s">
        <v>1824</v>
      </c>
      <c r="C61" s="33">
        <v>0</v>
      </c>
      <c r="D61" s="33">
        <v>3.4220000000000001E-3</v>
      </c>
      <c r="E61" s="33">
        <v>7.0689999999999998E-3</v>
      </c>
      <c r="F61" s="33">
        <v>1.0817E-2</v>
      </c>
      <c r="G61" s="33">
        <v>1.4682000000000001E-2</v>
      </c>
      <c r="H61" s="33">
        <v>1.8651000000000001E-2</v>
      </c>
      <c r="I61" s="33">
        <v>2.2435E-2</v>
      </c>
      <c r="J61" s="33">
        <v>2.6020999999999999E-2</v>
      </c>
      <c r="K61" s="33">
        <v>2.9699E-2</v>
      </c>
      <c r="L61" s="33">
        <v>3.3272000000000003E-2</v>
      </c>
      <c r="M61" s="33">
        <v>3.6700999999999998E-2</v>
      </c>
      <c r="N61" s="33">
        <v>4.0245999999999997E-2</v>
      </c>
      <c r="O61" s="33">
        <v>4.3887000000000002E-2</v>
      </c>
      <c r="P61" s="33">
        <v>4.7481000000000002E-2</v>
      </c>
      <c r="Q61" s="33">
        <v>5.1085999999999999E-2</v>
      </c>
      <c r="R61" s="33">
        <v>5.4912000000000002E-2</v>
      </c>
      <c r="S61" s="33">
        <v>5.8982E-2</v>
      </c>
      <c r="T61" s="33">
        <v>6.3002000000000002E-2</v>
      </c>
      <c r="U61" s="33">
        <v>6.7291000000000004E-2</v>
      </c>
      <c r="V61" s="33">
        <v>7.1833999999999995E-2</v>
      </c>
      <c r="W61" s="33">
        <v>7.5980000000000006E-2</v>
      </c>
      <c r="X61" s="33">
        <v>8.0076999999999995E-2</v>
      </c>
      <c r="Y61" s="33">
        <v>8.4308999999999995E-2</v>
      </c>
      <c r="Z61" s="33">
        <v>8.8403999999999996E-2</v>
      </c>
      <c r="AA61" s="33">
        <v>9.3013999999999999E-2</v>
      </c>
      <c r="AB61" s="33">
        <v>9.7592999999999999E-2</v>
      </c>
      <c r="AC61" s="33">
        <v>0.101752</v>
      </c>
      <c r="AD61" s="33">
        <v>0.106105</v>
      </c>
      <c r="AE61" s="33">
        <v>0.11087900000000001</v>
      </c>
      <c r="AF61" s="33">
        <v>0.115707</v>
      </c>
      <c r="AG61" s="32" t="s">
        <v>1754</v>
      </c>
    </row>
    <row r="62" spans="1:33" ht="15" customHeight="1">
      <c r="A62" s="19" t="s">
        <v>1889</v>
      </c>
      <c r="B62" s="37" t="s">
        <v>1830</v>
      </c>
      <c r="C62" s="33">
        <v>211.36515800000001</v>
      </c>
      <c r="D62" s="33">
        <v>226.39556899999999</v>
      </c>
      <c r="E62" s="33">
        <v>240.83757</v>
      </c>
      <c r="F62" s="33">
        <v>252.88705400000001</v>
      </c>
      <c r="G62" s="33">
        <v>264.71362299999998</v>
      </c>
      <c r="H62" s="33">
        <v>276.38009599999998</v>
      </c>
      <c r="I62" s="33">
        <v>284.40756199999998</v>
      </c>
      <c r="J62" s="33">
        <v>290.05102499999998</v>
      </c>
      <c r="K62" s="33">
        <v>296.97448700000001</v>
      </c>
      <c r="L62" s="33">
        <v>302.99896200000001</v>
      </c>
      <c r="M62" s="33">
        <v>308.19586199999998</v>
      </c>
      <c r="N62" s="33">
        <v>314.46517899999998</v>
      </c>
      <c r="O62" s="33">
        <v>321.562073</v>
      </c>
      <c r="P62" s="33">
        <v>328.32724000000002</v>
      </c>
      <c r="Q62" s="33">
        <v>335.20242300000001</v>
      </c>
      <c r="R62" s="33">
        <v>343.50775099999998</v>
      </c>
      <c r="S62" s="33">
        <v>353.17782599999998</v>
      </c>
      <c r="T62" s="33">
        <v>362.36019900000002</v>
      </c>
      <c r="U62" s="33">
        <v>372.88525399999997</v>
      </c>
      <c r="V62" s="33">
        <v>384.54348800000002</v>
      </c>
      <c r="W62" s="33">
        <v>393.877655</v>
      </c>
      <c r="X62" s="33">
        <v>402.84832799999998</v>
      </c>
      <c r="Y62" s="33">
        <v>412.407104</v>
      </c>
      <c r="Z62" s="33">
        <v>421.19775399999997</v>
      </c>
      <c r="AA62" s="33">
        <v>432.338593</v>
      </c>
      <c r="AB62" s="33">
        <v>443.17758199999997</v>
      </c>
      <c r="AC62" s="33">
        <v>452.02789300000001</v>
      </c>
      <c r="AD62" s="33">
        <v>461.66992199999999</v>
      </c>
      <c r="AE62" s="33">
        <v>473.00402800000001</v>
      </c>
      <c r="AF62" s="33">
        <v>484.415955</v>
      </c>
      <c r="AG62" s="32">
        <v>2.9010999999999999E-2</v>
      </c>
    </row>
    <row r="63" spans="1:33" ht="15" customHeight="1"/>
    <row r="64" spans="1:33" ht="15" customHeight="1">
      <c r="A64" s="19" t="s">
        <v>1890</v>
      </c>
      <c r="B64" s="37" t="s">
        <v>1891</v>
      </c>
      <c r="C64" s="33">
        <v>12.220840000000001</v>
      </c>
      <c r="D64" s="33">
        <v>12.633525000000001</v>
      </c>
      <c r="E64" s="33">
        <v>13.030780999999999</v>
      </c>
      <c r="F64" s="33">
        <v>13.423806000000001</v>
      </c>
      <c r="G64" s="33">
        <v>13.811475</v>
      </c>
      <c r="H64" s="33">
        <v>14.194858999999999</v>
      </c>
      <c r="I64" s="33">
        <v>14.575961</v>
      </c>
      <c r="J64" s="33">
        <v>14.955862</v>
      </c>
      <c r="K64" s="33">
        <v>15.335203999999999</v>
      </c>
      <c r="L64" s="33">
        <v>15.714410000000001</v>
      </c>
      <c r="M64" s="33">
        <v>16.096824999999999</v>
      </c>
      <c r="N64" s="33">
        <v>16.476505</v>
      </c>
      <c r="O64" s="33">
        <v>16.856266000000002</v>
      </c>
      <c r="P64" s="33">
        <v>17.235403000000002</v>
      </c>
      <c r="Q64" s="33">
        <v>17.614431</v>
      </c>
      <c r="R64" s="33">
        <v>17.993390999999999</v>
      </c>
      <c r="S64" s="33">
        <v>18.372463</v>
      </c>
      <c r="T64" s="33">
        <v>18.751389</v>
      </c>
      <c r="U64" s="33">
        <v>19.130230000000001</v>
      </c>
      <c r="V64" s="33">
        <v>19.509505999999998</v>
      </c>
      <c r="W64" s="33">
        <v>19.888338000000001</v>
      </c>
      <c r="X64" s="33">
        <v>20.267330000000001</v>
      </c>
      <c r="Y64" s="33">
        <v>20.646303</v>
      </c>
      <c r="Z64" s="33">
        <v>21.025418999999999</v>
      </c>
      <c r="AA64" s="33">
        <v>21.404951000000001</v>
      </c>
      <c r="AB64" s="33">
        <v>21.784655000000001</v>
      </c>
      <c r="AC64" s="33">
        <v>22.164766</v>
      </c>
      <c r="AD64" s="33">
        <v>22.544862999999999</v>
      </c>
      <c r="AE64" s="33">
        <v>22.924406000000001</v>
      </c>
      <c r="AF64" s="33">
        <v>23.303574000000001</v>
      </c>
      <c r="AG64" s="32">
        <v>2.2506999999999999E-2</v>
      </c>
    </row>
    <row r="65" spans="1:33" ht="15" customHeight="1">
      <c r="A65" s="19" t="s">
        <v>1892</v>
      </c>
      <c r="B65" s="37" t="s">
        <v>1893</v>
      </c>
      <c r="C65" s="33">
        <v>1729.546875</v>
      </c>
      <c r="D65" s="33">
        <v>1792.022217</v>
      </c>
      <c r="E65" s="33">
        <v>1848.220581</v>
      </c>
      <c r="F65" s="33">
        <v>1883.8698730000001</v>
      </c>
      <c r="G65" s="33">
        <v>1916.62085</v>
      </c>
      <c r="H65" s="33">
        <v>1947.0437010000001</v>
      </c>
      <c r="I65" s="33">
        <v>1951.209717</v>
      </c>
      <c r="J65" s="33">
        <v>1939.380249</v>
      </c>
      <c r="K65" s="33">
        <v>1936.5539550000001</v>
      </c>
      <c r="L65" s="33">
        <v>1928.1599120000001</v>
      </c>
      <c r="M65" s="33">
        <v>1914.6376949999999</v>
      </c>
      <c r="N65" s="33">
        <v>1908.5673830000001</v>
      </c>
      <c r="O65" s="33">
        <v>1907.6708980000001</v>
      </c>
      <c r="P65" s="33">
        <v>1904.9582519999999</v>
      </c>
      <c r="Q65" s="33">
        <v>1902.998779</v>
      </c>
      <c r="R65" s="33">
        <v>1909.077393</v>
      </c>
      <c r="S65" s="33">
        <v>1922.3214109999999</v>
      </c>
      <c r="T65" s="33">
        <v>1932.4445800000001</v>
      </c>
      <c r="U65" s="33">
        <v>1949.1938479999999</v>
      </c>
      <c r="V65" s="33">
        <v>1971.0570070000001</v>
      </c>
      <c r="W65" s="33">
        <v>1980.4451899999999</v>
      </c>
      <c r="X65" s="33">
        <v>1987.6733400000001</v>
      </c>
      <c r="Y65" s="33">
        <v>1997.4864500000001</v>
      </c>
      <c r="Z65" s="33">
        <v>2003.278687</v>
      </c>
      <c r="AA65" s="33">
        <v>2019.806519</v>
      </c>
      <c r="AB65" s="33">
        <v>2034.356689</v>
      </c>
      <c r="AC65" s="33">
        <v>2039.3984379999999</v>
      </c>
      <c r="AD65" s="33">
        <v>2047.7833250000001</v>
      </c>
      <c r="AE65" s="33">
        <v>2063.3208009999998</v>
      </c>
      <c r="AF65" s="33">
        <v>2078.719482</v>
      </c>
      <c r="AG65" s="32">
        <v>6.3610000000000003E-3</v>
      </c>
    </row>
    <row r="66" spans="1:33" ht="15" customHeight="1"/>
    <row r="67" spans="1:33" ht="15" customHeight="1">
      <c r="A67" s="19" t="s">
        <v>1894</v>
      </c>
      <c r="B67" s="30" t="s">
        <v>1895</v>
      </c>
      <c r="C67" s="39">
        <v>2594.6088869999999</v>
      </c>
      <c r="D67" s="39">
        <v>2616.3623050000001</v>
      </c>
      <c r="E67" s="39">
        <v>2639.1345209999999</v>
      </c>
      <c r="F67" s="39">
        <v>2635.053711</v>
      </c>
      <c r="G67" s="39">
        <v>2635.0170899999998</v>
      </c>
      <c r="H67" s="39">
        <v>2652.530029</v>
      </c>
      <c r="I67" s="39">
        <v>2642.663086</v>
      </c>
      <c r="J67" s="39">
        <v>2619.4106449999999</v>
      </c>
      <c r="K67" s="39">
        <v>2611.0898440000001</v>
      </c>
      <c r="L67" s="39">
        <v>2602.5339359999998</v>
      </c>
      <c r="M67" s="39">
        <v>2591.5405270000001</v>
      </c>
      <c r="N67" s="39">
        <v>2587.5864259999998</v>
      </c>
      <c r="O67" s="39">
        <v>2587.9536130000001</v>
      </c>
      <c r="P67" s="39">
        <v>2584.945557</v>
      </c>
      <c r="Q67" s="39">
        <v>2579.9072270000001</v>
      </c>
      <c r="R67" s="39">
        <v>2585.999268</v>
      </c>
      <c r="S67" s="39">
        <v>2601.5971679999998</v>
      </c>
      <c r="T67" s="39">
        <v>2614.2192380000001</v>
      </c>
      <c r="U67" s="39">
        <v>2631.866211</v>
      </c>
      <c r="V67" s="39">
        <v>2658.173828</v>
      </c>
      <c r="W67" s="39">
        <v>2667.538086</v>
      </c>
      <c r="X67" s="39">
        <v>2672.0629880000001</v>
      </c>
      <c r="Y67" s="39">
        <v>2682.5512699999999</v>
      </c>
      <c r="Z67" s="39">
        <v>2688.9086910000001</v>
      </c>
      <c r="AA67" s="39">
        <v>2707.5009770000001</v>
      </c>
      <c r="AB67" s="39">
        <v>2724.6557619999999</v>
      </c>
      <c r="AC67" s="39">
        <v>2726.6433109999998</v>
      </c>
      <c r="AD67" s="39">
        <v>2730.794922</v>
      </c>
      <c r="AE67" s="39">
        <v>2744.2333979999999</v>
      </c>
      <c r="AF67" s="39">
        <v>2757.0971679999998</v>
      </c>
      <c r="AG67" s="36">
        <v>2.0969999999999999E-3</v>
      </c>
    </row>
    <row r="68" spans="1:33" ht="15" customHeight="1"/>
    <row r="69" spans="1:33" ht="15" customHeight="1">
      <c r="B69" s="30" t="s">
        <v>1896</v>
      </c>
    </row>
    <row r="70" spans="1:33" ht="12" customHeight="1">
      <c r="A70" s="19" t="s">
        <v>1897</v>
      </c>
      <c r="B70" s="37" t="s">
        <v>1898</v>
      </c>
      <c r="C70" s="33">
        <v>534.17749000000003</v>
      </c>
      <c r="D70" s="33">
        <v>529.05017099999998</v>
      </c>
      <c r="E70" s="33">
        <v>531.29156499999999</v>
      </c>
      <c r="F70" s="33">
        <v>524.50122099999999</v>
      </c>
      <c r="G70" s="33">
        <v>520.07635500000004</v>
      </c>
      <c r="H70" s="33">
        <v>517.93457000000001</v>
      </c>
      <c r="I70" s="33">
        <v>506.91644300000002</v>
      </c>
      <c r="J70" s="33">
        <v>494.17746</v>
      </c>
      <c r="K70" s="33">
        <v>488.24728399999998</v>
      </c>
      <c r="L70" s="33">
        <v>474.48867799999999</v>
      </c>
      <c r="M70" s="33">
        <v>458.58090199999998</v>
      </c>
      <c r="N70" s="33">
        <v>446.423676</v>
      </c>
      <c r="O70" s="33">
        <v>429.57394399999998</v>
      </c>
      <c r="P70" s="33">
        <v>418.68350199999998</v>
      </c>
      <c r="Q70" s="33">
        <v>407.39840700000002</v>
      </c>
      <c r="R70" s="33">
        <v>397.86877399999997</v>
      </c>
      <c r="S70" s="33">
        <v>389.19769300000002</v>
      </c>
      <c r="T70" s="33">
        <v>380.414154</v>
      </c>
      <c r="U70" s="33">
        <v>372.01052900000002</v>
      </c>
      <c r="V70" s="33">
        <v>364.385651</v>
      </c>
      <c r="W70" s="33">
        <v>354.02426100000002</v>
      </c>
      <c r="X70" s="33">
        <v>342.05551100000002</v>
      </c>
      <c r="Y70" s="33">
        <v>331.35977200000002</v>
      </c>
      <c r="Z70" s="33">
        <v>320.68301400000001</v>
      </c>
      <c r="AA70" s="33">
        <v>311.22757000000001</v>
      </c>
      <c r="AB70" s="33">
        <v>301.368134</v>
      </c>
      <c r="AC70" s="33">
        <v>290.38870200000002</v>
      </c>
      <c r="AD70" s="33">
        <v>279.09835800000002</v>
      </c>
      <c r="AE70" s="33">
        <v>269.47027600000001</v>
      </c>
      <c r="AF70" s="33">
        <v>259.45230099999998</v>
      </c>
      <c r="AG70" s="32">
        <v>-2.4594000000000001E-2</v>
      </c>
    </row>
    <row r="71" spans="1:33" ht="15" customHeight="1">
      <c r="A71" s="19" t="s">
        <v>1899</v>
      </c>
      <c r="B71" s="37" t="s">
        <v>1900</v>
      </c>
      <c r="C71" s="33">
        <v>248.99551400000001</v>
      </c>
      <c r="D71" s="33">
        <v>253.475098</v>
      </c>
      <c r="E71" s="33">
        <v>261.16674799999998</v>
      </c>
      <c r="F71" s="33">
        <v>265.68563799999998</v>
      </c>
      <c r="G71" s="33">
        <v>270.73260499999998</v>
      </c>
      <c r="H71" s="33">
        <v>280.23306300000002</v>
      </c>
      <c r="I71" s="33">
        <v>285.47311400000001</v>
      </c>
      <c r="J71" s="33">
        <v>288.61257899999998</v>
      </c>
      <c r="K71" s="33">
        <v>296.93362400000001</v>
      </c>
      <c r="L71" s="33">
        <v>299.46310399999999</v>
      </c>
      <c r="M71" s="33">
        <v>302.82080100000002</v>
      </c>
      <c r="N71" s="33">
        <v>306.71560699999998</v>
      </c>
      <c r="O71" s="33">
        <v>315.91421500000001</v>
      </c>
      <c r="P71" s="33">
        <v>317.94976800000001</v>
      </c>
      <c r="Q71" s="33">
        <v>319.57043499999997</v>
      </c>
      <c r="R71" s="33">
        <v>322.329498</v>
      </c>
      <c r="S71" s="33">
        <v>326.56982399999998</v>
      </c>
      <c r="T71" s="33">
        <v>329.83340500000003</v>
      </c>
      <c r="U71" s="33">
        <v>333.70797700000003</v>
      </c>
      <c r="V71" s="33">
        <v>338.72998000000001</v>
      </c>
      <c r="W71" s="33">
        <v>341.65289300000001</v>
      </c>
      <c r="X71" s="33">
        <v>344.585419</v>
      </c>
      <c r="Y71" s="33">
        <v>347.49014299999999</v>
      </c>
      <c r="Z71" s="33">
        <v>348.99179099999998</v>
      </c>
      <c r="AA71" s="33">
        <v>351.88250699999998</v>
      </c>
      <c r="AB71" s="33">
        <v>354.56326300000001</v>
      </c>
      <c r="AC71" s="33">
        <v>354.19189499999999</v>
      </c>
      <c r="AD71" s="33">
        <v>354.444366</v>
      </c>
      <c r="AE71" s="33">
        <v>354.877319</v>
      </c>
      <c r="AF71" s="33">
        <v>355.272919</v>
      </c>
      <c r="AG71" s="32">
        <v>1.2331999999999999E-2</v>
      </c>
    </row>
    <row r="72" spans="1:33" ht="15" customHeight="1">
      <c r="A72" s="19" t="s">
        <v>1901</v>
      </c>
      <c r="B72" s="37" t="s">
        <v>1902</v>
      </c>
      <c r="C72" s="33">
        <v>1.386849</v>
      </c>
      <c r="D72" s="33">
        <v>1.4321159999999999</v>
      </c>
      <c r="E72" s="33">
        <v>1.4971950000000001</v>
      </c>
      <c r="F72" s="33">
        <v>1.544726</v>
      </c>
      <c r="G72" s="33">
        <v>1.600387</v>
      </c>
      <c r="H72" s="33">
        <v>1.673017</v>
      </c>
      <c r="I72" s="33">
        <v>1.721503</v>
      </c>
      <c r="J72" s="33">
        <v>1.765245</v>
      </c>
      <c r="K72" s="33">
        <v>1.8374870000000001</v>
      </c>
      <c r="L72" s="33">
        <v>1.8804639999999999</v>
      </c>
      <c r="M72" s="33">
        <v>1.9295089999999999</v>
      </c>
      <c r="N72" s="33">
        <v>1.983338</v>
      </c>
      <c r="O72" s="33">
        <v>2.0413039999999998</v>
      </c>
      <c r="P72" s="33">
        <v>2.098112</v>
      </c>
      <c r="Q72" s="33">
        <v>2.1546500000000002</v>
      </c>
      <c r="R72" s="33">
        <v>2.222178</v>
      </c>
      <c r="S72" s="33">
        <v>2.3001499999999999</v>
      </c>
      <c r="T72" s="33">
        <v>2.3782260000000002</v>
      </c>
      <c r="U72" s="33">
        <v>2.4634749999999999</v>
      </c>
      <c r="V72" s="33">
        <v>2.5600070000000001</v>
      </c>
      <c r="W72" s="33">
        <v>2.643364</v>
      </c>
      <c r="X72" s="33">
        <v>2.7243710000000001</v>
      </c>
      <c r="Y72" s="33">
        <v>2.8142550000000002</v>
      </c>
      <c r="Z72" s="33">
        <v>2.902606</v>
      </c>
      <c r="AA72" s="33">
        <v>3.007098</v>
      </c>
      <c r="AB72" s="33">
        <v>3.1135600000000001</v>
      </c>
      <c r="AC72" s="33">
        <v>3.20567</v>
      </c>
      <c r="AD72" s="33">
        <v>3.3030349999999999</v>
      </c>
      <c r="AE72" s="33">
        <v>3.4150999999999998</v>
      </c>
      <c r="AF72" s="33">
        <v>3.5303330000000002</v>
      </c>
      <c r="AG72" s="32">
        <v>3.2744000000000002E-2</v>
      </c>
    </row>
    <row r="73" spans="1:33" ht="15" customHeight="1">
      <c r="A73" s="19" t="s">
        <v>1903</v>
      </c>
      <c r="B73" s="37" t="s">
        <v>1755</v>
      </c>
      <c r="C73" s="33">
        <v>0.98728400000000005</v>
      </c>
      <c r="D73" s="33">
        <v>0.90888199999999997</v>
      </c>
      <c r="E73" s="33">
        <v>0.848576</v>
      </c>
      <c r="F73" s="33">
        <v>0.78387799999999996</v>
      </c>
      <c r="G73" s="33">
        <v>0.73523400000000005</v>
      </c>
      <c r="H73" s="33">
        <v>0.70518000000000003</v>
      </c>
      <c r="I73" s="33">
        <v>0.67109399999999997</v>
      </c>
      <c r="J73" s="33">
        <v>0.63854299999999997</v>
      </c>
      <c r="K73" s="33">
        <v>0.61843000000000004</v>
      </c>
      <c r="L73" s="33">
        <v>0.59630099999999997</v>
      </c>
      <c r="M73" s="33">
        <v>0.58179099999999995</v>
      </c>
      <c r="N73" s="33">
        <v>0.569716</v>
      </c>
      <c r="O73" s="33">
        <v>0.55968700000000005</v>
      </c>
      <c r="P73" s="33">
        <v>0.54988499999999996</v>
      </c>
      <c r="Q73" s="33">
        <v>0.54051800000000005</v>
      </c>
      <c r="R73" s="33">
        <v>0.53424799999999995</v>
      </c>
      <c r="S73" s="33">
        <v>0.53058099999999997</v>
      </c>
      <c r="T73" s="33">
        <v>0.52702400000000005</v>
      </c>
      <c r="U73" s="33">
        <v>0.527644</v>
      </c>
      <c r="V73" s="33">
        <v>0.53065700000000005</v>
      </c>
      <c r="W73" s="33">
        <v>0.530999</v>
      </c>
      <c r="X73" s="33">
        <v>0.53446099999999996</v>
      </c>
      <c r="Y73" s="33">
        <v>0.540157</v>
      </c>
      <c r="Z73" s="33">
        <v>0.54625199999999996</v>
      </c>
      <c r="AA73" s="33">
        <v>0.56285099999999999</v>
      </c>
      <c r="AB73" s="33">
        <v>0.58099900000000004</v>
      </c>
      <c r="AC73" s="33">
        <v>0.60188399999999997</v>
      </c>
      <c r="AD73" s="33">
        <v>0.62583</v>
      </c>
      <c r="AE73" s="33">
        <v>0.658721</v>
      </c>
      <c r="AF73" s="33">
        <v>0.69498599999999999</v>
      </c>
      <c r="AG73" s="32">
        <v>-1.2033E-2</v>
      </c>
    </row>
    <row r="74" spans="1:33" ht="15" customHeight="1">
      <c r="A74" s="19" t="s">
        <v>1904</v>
      </c>
      <c r="B74" s="37" t="s">
        <v>1905</v>
      </c>
      <c r="C74" s="33">
        <v>169.97560100000001</v>
      </c>
      <c r="D74" s="33">
        <v>173.01281700000001</v>
      </c>
      <c r="E74" s="33">
        <v>177.338379</v>
      </c>
      <c r="F74" s="33">
        <v>181.1754</v>
      </c>
      <c r="G74" s="33">
        <v>186.144699</v>
      </c>
      <c r="H74" s="33">
        <v>193.259964</v>
      </c>
      <c r="I74" s="33">
        <v>197.92910800000001</v>
      </c>
      <c r="J74" s="33">
        <v>202.977554</v>
      </c>
      <c r="K74" s="33">
        <v>210.89587399999999</v>
      </c>
      <c r="L74" s="33">
        <v>215.57270800000001</v>
      </c>
      <c r="M74" s="33">
        <v>224.188614</v>
      </c>
      <c r="N74" s="33">
        <v>230.263443</v>
      </c>
      <c r="O74" s="33">
        <v>236.993225</v>
      </c>
      <c r="P74" s="33">
        <v>243.588562</v>
      </c>
      <c r="Q74" s="33">
        <v>250.15267900000001</v>
      </c>
      <c r="R74" s="33">
        <v>257.992615</v>
      </c>
      <c r="S74" s="33">
        <v>267.04504400000002</v>
      </c>
      <c r="T74" s="33">
        <v>276.10958900000003</v>
      </c>
      <c r="U74" s="33">
        <v>286.00692700000002</v>
      </c>
      <c r="V74" s="33">
        <v>297.21414199999998</v>
      </c>
      <c r="W74" s="33">
        <v>306.89172400000001</v>
      </c>
      <c r="X74" s="33">
        <v>316.29666099999997</v>
      </c>
      <c r="Y74" s="33">
        <v>326.73202500000002</v>
      </c>
      <c r="Z74" s="33">
        <v>336.98959400000001</v>
      </c>
      <c r="AA74" s="33">
        <v>349.12094100000002</v>
      </c>
      <c r="AB74" s="33">
        <v>361.301331</v>
      </c>
      <c r="AC74" s="33">
        <v>371.91748000000001</v>
      </c>
      <c r="AD74" s="33">
        <v>382.98825099999999</v>
      </c>
      <c r="AE74" s="33">
        <v>395.70764200000002</v>
      </c>
      <c r="AF74" s="33">
        <v>408.66970800000001</v>
      </c>
      <c r="AG74" s="32">
        <v>3.0712E-2</v>
      </c>
    </row>
    <row r="75" spans="1:33" ht="15" customHeight="1">
      <c r="A75" s="19" t="s">
        <v>1906</v>
      </c>
      <c r="B75" s="37" t="s">
        <v>1835</v>
      </c>
      <c r="C75" s="33">
        <v>9.5860000000000008E-3</v>
      </c>
      <c r="D75" s="33">
        <v>9.6109999999999998E-3</v>
      </c>
      <c r="E75" s="33">
        <v>9.7549999999999998E-3</v>
      </c>
      <c r="F75" s="33">
        <v>9.7719999999999994E-3</v>
      </c>
      <c r="G75" s="33">
        <v>9.8289999999999992E-3</v>
      </c>
      <c r="H75" s="33">
        <v>9.9760000000000005E-3</v>
      </c>
      <c r="I75" s="33">
        <v>9.9659999999999992E-3</v>
      </c>
      <c r="J75" s="33">
        <v>9.9209999999999993E-3</v>
      </c>
      <c r="K75" s="33">
        <v>1.0026999999999999E-2</v>
      </c>
      <c r="L75" s="33">
        <v>9.9620000000000004E-3</v>
      </c>
      <c r="M75" s="33">
        <v>9.9240000000000005E-3</v>
      </c>
      <c r="N75" s="33">
        <v>9.9039999999999996E-3</v>
      </c>
      <c r="O75" s="33">
        <v>9.8969999999999995E-3</v>
      </c>
      <c r="P75" s="33">
        <v>9.8759999999999994E-3</v>
      </c>
      <c r="Q75" s="33">
        <v>9.8460000000000006E-3</v>
      </c>
      <c r="R75" s="33">
        <v>9.8589999999999997E-3</v>
      </c>
      <c r="S75" s="33">
        <v>9.9080000000000001E-3</v>
      </c>
      <c r="T75" s="33">
        <v>9.946E-3</v>
      </c>
      <c r="U75" s="33">
        <v>1.0002E-2</v>
      </c>
      <c r="V75" s="33">
        <v>1.0092E-2</v>
      </c>
      <c r="W75" s="33">
        <v>1.0116999999999999E-2</v>
      </c>
      <c r="X75" s="33">
        <v>1.0123E-2</v>
      </c>
      <c r="Y75" s="33">
        <v>1.0152E-2</v>
      </c>
      <c r="Z75" s="33">
        <v>1.0166E-2</v>
      </c>
      <c r="AA75" s="33">
        <v>1.0225E-2</v>
      </c>
      <c r="AB75" s="33">
        <v>1.0279E-2</v>
      </c>
      <c r="AC75" s="33">
        <v>1.0274999999999999E-2</v>
      </c>
      <c r="AD75" s="33">
        <v>1.0279E-2</v>
      </c>
      <c r="AE75" s="33">
        <v>1.0318000000000001E-2</v>
      </c>
      <c r="AF75" s="33">
        <v>1.0355E-2</v>
      </c>
      <c r="AG75" s="32">
        <v>2.6640000000000001E-3</v>
      </c>
    </row>
    <row r="76" spans="1:33" ht="15" customHeight="1">
      <c r="A76" s="19" t="s">
        <v>1907</v>
      </c>
      <c r="B76" s="37" t="s">
        <v>1908</v>
      </c>
      <c r="C76" s="33">
        <v>1.5156210000000001</v>
      </c>
      <c r="D76" s="33">
        <v>1.5650919999999999</v>
      </c>
      <c r="E76" s="33">
        <v>1.6362129999999999</v>
      </c>
      <c r="F76" s="33">
        <v>1.688158</v>
      </c>
      <c r="G76" s="33">
        <v>1.7489859999999999</v>
      </c>
      <c r="H76" s="33">
        <v>1.82836</v>
      </c>
      <c r="I76" s="33">
        <v>1.8813489999999999</v>
      </c>
      <c r="J76" s="33">
        <v>1.929152</v>
      </c>
      <c r="K76" s="33">
        <v>2.0081020000000001</v>
      </c>
      <c r="L76" s="33">
        <v>2.055069</v>
      </c>
      <c r="M76" s="33">
        <v>2.1086689999999999</v>
      </c>
      <c r="N76" s="33">
        <v>2.1674950000000002</v>
      </c>
      <c r="O76" s="33">
        <v>2.2308439999999998</v>
      </c>
      <c r="P76" s="33">
        <v>2.292926</v>
      </c>
      <c r="Q76" s="33">
        <v>2.3547150000000001</v>
      </c>
      <c r="R76" s="33">
        <v>2.4285130000000001</v>
      </c>
      <c r="S76" s="33">
        <v>2.513725</v>
      </c>
      <c r="T76" s="33">
        <v>2.5990510000000002</v>
      </c>
      <c r="U76" s="33">
        <v>2.692215</v>
      </c>
      <c r="V76" s="33">
        <v>2.7977099999999999</v>
      </c>
      <c r="W76" s="33">
        <v>2.8888060000000002</v>
      </c>
      <c r="X76" s="33">
        <v>2.9773360000000002</v>
      </c>
      <c r="Y76" s="33">
        <v>3.0755650000000001</v>
      </c>
      <c r="Z76" s="33">
        <v>3.1721210000000002</v>
      </c>
      <c r="AA76" s="33">
        <v>3.2863150000000001</v>
      </c>
      <c r="AB76" s="33">
        <v>3.4026619999999999</v>
      </c>
      <c r="AC76" s="33">
        <v>3.5033240000000001</v>
      </c>
      <c r="AD76" s="33">
        <v>3.6097299999999999</v>
      </c>
      <c r="AE76" s="33">
        <v>3.7322000000000002</v>
      </c>
      <c r="AF76" s="33">
        <v>3.8581340000000002</v>
      </c>
      <c r="AG76" s="32">
        <v>3.2744000000000002E-2</v>
      </c>
    </row>
    <row r="77" spans="1:33" ht="15" customHeight="1">
      <c r="A77" s="19" t="s">
        <v>1909</v>
      </c>
      <c r="B77" s="37" t="s">
        <v>1910</v>
      </c>
      <c r="C77" s="33">
        <v>1.5846640000000001</v>
      </c>
      <c r="D77" s="33">
        <v>1.636388</v>
      </c>
      <c r="E77" s="33">
        <v>1.7107490000000001</v>
      </c>
      <c r="F77" s="33">
        <v>1.7650600000000001</v>
      </c>
      <c r="G77" s="33">
        <v>1.82866</v>
      </c>
      <c r="H77" s="33">
        <v>1.9116489999999999</v>
      </c>
      <c r="I77" s="33">
        <v>1.967052</v>
      </c>
      <c r="J77" s="33">
        <v>2.0170330000000001</v>
      </c>
      <c r="K77" s="33">
        <v>2.0995789999999999</v>
      </c>
      <c r="L77" s="33">
        <v>2.1486860000000001</v>
      </c>
      <c r="M77" s="33">
        <v>2.2047270000000001</v>
      </c>
      <c r="N77" s="33">
        <v>2.2662330000000002</v>
      </c>
      <c r="O77" s="33">
        <v>2.3324669999999998</v>
      </c>
      <c r="P77" s="33">
        <v>2.3973779999999998</v>
      </c>
      <c r="Q77" s="33">
        <v>2.4619810000000002</v>
      </c>
      <c r="R77" s="33">
        <v>2.5391409999999999</v>
      </c>
      <c r="S77" s="33">
        <v>2.6282350000000001</v>
      </c>
      <c r="T77" s="33">
        <v>2.7174469999999999</v>
      </c>
      <c r="U77" s="33">
        <v>2.8148559999999998</v>
      </c>
      <c r="V77" s="33">
        <v>2.9251559999999999</v>
      </c>
      <c r="W77" s="33">
        <v>3.0204029999999999</v>
      </c>
      <c r="X77" s="33">
        <v>3.112965</v>
      </c>
      <c r="Y77" s="33">
        <v>3.2156690000000001</v>
      </c>
      <c r="Z77" s="33">
        <v>3.3166229999999999</v>
      </c>
      <c r="AA77" s="33">
        <v>3.4360179999999998</v>
      </c>
      <c r="AB77" s="33">
        <v>3.5576660000000002</v>
      </c>
      <c r="AC77" s="33">
        <v>3.6629139999999998</v>
      </c>
      <c r="AD77" s="33">
        <v>3.7741669999999998</v>
      </c>
      <c r="AE77" s="33">
        <v>3.9022160000000001</v>
      </c>
      <c r="AF77" s="33">
        <v>4.0338859999999999</v>
      </c>
      <c r="AG77" s="32">
        <v>3.2744000000000002E-2</v>
      </c>
    </row>
    <row r="78" spans="1:33" ht="15" customHeight="1">
      <c r="A78" s="19" t="s">
        <v>1911</v>
      </c>
      <c r="B78" s="37" t="s">
        <v>1839</v>
      </c>
      <c r="C78" s="33">
        <v>0</v>
      </c>
      <c r="D78" s="33">
        <v>0</v>
      </c>
      <c r="E78" s="33">
        <v>0</v>
      </c>
      <c r="F78" s="33">
        <v>0</v>
      </c>
      <c r="G78" s="33">
        <v>0</v>
      </c>
      <c r="H78" s="33">
        <v>0</v>
      </c>
      <c r="I78" s="33">
        <v>0</v>
      </c>
      <c r="J78" s="33">
        <v>0</v>
      </c>
      <c r="K78" s="33">
        <v>0</v>
      </c>
      <c r="L78" s="33">
        <v>0</v>
      </c>
      <c r="M78" s="33">
        <v>0</v>
      </c>
      <c r="N78" s="33">
        <v>0</v>
      </c>
      <c r="O78" s="33">
        <v>0</v>
      </c>
      <c r="P78" s="33">
        <v>0</v>
      </c>
      <c r="Q78" s="33">
        <v>0</v>
      </c>
      <c r="R78" s="33">
        <v>0</v>
      </c>
      <c r="S78" s="33">
        <v>0</v>
      </c>
      <c r="T78" s="33">
        <v>0</v>
      </c>
      <c r="U78" s="33">
        <v>0</v>
      </c>
      <c r="V78" s="33">
        <v>0</v>
      </c>
      <c r="W78" s="33">
        <v>0</v>
      </c>
      <c r="X78" s="33">
        <v>0</v>
      </c>
      <c r="Y78" s="33">
        <v>0</v>
      </c>
      <c r="Z78" s="33">
        <v>0</v>
      </c>
      <c r="AA78" s="33">
        <v>0</v>
      </c>
      <c r="AB78" s="33">
        <v>0</v>
      </c>
      <c r="AC78" s="33">
        <v>0</v>
      </c>
      <c r="AD78" s="33">
        <v>0</v>
      </c>
      <c r="AE78" s="33">
        <v>0</v>
      </c>
      <c r="AF78" s="33">
        <v>0</v>
      </c>
      <c r="AG78" s="32" t="s">
        <v>1754</v>
      </c>
    </row>
    <row r="79" spans="1:33" ht="15" customHeight="1">
      <c r="A79" s="19" t="s">
        <v>1912</v>
      </c>
      <c r="B79" s="30" t="s">
        <v>1913</v>
      </c>
      <c r="C79" s="39">
        <v>958.63269000000003</v>
      </c>
      <c r="D79" s="39">
        <v>961.09008800000004</v>
      </c>
      <c r="E79" s="39">
        <v>975.499146</v>
      </c>
      <c r="F79" s="39">
        <v>977.15386999999998</v>
      </c>
      <c r="G79" s="39">
        <v>982.87670900000001</v>
      </c>
      <c r="H79" s="39">
        <v>997.55578600000001</v>
      </c>
      <c r="I79" s="39">
        <v>996.56970200000001</v>
      </c>
      <c r="J79" s="39">
        <v>992.12756300000001</v>
      </c>
      <c r="K79" s="39">
        <v>1002.650452</v>
      </c>
      <c r="L79" s="39">
        <v>996.21490500000004</v>
      </c>
      <c r="M79" s="39">
        <v>992.42498799999998</v>
      </c>
      <c r="N79" s="39">
        <v>990.39935300000002</v>
      </c>
      <c r="O79" s="39">
        <v>989.65551800000003</v>
      </c>
      <c r="P79" s="39">
        <v>987.57006799999999</v>
      </c>
      <c r="Q79" s="39">
        <v>984.64318800000001</v>
      </c>
      <c r="R79" s="39">
        <v>985.92480499999999</v>
      </c>
      <c r="S79" s="39">
        <v>990.79522699999995</v>
      </c>
      <c r="T79" s="39">
        <v>994.58880599999998</v>
      </c>
      <c r="U79" s="39">
        <v>1000.233582</v>
      </c>
      <c r="V79" s="39">
        <v>1009.153442</v>
      </c>
      <c r="W79" s="39">
        <v>1011.662598</v>
      </c>
      <c r="X79" s="39">
        <v>1012.296814</v>
      </c>
      <c r="Y79" s="39">
        <v>1015.2377320000001</v>
      </c>
      <c r="Z79" s="39">
        <v>1016.612183</v>
      </c>
      <c r="AA79" s="39">
        <v>1022.53363</v>
      </c>
      <c r="AB79" s="39">
        <v>1027.8979489999999</v>
      </c>
      <c r="AC79" s="39">
        <v>1027.482178</v>
      </c>
      <c r="AD79" s="39">
        <v>1027.854004</v>
      </c>
      <c r="AE79" s="39">
        <v>1031.7738039999999</v>
      </c>
      <c r="AF79" s="39">
        <v>1035.5225829999999</v>
      </c>
      <c r="AG79" s="36">
        <v>2.6640000000000001E-3</v>
      </c>
    </row>
    <row r="80" spans="1:33" ht="15" customHeight="1" thickBot="1"/>
    <row r="81" spans="2:34" ht="15" customHeight="1">
      <c r="B81" s="142" t="s">
        <v>1914</v>
      </c>
      <c r="C81" s="143"/>
      <c r="D81" s="143"/>
      <c r="E81" s="143"/>
      <c r="F81" s="143"/>
      <c r="G81" s="143"/>
      <c r="H81" s="143"/>
      <c r="I81" s="143"/>
      <c r="J81" s="143"/>
      <c r="K81" s="143"/>
      <c r="L81" s="143"/>
      <c r="M81" s="143"/>
      <c r="N81" s="143"/>
      <c r="O81" s="143"/>
      <c r="P81" s="143"/>
      <c r="Q81" s="143"/>
      <c r="R81" s="143"/>
      <c r="S81" s="143"/>
      <c r="T81" s="143"/>
      <c r="U81" s="143"/>
      <c r="V81" s="143"/>
      <c r="W81" s="143"/>
      <c r="X81" s="143"/>
      <c r="Y81" s="143"/>
      <c r="Z81" s="143"/>
      <c r="AA81" s="143"/>
      <c r="AB81" s="143"/>
      <c r="AC81" s="143"/>
      <c r="AD81" s="143"/>
      <c r="AE81" s="143"/>
      <c r="AF81" s="143"/>
      <c r="AG81" s="143"/>
      <c r="AH81" s="124"/>
    </row>
    <row r="82" spans="2:34" ht="15" customHeight="1">
      <c r="B82" s="20" t="s">
        <v>1797</v>
      </c>
    </row>
    <row r="83" spans="2:34" ht="15" customHeight="1">
      <c r="B83" s="20" t="s">
        <v>1844</v>
      </c>
    </row>
    <row r="84" spans="2:34" ht="15" customHeight="1">
      <c r="B84" s="20" t="s">
        <v>1915</v>
      </c>
    </row>
    <row r="85" spans="2:34" ht="15" customHeight="1">
      <c r="B85" s="20" t="s">
        <v>1114</v>
      </c>
    </row>
    <row r="86" spans="2:34" ht="15" customHeight="1">
      <c r="B86" s="20" t="s">
        <v>1801</v>
      </c>
    </row>
    <row r="87" spans="2:34" ht="15" customHeight="1"/>
    <row r="88" spans="2:34" ht="15" customHeight="1"/>
    <row r="89" spans="2:34" ht="15" customHeight="1"/>
    <row r="90" spans="2:34" ht="12" customHeight="1"/>
    <row r="91" spans="2:34" ht="15" customHeight="1"/>
    <row r="92" spans="2:34" ht="15" customHeight="1"/>
    <row r="93" spans="2:34" ht="15" customHeight="1"/>
    <row r="94" spans="2:34" ht="15" customHeight="1"/>
    <row r="95" spans="2:34" ht="12" customHeight="1"/>
    <row r="96" spans="2:34" ht="15" customHeight="1"/>
    <row r="97" ht="12"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spans="2:33" ht="12" customHeight="1"/>
    <row r="114" spans="2:33" ht="15" customHeight="1"/>
    <row r="115" spans="2:33" ht="15" customHeight="1"/>
    <row r="116" spans="2:33" ht="15" customHeight="1">
      <c r="B116" s="140"/>
      <c r="C116" s="140"/>
      <c r="D116" s="140"/>
      <c r="E116" s="140"/>
      <c r="F116" s="140"/>
      <c r="G116" s="140"/>
      <c r="H116" s="140"/>
      <c r="I116" s="140"/>
      <c r="J116" s="140"/>
      <c r="K116" s="140"/>
      <c r="L116" s="140"/>
      <c r="M116" s="140"/>
      <c r="N116" s="140"/>
      <c r="O116" s="140"/>
      <c r="P116" s="140"/>
      <c r="Q116" s="140"/>
      <c r="R116" s="140"/>
      <c r="S116" s="140"/>
      <c r="T116" s="140"/>
      <c r="U116" s="140"/>
      <c r="V116" s="140"/>
      <c r="W116" s="140"/>
      <c r="X116" s="140"/>
      <c r="Y116" s="140"/>
      <c r="Z116" s="140"/>
      <c r="AA116" s="140"/>
      <c r="AB116" s="140"/>
      <c r="AC116" s="140"/>
      <c r="AD116" s="140"/>
      <c r="AE116" s="140"/>
      <c r="AF116" s="140"/>
      <c r="AG116" s="140"/>
    </row>
    <row r="117" spans="2:33" ht="15" customHeight="1"/>
    <row r="118" spans="2:33" ht="15" customHeight="1"/>
    <row r="119" spans="2:33" ht="15" customHeight="1"/>
    <row r="120" spans="2:33" ht="15" customHeight="1"/>
    <row r="121" spans="2:33" ht="15" customHeight="1"/>
    <row r="122" spans="2:33" ht="15" customHeight="1"/>
    <row r="123" spans="2:33" ht="15" customHeight="1"/>
    <row r="124" spans="2:33" ht="15" customHeight="1"/>
    <row r="125" spans="2:33" ht="15" customHeight="1"/>
    <row r="126" spans="2:33" ht="15" customHeight="1"/>
    <row r="127" spans="2:33" ht="15" customHeight="1"/>
    <row r="128" spans="2:33"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2" customHeight="1"/>
    <row r="164" ht="15" customHeight="1"/>
    <row r="165" ht="15" customHeight="1"/>
    <row r="166" ht="15" customHeight="1"/>
    <row r="167" ht="15" customHeight="1"/>
    <row r="168" ht="15" customHeight="1"/>
    <row r="169" ht="15" customHeight="1"/>
    <row r="170" ht="15" customHeight="1"/>
    <row r="171" ht="15" customHeight="1"/>
    <row r="172" ht="12" customHeight="1"/>
    <row r="173" ht="15" customHeight="1"/>
    <row r="174" ht="15" customHeight="1"/>
    <row r="175" ht="15" customHeight="1"/>
    <row r="176" ht="15" customHeight="1"/>
    <row r="177" ht="15" customHeight="1"/>
    <row r="178" ht="15" customHeight="1"/>
    <row r="179" ht="15" customHeight="1"/>
    <row r="180" ht="15" customHeight="1"/>
    <row r="181" ht="12" customHeight="1"/>
    <row r="182" ht="12" customHeight="1"/>
    <row r="183" ht="15" customHeight="1"/>
    <row r="184" ht="15" customHeight="1"/>
    <row r="185" ht="15" customHeight="1"/>
    <row r="186" ht="15" customHeight="1"/>
    <row r="187" ht="15" customHeight="1"/>
    <row r="188" ht="12" customHeight="1"/>
    <row r="189" ht="15" customHeight="1"/>
    <row r="190" ht="15" customHeight="1"/>
    <row r="191" ht="15" customHeight="1"/>
    <row r="192" ht="15" customHeight="1"/>
    <row r="193" ht="15" customHeight="1"/>
    <row r="194" ht="12" customHeight="1"/>
    <row r="195" ht="15" customHeight="1"/>
    <row r="196" ht="15" customHeight="1"/>
    <row r="197" ht="15" customHeight="1"/>
    <row r="198" ht="15" customHeight="1"/>
    <row r="199" ht="15" customHeight="1"/>
    <row r="200" ht="12" customHeight="1"/>
    <row r="201" ht="15" customHeight="1"/>
    <row r="202" ht="15" customHeight="1"/>
    <row r="203" ht="15" customHeight="1"/>
    <row r="204" ht="12" customHeight="1"/>
    <row r="205" ht="15" customHeight="1"/>
    <row r="206" ht="15" customHeight="1"/>
    <row r="207" ht="15" customHeight="1"/>
    <row r="208" ht="15" customHeight="1"/>
    <row r="209" ht="12"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2" customHeight="1"/>
    <row r="249" ht="15" customHeight="1"/>
    <row r="250" ht="15" customHeight="1"/>
    <row r="251" ht="15" customHeight="1"/>
    <row r="252" ht="12" customHeight="1"/>
    <row r="253" ht="15" customHeight="1"/>
    <row r="254" ht="15" customHeight="1"/>
    <row r="255" ht="12" customHeight="1"/>
    <row r="256" ht="15" customHeight="1"/>
    <row r="257" spans="2:33" ht="15" customHeight="1"/>
    <row r="258" spans="2:33" ht="15" customHeight="1">
      <c r="B258" s="140"/>
      <c r="C258" s="140"/>
      <c r="D258" s="140"/>
      <c r="E258" s="140"/>
      <c r="F258" s="140"/>
      <c r="G258" s="140"/>
      <c r="H258" s="140"/>
      <c r="I258" s="140"/>
      <c r="J258" s="140"/>
      <c r="K258" s="140"/>
      <c r="L258" s="140"/>
      <c r="M258" s="140"/>
      <c r="N258" s="140"/>
      <c r="O258" s="140"/>
      <c r="P258" s="140"/>
      <c r="Q258" s="140"/>
      <c r="R258" s="140"/>
      <c r="S258" s="140"/>
      <c r="T258" s="140"/>
      <c r="U258" s="140"/>
      <c r="V258" s="140"/>
      <c r="W258" s="140"/>
      <c r="X258" s="140"/>
      <c r="Y258" s="140"/>
      <c r="Z258" s="140"/>
      <c r="AA258" s="140"/>
      <c r="AB258" s="140"/>
      <c r="AC258" s="140"/>
      <c r="AD258" s="140"/>
      <c r="AE258" s="140"/>
      <c r="AF258" s="140"/>
      <c r="AG258" s="140"/>
    </row>
    <row r="259" spans="2:33" ht="15" customHeight="1"/>
    <row r="260" spans="2:33" ht="15" customHeight="1"/>
    <row r="261" spans="2:33" ht="15" customHeight="1"/>
    <row r="262" spans="2:33" ht="15" customHeight="1"/>
    <row r="263" spans="2:33" ht="15" customHeight="1"/>
    <row r="264" spans="2:33" ht="15" customHeight="1"/>
    <row r="265" spans="2:33" ht="15" customHeight="1"/>
    <row r="266" spans="2:33" ht="15" customHeight="1"/>
    <row r="267" spans="2:33" ht="12" customHeight="1"/>
    <row r="268" spans="2:33" ht="12" customHeight="1"/>
    <row r="269" spans="2:33" ht="12" customHeight="1"/>
    <row r="270" spans="2:33" ht="12" customHeight="1"/>
    <row r="271" spans="2:33" ht="12" customHeight="1"/>
    <row r="272" spans="2:33"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2"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2" customHeight="1"/>
    <row r="328" ht="15" customHeight="1"/>
    <row r="329" ht="12" customHeight="1"/>
    <row r="330" ht="15" customHeight="1"/>
    <row r="331" ht="15" customHeight="1"/>
    <row r="332" ht="15" customHeight="1"/>
    <row r="333" ht="15" customHeight="1"/>
    <row r="334" ht="15" customHeight="1"/>
    <row r="335" ht="15" customHeight="1"/>
    <row r="336" ht="15" customHeight="1"/>
    <row r="337" spans="2:33" ht="15" customHeight="1"/>
    <row r="338" spans="2:33" ht="15" customHeight="1"/>
    <row r="339" spans="2:33" ht="15" customHeight="1"/>
    <row r="340" spans="2:33" ht="15" customHeight="1">
      <c r="B340" s="140"/>
      <c r="C340" s="140"/>
      <c r="D340" s="140"/>
      <c r="E340" s="140"/>
      <c r="F340" s="140"/>
      <c r="G340" s="140"/>
      <c r="H340" s="140"/>
      <c r="I340" s="140"/>
      <c r="J340" s="140"/>
      <c r="K340" s="140"/>
      <c r="L340" s="140"/>
      <c r="M340" s="140"/>
      <c r="N340" s="140"/>
      <c r="O340" s="140"/>
      <c r="P340" s="140"/>
      <c r="Q340" s="140"/>
      <c r="R340" s="140"/>
      <c r="S340" s="140"/>
      <c r="T340" s="140"/>
      <c r="U340" s="140"/>
      <c r="V340" s="140"/>
      <c r="W340" s="140"/>
      <c r="X340" s="140"/>
      <c r="Y340" s="140"/>
      <c r="Z340" s="140"/>
      <c r="AA340" s="140"/>
      <c r="AB340" s="140"/>
      <c r="AC340" s="140"/>
      <c r="AD340" s="140"/>
      <c r="AE340" s="140"/>
      <c r="AF340" s="140"/>
      <c r="AG340" s="140"/>
    </row>
    <row r="341" spans="2:33" ht="15" customHeight="1"/>
    <row r="342" spans="2:33" ht="15" customHeight="1"/>
    <row r="343" spans="2:33" ht="15" customHeight="1"/>
    <row r="344" spans="2:33" ht="15" customHeight="1"/>
    <row r="345" spans="2:33" ht="15" customHeight="1"/>
    <row r="346" spans="2:33" ht="12" customHeight="1"/>
    <row r="347" spans="2:33" ht="12" customHeight="1"/>
    <row r="348" spans="2:33" ht="12" customHeight="1"/>
    <row r="349" spans="2:33" ht="12" customHeight="1"/>
    <row r="350" spans="2:33" ht="12" customHeight="1"/>
    <row r="351" spans="2:33" ht="12" customHeight="1"/>
    <row r="352" spans="2:33"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2"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2" customHeight="1"/>
    <row r="403" ht="15" customHeight="1"/>
    <row r="404" ht="15" customHeight="1"/>
    <row r="405" ht="12" customHeight="1"/>
    <row r="406" ht="15" customHeight="1"/>
    <row r="407" ht="15" customHeight="1"/>
    <row r="408" ht="15" customHeight="1"/>
    <row r="409" ht="15" customHeight="1"/>
    <row r="410" ht="15" customHeight="1"/>
    <row r="411" ht="12"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2" customHeight="1"/>
    <row r="429" ht="15" customHeight="1"/>
    <row r="430" ht="15" customHeight="1"/>
    <row r="431" ht="12" customHeight="1"/>
    <row r="432" ht="15" customHeight="1"/>
    <row r="433" ht="15" customHeight="1"/>
    <row r="434" ht="15" customHeight="1"/>
    <row r="435" ht="12"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2" customHeight="1"/>
    <row r="447" ht="15" customHeight="1"/>
    <row r="448" ht="15" customHeight="1"/>
    <row r="449" spans="2:33" ht="12" customHeight="1"/>
    <row r="450" spans="2:33" ht="15" customHeight="1"/>
    <row r="451" spans="2:33" ht="15" customHeight="1"/>
    <row r="452" spans="2:33" ht="15" customHeight="1">
      <c r="B452" s="140"/>
      <c r="C452" s="140"/>
      <c r="D452" s="140"/>
      <c r="E452" s="140"/>
      <c r="F452" s="140"/>
      <c r="G452" s="140"/>
      <c r="H452" s="140"/>
      <c r="I452" s="140"/>
      <c r="J452" s="140"/>
      <c r="K452" s="140"/>
      <c r="L452" s="140"/>
      <c r="M452" s="140"/>
      <c r="N452" s="140"/>
      <c r="O452" s="140"/>
      <c r="P452" s="140"/>
      <c r="Q452" s="140"/>
      <c r="R452" s="140"/>
      <c r="S452" s="140"/>
      <c r="T452" s="140"/>
      <c r="U452" s="140"/>
      <c r="V452" s="140"/>
      <c r="W452" s="140"/>
      <c r="X452" s="140"/>
      <c r="Y452" s="140"/>
      <c r="Z452" s="140"/>
      <c r="AA452" s="140"/>
      <c r="AB452" s="140"/>
      <c r="AC452" s="140"/>
      <c r="AD452" s="140"/>
      <c r="AE452" s="140"/>
      <c r="AF452" s="140"/>
      <c r="AG452" s="140"/>
    </row>
    <row r="453" spans="2:33" ht="15" customHeight="1"/>
    <row r="454" spans="2:33" ht="15" customHeight="1"/>
    <row r="455" spans="2:33" ht="15" customHeight="1"/>
    <row r="456" spans="2:33" ht="15" customHeight="1"/>
    <row r="457" spans="2:33" ht="15" customHeight="1"/>
    <row r="458" spans="2:33" ht="15" customHeight="1"/>
    <row r="459" spans="2:33" ht="15" customHeight="1"/>
    <row r="460" spans="2:33" ht="12" customHeight="1"/>
    <row r="461" spans="2:33" ht="12" customHeight="1"/>
    <row r="462" spans="2:33" ht="12" customHeight="1"/>
    <row r="463" spans="2:33" ht="12" customHeight="1"/>
    <row r="464" spans="2:33"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2"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2" customHeight="1"/>
    <row r="528" ht="15" customHeight="1"/>
    <row r="529" ht="12" customHeight="1"/>
    <row r="530" ht="15" customHeight="1"/>
    <row r="531" ht="15" customHeight="1"/>
    <row r="532" ht="15" customHeight="1"/>
    <row r="533" ht="15" customHeight="1"/>
    <row r="534" ht="15" customHeight="1"/>
    <row r="535" ht="12" customHeight="1"/>
    <row r="536" ht="15" customHeight="1"/>
    <row r="537" ht="15" customHeight="1"/>
    <row r="538" ht="15" customHeight="1"/>
    <row r="539" ht="15" customHeight="1"/>
    <row r="540" ht="15" customHeight="1"/>
    <row r="541" ht="15" customHeight="1"/>
    <row r="542" ht="15" customHeight="1"/>
    <row r="543" ht="15" customHeight="1"/>
    <row r="544" ht="15" customHeight="1"/>
    <row r="545" spans="2:33" ht="15" customHeight="1"/>
    <row r="546" spans="2:33" ht="15" customHeight="1"/>
    <row r="547" spans="2:33" ht="15" customHeight="1"/>
    <row r="548" spans="2:33" ht="15" customHeight="1"/>
    <row r="549" spans="2:33" ht="15" customHeight="1"/>
    <row r="550" spans="2:33" ht="15" customHeight="1"/>
    <row r="551" spans="2:33" ht="15" customHeight="1"/>
    <row r="552" spans="2:33" ht="12" customHeight="1"/>
    <row r="553" spans="2:33" ht="15" customHeight="1"/>
    <row r="554" spans="2:33" ht="12" customHeight="1"/>
    <row r="555" spans="2:33" ht="15" customHeight="1"/>
    <row r="556" spans="2:33" ht="15" customHeight="1"/>
    <row r="557" spans="2:33" ht="15" customHeight="1">
      <c r="B557" s="140"/>
      <c r="C557" s="140"/>
      <c r="D557" s="140"/>
      <c r="E557" s="140"/>
      <c r="F557" s="140"/>
      <c r="G557" s="140"/>
      <c r="H557" s="140"/>
      <c r="I557" s="140"/>
      <c r="J557" s="140"/>
      <c r="K557" s="140"/>
      <c r="L557" s="140"/>
      <c r="M557" s="140"/>
      <c r="N557" s="140"/>
      <c r="O557" s="140"/>
      <c r="P557" s="140"/>
      <c r="Q557" s="140"/>
      <c r="R557" s="140"/>
      <c r="S557" s="140"/>
      <c r="T557" s="140"/>
      <c r="U557" s="140"/>
      <c r="V557" s="140"/>
      <c r="W557" s="140"/>
      <c r="X557" s="140"/>
      <c r="Y557" s="140"/>
      <c r="Z557" s="140"/>
      <c r="AA557" s="140"/>
      <c r="AB557" s="140"/>
      <c r="AC557" s="140"/>
      <c r="AD557" s="140"/>
      <c r="AE557" s="140"/>
      <c r="AF557" s="140"/>
      <c r="AG557" s="140"/>
    </row>
    <row r="558" spans="2:33" ht="15" customHeight="1"/>
    <row r="559" spans="2:33" ht="15" customHeight="1"/>
    <row r="560" spans="2:33" ht="15" customHeight="1"/>
    <row r="561" ht="15"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5" customHeight="1"/>
    <row r="576" ht="15" customHeight="1"/>
    <row r="577" ht="15" customHeight="1"/>
    <row r="578" ht="15" customHeight="1"/>
    <row r="579" ht="15" customHeight="1"/>
    <row r="580" ht="15" customHeight="1"/>
    <row r="581" ht="15" customHeight="1"/>
    <row r="582" ht="15" customHeight="1"/>
    <row r="583" ht="15" customHeight="1"/>
    <row r="584" ht="12"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2" customHeight="1"/>
    <row r="601" ht="15" customHeight="1"/>
    <row r="602" ht="12" customHeight="1"/>
    <row r="603" ht="15" customHeight="1"/>
    <row r="604" ht="15" customHeight="1"/>
    <row r="605" ht="15" customHeight="1"/>
    <row r="606" ht="15" customHeight="1"/>
    <row r="607" ht="12"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2" customHeight="1"/>
    <row r="624" ht="15" customHeight="1"/>
    <row r="625" spans="2:33" ht="12" customHeight="1"/>
    <row r="626" spans="2:33" ht="15" customHeight="1"/>
    <row r="627" spans="2:33" ht="12" customHeight="1"/>
    <row r="628" spans="2:33" ht="15" customHeight="1"/>
    <row r="629" spans="2:33" ht="15" customHeight="1"/>
    <row r="630" spans="2:33" ht="12" customHeight="1"/>
    <row r="631" spans="2:33" ht="15" customHeight="1"/>
    <row r="632" spans="2:33" ht="12" customHeight="1"/>
    <row r="633" spans="2:33" ht="12" customHeight="1"/>
    <row r="634" spans="2:33" ht="15" customHeight="1"/>
    <row r="635" spans="2:33" ht="12" customHeight="1"/>
    <row r="636" spans="2:33" ht="15" customHeight="1"/>
    <row r="637" spans="2:33" ht="15" customHeight="1"/>
    <row r="638" spans="2:33" ht="15" customHeight="1">
      <c r="B638" s="140"/>
      <c r="C638" s="140"/>
      <c r="D638" s="140"/>
      <c r="E638" s="140"/>
      <c r="F638" s="140"/>
      <c r="G638" s="140"/>
      <c r="H638" s="140"/>
      <c r="I638" s="140"/>
      <c r="J638" s="140"/>
      <c r="K638" s="140"/>
      <c r="L638" s="140"/>
      <c r="M638" s="140"/>
      <c r="N638" s="140"/>
      <c r="O638" s="140"/>
      <c r="P638" s="140"/>
      <c r="Q638" s="140"/>
      <c r="R638" s="140"/>
      <c r="S638" s="140"/>
      <c r="T638" s="140"/>
      <c r="U638" s="140"/>
      <c r="V638" s="140"/>
      <c r="W638" s="140"/>
      <c r="X638" s="140"/>
      <c r="Y638" s="140"/>
      <c r="Z638" s="140"/>
      <c r="AA638" s="140"/>
      <c r="AB638" s="140"/>
      <c r="AC638" s="140"/>
      <c r="AD638" s="140"/>
      <c r="AE638" s="140"/>
      <c r="AF638" s="140"/>
      <c r="AG638" s="140"/>
    </row>
    <row r="639" spans="2:33" ht="15" customHeight="1"/>
    <row r="640" spans="2:33" ht="15" customHeight="1"/>
    <row r="641" ht="15" customHeight="1"/>
    <row r="642" ht="15"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5" customHeight="1"/>
    <row r="676" ht="15" customHeight="1"/>
    <row r="677" ht="15" customHeight="1"/>
    <row r="678" ht="15" customHeight="1"/>
    <row r="679" ht="15" customHeight="1"/>
    <row r="680" ht="15" customHeight="1"/>
    <row r="681" ht="15" customHeight="1"/>
    <row r="682" ht="12"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2" customHeight="1"/>
    <row r="699" ht="15" customHeight="1"/>
    <row r="700" ht="15" customHeight="1"/>
    <row r="701" ht="15" customHeight="1"/>
    <row r="702" ht="15" customHeight="1"/>
    <row r="703" ht="12" customHeight="1"/>
    <row r="704" ht="15" customHeight="1"/>
    <row r="705" spans="2:33" ht="15" customHeight="1"/>
    <row r="706" spans="2:33" ht="15" customHeight="1"/>
    <row r="707" spans="2:33" ht="15" customHeight="1"/>
    <row r="708" spans="2:33" ht="15" customHeight="1"/>
    <row r="709" spans="2:33" ht="15" customHeight="1"/>
    <row r="710" spans="2:33" ht="15" customHeight="1">
      <c r="B710" s="140"/>
      <c r="C710" s="140"/>
      <c r="D710" s="140"/>
      <c r="E710" s="140"/>
      <c r="F710" s="140"/>
      <c r="G710" s="140"/>
      <c r="H710" s="140"/>
      <c r="I710" s="140"/>
      <c r="J710" s="140"/>
      <c r="K710" s="140"/>
      <c r="L710" s="140"/>
      <c r="M710" s="140"/>
      <c r="N710" s="140"/>
      <c r="O710" s="140"/>
      <c r="P710" s="140"/>
      <c r="Q710" s="140"/>
      <c r="R710" s="140"/>
      <c r="S710" s="140"/>
      <c r="T710" s="140"/>
      <c r="U710" s="140"/>
      <c r="V710" s="140"/>
      <c r="W710" s="140"/>
      <c r="X710" s="140"/>
      <c r="Y710" s="140"/>
      <c r="Z710" s="140"/>
      <c r="AA710" s="140"/>
      <c r="AB710" s="140"/>
      <c r="AC710" s="140"/>
      <c r="AD710" s="140"/>
      <c r="AE710" s="140"/>
      <c r="AF710" s="140"/>
      <c r="AG710" s="140"/>
    </row>
    <row r="711" spans="2:33" ht="15" customHeight="1"/>
    <row r="712" spans="2:33" ht="15" customHeight="1"/>
    <row r="713" spans="2:33" ht="15" customHeight="1"/>
    <row r="714" spans="2:33" ht="15" customHeight="1"/>
    <row r="715" spans="2:33" ht="15" customHeight="1"/>
    <row r="716" spans="2:33" ht="12" customHeight="1"/>
    <row r="717" spans="2:33" ht="12" customHeight="1"/>
    <row r="718" spans="2:33" ht="12" customHeight="1"/>
    <row r="719" spans="2:33" ht="12" customHeight="1"/>
    <row r="720" spans="2:33"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2"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2" customHeight="1"/>
    <row r="781" ht="15" customHeight="1"/>
    <row r="782" ht="15" customHeight="1"/>
    <row r="783" ht="15" customHeight="1"/>
    <row r="784" ht="12"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2"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2" customHeight="1"/>
    <row r="811" ht="15" customHeight="1"/>
    <row r="812" ht="15" customHeight="1"/>
    <row r="813" ht="15" customHeight="1"/>
    <row r="814" ht="12"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2" customHeight="1"/>
    <row r="826" ht="15" customHeight="1"/>
    <row r="827" ht="15" customHeight="1"/>
    <row r="828" ht="15" customHeight="1"/>
    <row r="829" ht="15" customHeight="1"/>
    <row r="830" ht="15" customHeight="1"/>
    <row r="831" ht="15" customHeight="1"/>
    <row r="832" ht="15" customHeight="1"/>
    <row r="833" ht="15" customHeight="1"/>
    <row r="834" ht="15" customHeight="1"/>
    <row r="835" ht="12"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2"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2"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2"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spans="2:33" ht="12" customHeight="1"/>
    <row r="882" spans="2:33" ht="15" customHeight="1"/>
    <row r="883" spans="2:33" ht="15" customHeight="1"/>
    <row r="884" spans="2:33" ht="15" customHeight="1"/>
    <row r="885" spans="2:33" ht="15" customHeight="1"/>
    <row r="886" spans="2:33" ht="15" customHeight="1">
      <c r="B886" s="140"/>
      <c r="C886" s="140"/>
      <c r="D886" s="140"/>
      <c r="E886" s="140"/>
      <c r="F886" s="140"/>
      <c r="G886" s="140"/>
      <c r="H886" s="140"/>
      <c r="I886" s="140"/>
      <c r="J886" s="140"/>
      <c r="K886" s="140"/>
      <c r="L886" s="140"/>
      <c r="M886" s="140"/>
      <c r="N886" s="140"/>
      <c r="O886" s="140"/>
      <c r="P886" s="140"/>
      <c r="Q886" s="140"/>
      <c r="R886" s="140"/>
      <c r="S886" s="140"/>
      <c r="T886" s="140"/>
      <c r="U886" s="140"/>
      <c r="V886" s="140"/>
      <c r="W886" s="140"/>
      <c r="X886" s="140"/>
      <c r="Y886" s="140"/>
      <c r="Z886" s="140"/>
      <c r="AA886" s="140"/>
      <c r="AB886" s="140"/>
      <c r="AC886" s="140"/>
      <c r="AD886" s="140"/>
      <c r="AE886" s="140"/>
      <c r="AF886" s="140"/>
      <c r="AG886" s="140"/>
    </row>
    <row r="887" spans="2:33" ht="15" customHeight="1"/>
    <row r="888" spans="2:33" ht="15" customHeight="1"/>
    <row r="889" spans="2:33" ht="12" customHeight="1"/>
    <row r="890" spans="2:33" ht="12" customHeight="1"/>
    <row r="891" spans="2:33" ht="12" customHeight="1"/>
    <row r="892" spans="2:33" ht="12" customHeight="1"/>
    <row r="893" spans="2:33" ht="12" customHeight="1"/>
    <row r="894" spans="2:33" ht="12" customHeight="1"/>
    <row r="895" spans="2:33" ht="12" customHeight="1"/>
    <row r="896" spans="2:33" ht="12" customHeight="1"/>
    <row r="897" ht="12" customHeight="1"/>
    <row r="898" ht="12" customHeight="1"/>
    <row r="899" ht="12"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2"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2" customHeight="1"/>
    <row r="928" ht="15" customHeight="1"/>
    <row r="929" ht="12" customHeight="1"/>
    <row r="930" ht="15" customHeight="1"/>
    <row r="931" ht="15" customHeight="1"/>
    <row r="932" ht="15" customHeight="1"/>
    <row r="933" ht="15" customHeight="1"/>
    <row r="934" ht="15" customHeight="1"/>
    <row r="935" ht="12"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2" customHeight="1"/>
    <row r="953" ht="15" customHeight="1"/>
    <row r="954" ht="12" customHeight="1"/>
    <row r="955" ht="15" customHeight="1"/>
    <row r="956" ht="12" customHeight="1"/>
    <row r="957" ht="15" customHeight="1"/>
    <row r="958" ht="15" customHeight="1"/>
    <row r="959" ht="15" customHeight="1"/>
    <row r="960" ht="15" customHeight="1"/>
    <row r="961" spans="2:33" ht="15" customHeight="1"/>
    <row r="962" spans="2:33" ht="15" customHeight="1"/>
    <row r="963" spans="2:33" ht="15" customHeight="1"/>
    <row r="964" spans="2:33" ht="15" customHeight="1"/>
    <row r="965" spans="2:33" ht="15" customHeight="1"/>
    <row r="966" spans="2:33" ht="15" customHeight="1"/>
    <row r="967" spans="2:33" ht="15" customHeight="1"/>
    <row r="968" spans="2:33" ht="15" customHeight="1"/>
    <row r="969" spans="2:33" ht="15" customHeight="1">
      <c r="B969" s="140"/>
      <c r="C969" s="140"/>
      <c r="D969" s="140"/>
      <c r="E969" s="140"/>
      <c r="F969" s="140"/>
      <c r="G969" s="140"/>
      <c r="H969" s="140"/>
      <c r="I969" s="140"/>
      <c r="J969" s="140"/>
      <c r="K969" s="140"/>
      <c r="L969" s="140"/>
      <c r="M969" s="140"/>
      <c r="N969" s="140"/>
      <c r="O969" s="140"/>
      <c r="P969" s="140"/>
      <c r="Q969" s="140"/>
      <c r="R969" s="140"/>
      <c r="S969" s="140"/>
      <c r="T969" s="140"/>
      <c r="U969" s="140"/>
      <c r="V969" s="140"/>
      <c r="W969" s="140"/>
      <c r="X969" s="140"/>
      <c r="Y969" s="140"/>
      <c r="Z969" s="140"/>
      <c r="AA969" s="140"/>
      <c r="AB969" s="140"/>
      <c r="AC969" s="140"/>
      <c r="AD969" s="140"/>
      <c r="AE969" s="140"/>
      <c r="AF969" s="140"/>
      <c r="AG969" s="140"/>
    </row>
    <row r="970" spans="2:33" ht="15" customHeight="1"/>
    <row r="971" spans="2:33" ht="15" customHeight="1"/>
    <row r="972" spans="2:33" ht="15" customHeight="1"/>
    <row r="973" spans="2:33" ht="15" customHeight="1"/>
    <row r="974" spans="2:33" ht="15" customHeight="1"/>
    <row r="975" spans="2:33" ht="12" customHeight="1"/>
    <row r="976" spans="2:33"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2"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2" customHeight="1"/>
    <row r="1028" ht="15" customHeight="1"/>
    <row r="1029" ht="15" customHeight="1"/>
    <row r="1030" ht="12" customHeight="1"/>
    <row r="1031" ht="15" customHeight="1"/>
    <row r="1032" ht="15" customHeight="1"/>
    <row r="1033" ht="15" customHeight="1"/>
    <row r="1034" ht="15" customHeight="1"/>
    <row r="1035" ht="15" customHeight="1"/>
    <row r="1036" ht="12"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2" customHeight="1"/>
    <row r="1054" ht="15" customHeight="1"/>
    <row r="1055" ht="15" customHeight="1"/>
    <row r="1056" ht="12" customHeight="1"/>
    <row r="1057" spans="2:33" ht="15" customHeight="1"/>
    <row r="1058" spans="2:33" ht="12" customHeight="1"/>
    <row r="1059" spans="2:33" ht="15" customHeight="1"/>
    <row r="1060" spans="2:33" ht="15" customHeight="1"/>
    <row r="1061" spans="2:33" ht="15" customHeight="1"/>
    <row r="1062" spans="2:33" ht="15" customHeight="1"/>
    <row r="1063" spans="2:33" ht="15" customHeight="1"/>
    <row r="1064" spans="2:33" ht="15" customHeight="1"/>
    <row r="1065" spans="2:33" ht="15" customHeight="1"/>
    <row r="1066" spans="2:33" ht="15" customHeight="1"/>
    <row r="1067" spans="2:33" ht="15" customHeight="1"/>
    <row r="1068" spans="2:33" ht="15" customHeight="1"/>
    <row r="1069" spans="2:33" ht="15" customHeight="1"/>
    <row r="1070" spans="2:33" ht="15" customHeight="1"/>
    <row r="1071" spans="2:33" ht="15" customHeight="1">
      <c r="B1071" s="140"/>
      <c r="C1071" s="140"/>
      <c r="D1071" s="140"/>
      <c r="E1071" s="140"/>
      <c r="F1071" s="140"/>
      <c r="G1071" s="140"/>
      <c r="H1071" s="140"/>
      <c r="I1071" s="140"/>
      <c r="J1071" s="140"/>
      <c r="K1071" s="140"/>
      <c r="L1071" s="140"/>
      <c r="M1071" s="140"/>
      <c r="N1071" s="140"/>
      <c r="O1071" s="140"/>
      <c r="P1071" s="140"/>
      <c r="Q1071" s="140"/>
      <c r="R1071" s="140"/>
      <c r="S1071" s="140"/>
      <c r="T1071" s="140"/>
      <c r="U1071" s="140"/>
      <c r="V1071" s="140"/>
      <c r="W1071" s="140"/>
      <c r="X1071" s="140"/>
      <c r="Y1071" s="140"/>
      <c r="Z1071" s="140"/>
      <c r="AA1071" s="140"/>
      <c r="AB1071" s="140"/>
      <c r="AC1071" s="140"/>
      <c r="AD1071" s="140"/>
      <c r="AE1071" s="140"/>
      <c r="AF1071" s="140"/>
      <c r="AG1071" s="140"/>
    </row>
    <row r="1072" spans="2:33" ht="15" customHeight="1"/>
    <row r="1073" ht="15" customHeight="1"/>
    <row r="1074" ht="15" customHeight="1"/>
    <row r="1075" ht="15" customHeight="1"/>
    <row r="1076" ht="15" customHeight="1"/>
    <row r="1077" ht="12" customHeight="1"/>
    <row r="1078" ht="12" customHeight="1"/>
    <row r="1079" ht="12" customHeight="1"/>
    <row r="1080" ht="12" customHeight="1"/>
    <row r="1081" ht="12" customHeight="1"/>
    <row r="1082" ht="12" customHeight="1"/>
    <row r="1083" ht="12" customHeight="1"/>
    <row r="1084" ht="12" customHeight="1"/>
    <row r="1085" ht="12" customHeight="1"/>
    <row r="1086" ht="12" customHeight="1"/>
    <row r="1087" ht="12" customHeight="1"/>
    <row r="1088" ht="12" customHeight="1"/>
    <row r="1089" ht="12" customHeight="1"/>
    <row r="1090" ht="12" customHeight="1"/>
    <row r="1091" ht="12" customHeight="1"/>
    <row r="1092" ht="12" customHeight="1"/>
    <row r="1093" ht="12" customHeight="1"/>
    <row r="1094" ht="12" customHeight="1"/>
    <row r="1095" ht="12" customHeight="1"/>
    <row r="1096" ht="12" customHeight="1"/>
    <row r="1097" ht="12" customHeight="1"/>
    <row r="1098" ht="12" customHeight="1"/>
    <row r="1099" ht="12"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2"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2" customHeight="1"/>
    <row r="1128" ht="15" customHeight="1"/>
    <row r="1129" ht="12" customHeight="1"/>
    <row r="1130" ht="15" customHeight="1"/>
    <row r="1131" ht="15" customHeight="1"/>
    <row r="1132" ht="15" customHeight="1"/>
    <row r="1133" ht="15" customHeight="1"/>
    <row r="1134" ht="15" customHeight="1"/>
    <row r="1135" ht="12"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2" customHeight="1"/>
    <row r="1153" ht="15" customHeight="1"/>
    <row r="1154" ht="12" customHeight="1"/>
    <row r="1155" ht="15" customHeight="1"/>
    <row r="1156" ht="12"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spans="2:33" ht="15" customHeight="1">
      <c r="B1169" s="140"/>
      <c r="C1169" s="140"/>
      <c r="D1169" s="140"/>
      <c r="E1169" s="140"/>
      <c r="F1169" s="140"/>
      <c r="G1169" s="140"/>
      <c r="H1169" s="140"/>
      <c r="I1169" s="140"/>
      <c r="J1169" s="140"/>
      <c r="K1169" s="140"/>
      <c r="L1169" s="140"/>
      <c r="M1169" s="140"/>
      <c r="N1169" s="140"/>
      <c r="O1169" s="140"/>
      <c r="P1169" s="140"/>
      <c r="Q1169" s="140"/>
      <c r="R1169" s="140"/>
      <c r="S1169" s="140"/>
      <c r="T1169" s="140"/>
      <c r="U1169" s="140"/>
      <c r="V1169" s="140"/>
      <c r="W1169" s="140"/>
      <c r="X1169" s="140"/>
      <c r="Y1169" s="140"/>
      <c r="Z1169" s="140"/>
      <c r="AA1169" s="140"/>
      <c r="AB1169" s="140"/>
      <c r="AC1169" s="140"/>
      <c r="AD1169" s="140"/>
      <c r="AE1169" s="140"/>
      <c r="AF1169" s="140"/>
      <c r="AG1169" s="140"/>
    </row>
    <row r="1170" spans="2:33" ht="15" customHeight="1"/>
    <row r="1171" spans="2:33" ht="15" customHeight="1"/>
    <row r="1172" spans="2:33" ht="15" customHeight="1"/>
    <row r="1173" spans="2:33" ht="15" customHeight="1"/>
    <row r="1174" spans="2:33" ht="15" customHeight="1"/>
    <row r="1175" spans="2:33" ht="12" customHeight="1"/>
    <row r="1176" spans="2:33" ht="12" customHeight="1"/>
    <row r="1177" spans="2:33" ht="12" customHeight="1"/>
    <row r="1178" spans="2:33" ht="12" customHeight="1"/>
    <row r="1179" spans="2:33" ht="12" customHeight="1"/>
    <row r="1180" spans="2:33" ht="12" customHeight="1"/>
    <row r="1181" spans="2:33" ht="12" customHeight="1"/>
    <row r="1182" spans="2:33" ht="12" customHeight="1"/>
    <row r="1183" spans="2:33" ht="12" customHeight="1"/>
    <row r="1184" spans="2:33" ht="12" customHeight="1"/>
    <row r="1185" ht="12" customHeight="1"/>
    <row r="1186" ht="12" customHeight="1"/>
    <row r="1187" ht="12" customHeight="1"/>
    <row r="1188" ht="12" customHeight="1"/>
    <row r="1189" ht="12" customHeight="1"/>
    <row r="1190" ht="12" customHeight="1"/>
    <row r="1191" ht="12" customHeight="1"/>
    <row r="1192" ht="12" customHeight="1"/>
    <row r="1193" ht="12" customHeight="1"/>
    <row r="1194" ht="12" customHeight="1"/>
    <row r="1195" ht="12" customHeight="1"/>
    <row r="1196" ht="12" customHeight="1"/>
    <row r="1197" ht="12" customHeight="1"/>
    <row r="1198" ht="12" customHeight="1"/>
    <row r="1199" ht="12"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2"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2" customHeight="1"/>
    <row r="1228" ht="15" customHeight="1"/>
    <row r="1229" ht="12" customHeight="1"/>
    <row r="1230" ht="15" customHeight="1"/>
    <row r="1231" ht="15" customHeight="1"/>
    <row r="1232" ht="15" customHeight="1"/>
    <row r="1233" ht="15" customHeight="1"/>
    <row r="1234" ht="15" customHeight="1"/>
    <row r="1235" ht="12"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2" customHeight="1"/>
    <row r="1253" ht="15" customHeight="1"/>
    <row r="1254" ht="12" customHeight="1"/>
    <row r="1255" ht="15" customHeight="1"/>
    <row r="1256" ht="12" customHeight="1"/>
    <row r="1257" ht="15" customHeight="1"/>
    <row r="1258" ht="15" customHeight="1"/>
    <row r="1259" ht="15" customHeight="1"/>
    <row r="1260" ht="15" customHeight="1"/>
    <row r="1261" ht="15" customHeight="1"/>
    <row r="1262" ht="15" customHeight="1"/>
    <row r="1263" ht="15" customHeight="1"/>
    <row r="1264" ht="15" customHeight="1"/>
    <row r="1265" spans="2:33" ht="15" customHeight="1"/>
    <row r="1266" spans="2:33" ht="15" customHeight="1"/>
    <row r="1267" spans="2:33" ht="15" customHeight="1"/>
    <row r="1268" spans="2:33" ht="15" customHeight="1"/>
    <row r="1269" spans="2:33" ht="15" customHeight="1">
      <c r="B1269" s="140"/>
      <c r="C1269" s="140"/>
      <c r="D1269" s="140"/>
      <c r="E1269" s="140"/>
      <c r="F1269" s="140"/>
      <c r="G1269" s="140"/>
      <c r="H1269" s="140"/>
      <c r="I1269" s="140"/>
      <c r="J1269" s="140"/>
      <c r="K1269" s="140"/>
      <c r="L1269" s="140"/>
      <c r="M1269" s="140"/>
      <c r="N1269" s="140"/>
      <c r="O1269" s="140"/>
      <c r="P1269" s="140"/>
      <c r="Q1269" s="140"/>
      <c r="R1269" s="140"/>
      <c r="S1269" s="140"/>
      <c r="T1269" s="140"/>
      <c r="U1269" s="140"/>
      <c r="V1269" s="140"/>
      <c r="W1269" s="140"/>
      <c r="X1269" s="140"/>
      <c r="Y1269" s="140"/>
      <c r="Z1269" s="140"/>
      <c r="AA1269" s="140"/>
      <c r="AB1269" s="140"/>
      <c r="AC1269" s="140"/>
      <c r="AD1269" s="140"/>
      <c r="AE1269" s="140"/>
      <c r="AF1269" s="140"/>
      <c r="AG1269" s="140"/>
    </row>
    <row r="1270" spans="2:33" ht="15" customHeight="1"/>
    <row r="1271" spans="2:33" ht="15" customHeight="1"/>
    <row r="1272" spans="2:33" ht="15" customHeight="1"/>
    <row r="1273" spans="2:33" ht="15" customHeight="1"/>
    <row r="1274" spans="2:33" ht="15" customHeight="1"/>
    <row r="1275" spans="2:33" ht="12" customHeight="1"/>
    <row r="1276" spans="2:33" ht="12" customHeight="1"/>
    <row r="1277" spans="2:33" ht="12" customHeight="1"/>
    <row r="1278" spans="2:33" ht="12" customHeight="1"/>
    <row r="1279" spans="2:33" ht="12" customHeight="1"/>
    <row r="1280" spans="2:33" ht="12" customHeight="1"/>
    <row r="1281" ht="12" customHeight="1"/>
    <row r="1282" ht="12" customHeight="1"/>
    <row r="1283" ht="12" customHeight="1"/>
    <row r="1284" ht="12" customHeight="1"/>
    <row r="1285" ht="12" customHeight="1"/>
    <row r="1286" ht="12" customHeight="1"/>
    <row r="1287" ht="12" customHeight="1"/>
    <row r="1288" ht="12" customHeight="1"/>
    <row r="1289" ht="12" customHeight="1"/>
    <row r="1290" ht="12" customHeight="1"/>
    <row r="1291" ht="12" customHeight="1"/>
    <row r="1292" ht="12" customHeight="1"/>
    <row r="1293" ht="12" customHeight="1"/>
    <row r="1294" ht="12" customHeight="1"/>
    <row r="1295" ht="12" customHeight="1"/>
    <row r="1296" ht="12" customHeight="1"/>
    <row r="1297" ht="12" customHeight="1"/>
    <row r="1298" ht="12" customHeight="1"/>
    <row r="1299" ht="12" customHeight="1"/>
    <row r="1300" ht="15" customHeight="1"/>
    <row r="1301" ht="15" customHeight="1"/>
    <row r="1302" ht="15" customHeight="1"/>
    <row r="1303" ht="15" customHeight="1"/>
    <row r="1304" ht="15" customHeight="1"/>
    <row r="1305" ht="15" customHeight="1"/>
    <row r="1306" ht="12" customHeight="1"/>
    <row r="1307" ht="15" customHeight="1"/>
    <row r="1308" ht="15" customHeight="1"/>
    <row r="1309" ht="15" customHeight="1"/>
    <row r="1310" ht="15" customHeight="1"/>
    <row r="1311" ht="12" customHeight="1"/>
    <row r="1312" ht="15" customHeight="1"/>
    <row r="1313" ht="15" customHeight="1"/>
    <row r="1314" ht="15" customHeight="1"/>
    <row r="1315" ht="12"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2"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2"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2"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2"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2"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2" customHeight="1"/>
    <row r="1465" ht="15" customHeight="1"/>
    <row r="1466" ht="15" customHeight="1"/>
    <row r="1467" ht="15" customHeight="1"/>
    <row r="1468" ht="15" customHeight="1"/>
    <row r="1469" ht="15" customHeight="1"/>
    <row r="1470" ht="15" customHeight="1"/>
    <row r="1471" ht="15" customHeight="1"/>
    <row r="1472" ht="15" customHeight="1"/>
    <row r="1473" spans="2:33" ht="15" customHeight="1"/>
    <row r="1474" spans="2:33" ht="15" customHeight="1"/>
    <row r="1475" spans="2:33" ht="15" customHeight="1"/>
    <row r="1476" spans="2:33" ht="15" customHeight="1"/>
    <row r="1477" spans="2:33" ht="15" customHeight="1"/>
    <row r="1478" spans="2:33" ht="15" customHeight="1"/>
    <row r="1479" spans="2:33" ht="15" customHeight="1"/>
    <row r="1480" spans="2:33" ht="15" customHeight="1"/>
    <row r="1481" spans="2:33" ht="15" customHeight="1"/>
    <row r="1482" spans="2:33" ht="15" customHeight="1"/>
    <row r="1483" spans="2:33" ht="15" customHeight="1"/>
    <row r="1484" spans="2:33" ht="15" customHeight="1">
      <c r="B1484" s="140"/>
      <c r="C1484" s="140"/>
      <c r="D1484" s="140"/>
      <c r="E1484" s="140"/>
      <c r="F1484" s="140"/>
      <c r="G1484" s="140"/>
      <c r="H1484" s="140"/>
      <c r="I1484" s="140"/>
      <c r="J1484" s="140"/>
      <c r="K1484" s="140"/>
      <c r="L1484" s="140"/>
      <c r="M1484" s="140"/>
      <c r="N1484" s="140"/>
      <c r="O1484" s="140"/>
      <c r="P1484" s="140"/>
      <c r="Q1484" s="140"/>
      <c r="R1484" s="140"/>
      <c r="S1484" s="140"/>
      <c r="T1484" s="140"/>
      <c r="U1484" s="140"/>
      <c r="V1484" s="140"/>
      <c r="W1484" s="140"/>
      <c r="X1484" s="140"/>
      <c r="Y1484" s="140"/>
      <c r="Z1484" s="140"/>
      <c r="AA1484" s="140"/>
      <c r="AB1484" s="140"/>
      <c r="AC1484" s="140"/>
      <c r="AD1484" s="140"/>
      <c r="AE1484" s="140"/>
      <c r="AF1484" s="140"/>
      <c r="AG1484" s="140"/>
    </row>
    <row r="1485" spans="2:33" ht="15" customHeight="1"/>
    <row r="1486" spans="2:33" ht="15" customHeight="1"/>
    <row r="1487" spans="2:33" ht="15" customHeight="1"/>
    <row r="1488" spans="2:33" ht="15" customHeight="1"/>
    <row r="1489" ht="15" customHeight="1"/>
    <row r="1490" ht="15" customHeight="1"/>
    <row r="1491" ht="15" customHeight="1"/>
    <row r="1492" ht="15" customHeight="1"/>
    <row r="1493" ht="15" customHeight="1"/>
    <row r="1494" ht="12" customHeight="1"/>
    <row r="1495" ht="12" customHeight="1"/>
    <row r="1496" ht="12" customHeight="1"/>
    <row r="1497" ht="12" customHeight="1"/>
    <row r="1498" ht="12" customHeight="1"/>
    <row r="1499" ht="12" customHeight="1"/>
    <row r="1500" ht="12" customHeight="1"/>
    <row r="1501" ht="12" customHeight="1"/>
    <row r="1502" ht="12" customHeight="1"/>
    <row r="1503" ht="12" customHeight="1"/>
    <row r="1504" ht="12" customHeight="1"/>
    <row r="1505" ht="12" customHeight="1"/>
    <row r="1506" ht="12" customHeight="1"/>
    <row r="1507" ht="12" customHeight="1"/>
    <row r="1508" ht="12" customHeight="1"/>
    <row r="1509" ht="12" customHeight="1"/>
    <row r="1510" ht="12" customHeight="1"/>
    <row r="1511" ht="12" customHeight="1"/>
    <row r="1512" ht="12" customHeight="1"/>
    <row r="1513" ht="12" customHeight="1"/>
    <row r="1514" ht="12" customHeight="1"/>
    <row r="1515" ht="12" customHeight="1"/>
    <row r="1516" ht="12" customHeight="1"/>
    <row r="1517" ht="12" customHeight="1"/>
    <row r="1518" ht="12" customHeight="1"/>
    <row r="1519" ht="12" customHeight="1"/>
    <row r="1520" ht="12" customHeight="1"/>
    <row r="1521" ht="12" customHeight="1"/>
    <row r="1522" ht="12" customHeight="1"/>
    <row r="1523" ht="12" customHeight="1"/>
    <row r="1524" ht="12"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2" customHeight="1"/>
    <row r="1585" ht="12"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2" customHeight="1"/>
    <row r="1641" ht="12"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2" customHeight="1"/>
    <row r="1697" ht="12"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spans="2:33" ht="15" customHeight="1">
      <c r="B1713" s="140"/>
      <c r="C1713" s="140"/>
      <c r="D1713" s="140"/>
      <c r="E1713" s="140"/>
      <c r="F1713" s="140"/>
      <c r="G1713" s="140"/>
      <c r="H1713" s="140"/>
      <c r="I1713" s="140"/>
      <c r="J1713" s="140"/>
      <c r="K1713" s="140"/>
      <c r="L1713" s="140"/>
      <c r="M1713" s="140"/>
      <c r="N1713" s="140"/>
      <c r="O1713" s="140"/>
      <c r="P1713" s="140"/>
      <c r="Q1713" s="140"/>
      <c r="R1713" s="140"/>
      <c r="S1713" s="140"/>
      <c r="T1713" s="140"/>
      <c r="U1713" s="140"/>
      <c r="V1713" s="140"/>
      <c r="W1713" s="140"/>
      <c r="X1713" s="140"/>
      <c r="Y1713" s="140"/>
      <c r="Z1713" s="140"/>
      <c r="AA1713" s="140"/>
      <c r="AB1713" s="140"/>
      <c r="AC1713" s="140"/>
      <c r="AD1713" s="140"/>
      <c r="AE1713" s="140"/>
      <c r="AF1713" s="140"/>
      <c r="AG1713" s="140"/>
    </row>
    <row r="1714" spans="2:33" ht="12" customHeight="1"/>
    <row r="1715" spans="2:33" ht="12" customHeight="1"/>
    <row r="1716" spans="2:33" ht="12" customHeight="1"/>
    <row r="1717" spans="2:33" ht="12" customHeight="1"/>
    <row r="1718" spans="2:33" ht="12" customHeight="1"/>
    <row r="1719" spans="2:33" ht="12" customHeight="1"/>
    <row r="1720" spans="2:33" ht="12" customHeight="1"/>
    <row r="1721" spans="2:33" ht="12" customHeight="1"/>
    <row r="1722" spans="2:33" ht="12" customHeight="1"/>
    <row r="1723" spans="2:33" ht="12" customHeight="1"/>
    <row r="1724" spans="2:33" ht="12" customHeight="1"/>
    <row r="1725" spans="2:33" ht="15" customHeight="1"/>
    <row r="1726" spans="2:33" ht="15" customHeight="1"/>
    <row r="1727" spans="2:33" ht="15" customHeight="1"/>
    <row r="1728" spans="2:33" ht="15" customHeight="1"/>
    <row r="1729" ht="15" customHeight="1"/>
    <row r="1730" ht="15" customHeight="1"/>
    <row r="1731" ht="12"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2"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2"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2"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2" customHeight="1"/>
    <row r="1886" ht="15" customHeight="1"/>
    <row r="1887" ht="12"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2"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2" customHeight="1"/>
    <row r="1960" ht="12" customHeight="1"/>
    <row r="1961" ht="12" customHeight="1"/>
    <row r="1962" ht="15" customHeight="1"/>
    <row r="1963" ht="15" customHeight="1"/>
    <row r="1964" ht="15" customHeight="1"/>
    <row r="1965" ht="15" customHeight="1"/>
    <row r="1966" ht="15" customHeight="1"/>
    <row r="1967" ht="15" customHeight="1"/>
    <row r="1968" ht="15" customHeight="1"/>
    <row r="1969" ht="15" customHeight="1"/>
    <row r="1970" ht="12" customHeight="1"/>
    <row r="1971" ht="15" customHeight="1"/>
    <row r="1972" ht="15" customHeight="1"/>
    <row r="1973" ht="15" customHeight="1"/>
    <row r="1974" ht="15" customHeight="1"/>
    <row r="1975" ht="15" customHeight="1"/>
    <row r="1976" ht="15" customHeight="1"/>
    <row r="1977" ht="15" customHeight="1"/>
    <row r="1978" ht="15" customHeight="1"/>
    <row r="1979" ht="12" customHeight="1"/>
    <row r="1980" ht="15" customHeight="1"/>
    <row r="1981" ht="15" customHeight="1"/>
    <row r="1982" ht="15" customHeight="1"/>
    <row r="1983" ht="15" customHeight="1"/>
    <row r="1984" ht="15" customHeight="1"/>
    <row r="1985" spans="2:33" ht="15" customHeight="1"/>
    <row r="1986" spans="2:33" ht="15" customHeight="1"/>
    <row r="1987" spans="2:33" ht="15" customHeight="1"/>
    <row r="1988" spans="2:33" ht="15" customHeight="1"/>
    <row r="1989" spans="2:33" ht="15" customHeight="1"/>
    <row r="1990" spans="2:33" ht="15" customHeight="1">
      <c r="B1990" s="140"/>
      <c r="C1990" s="140"/>
      <c r="D1990" s="140"/>
      <c r="E1990" s="140"/>
      <c r="F1990" s="140"/>
      <c r="G1990" s="140"/>
      <c r="H1990" s="140"/>
      <c r="I1990" s="140"/>
      <c r="J1990" s="140"/>
      <c r="K1990" s="140"/>
      <c r="L1990" s="140"/>
      <c r="M1990" s="140"/>
      <c r="N1990" s="140"/>
      <c r="O1990" s="140"/>
      <c r="P1990" s="140"/>
      <c r="Q1990" s="140"/>
      <c r="R1990" s="140"/>
      <c r="S1990" s="140"/>
      <c r="T1990" s="140"/>
      <c r="U1990" s="140"/>
      <c r="V1990" s="140"/>
      <c r="W1990" s="140"/>
      <c r="X1990" s="140"/>
      <c r="Y1990" s="140"/>
      <c r="Z1990" s="140"/>
      <c r="AA1990" s="140"/>
      <c r="AB1990" s="140"/>
      <c r="AC1990" s="140"/>
      <c r="AD1990" s="140"/>
      <c r="AE1990" s="140"/>
      <c r="AF1990" s="140"/>
      <c r="AG1990" s="140"/>
    </row>
    <row r="1991" spans="2:33" ht="15" customHeight="1"/>
    <row r="1992" spans="2:33" ht="15" customHeight="1"/>
    <row r="1993" spans="2:33" ht="15" customHeight="1"/>
    <row r="1994" spans="2:33" ht="15" customHeight="1"/>
    <row r="1995" spans="2:33" ht="15" customHeight="1"/>
    <row r="1996" spans="2:33" ht="15" customHeight="1"/>
    <row r="1997" spans="2:33" ht="15" customHeight="1"/>
    <row r="1998" spans="2:33" ht="12" customHeight="1"/>
    <row r="1999" spans="2:33" ht="12" customHeight="1"/>
    <row r="2000" spans="2:33" ht="12" customHeight="1"/>
    <row r="2001" ht="12" customHeight="1"/>
    <row r="2002" ht="12" customHeight="1"/>
    <row r="2003" ht="12" customHeight="1"/>
    <row r="2004" ht="12" customHeight="1"/>
    <row r="2005" ht="12" customHeight="1"/>
    <row r="2006" ht="12" customHeight="1"/>
    <row r="2007" ht="12" customHeight="1"/>
    <row r="2008" ht="12" customHeight="1"/>
    <row r="2009" ht="12" customHeight="1"/>
    <row r="2010" ht="12" customHeight="1"/>
    <row r="2011" ht="12" customHeight="1"/>
    <row r="2012" ht="12" customHeight="1"/>
    <row r="2013" ht="12" customHeight="1"/>
    <row r="2014" ht="12" customHeight="1"/>
    <row r="2015" ht="12" customHeight="1"/>
    <row r="2016" ht="12" customHeight="1"/>
    <row r="2017" ht="12" customHeight="1"/>
    <row r="2018" ht="12" customHeight="1"/>
    <row r="2019" ht="12" customHeight="1"/>
    <row r="2020" ht="12" customHeight="1"/>
    <row r="2021" ht="12" customHeight="1"/>
    <row r="2022" ht="12" customHeight="1"/>
    <row r="2023" ht="12" customHeight="1"/>
    <row r="2024" ht="12" customHeight="1"/>
    <row r="2025" ht="12" customHeight="1"/>
    <row r="2026" ht="12" customHeight="1"/>
    <row r="2027" ht="12" customHeight="1"/>
    <row r="2028" ht="12" customHeight="1"/>
    <row r="2029" ht="12" customHeight="1"/>
    <row r="2030" ht="12" customHeight="1"/>
    <row r="2031" ht="12" customHeight="1"/>
    <row r="2032" ht="12" customHeight="1"/>
    <row r="2033" ht="12" customHeight="1"/>
    <row r="2034" ht="12" customHeight="1"/>
    <row r="2035" ht="12" customHeight="1"/>
    <row r="2036" ht="12" customHeight="1"/>
    <row r="2037" ht="12" customHeight="1"/>
    <row r="2038" ht="12" customHeight="1"/>
    <row r="2039" ht="12" customHeight="1"/>
    <row r="2040" ht="12" customHeight="1"/>
    <row r="2041" ht="12" customHeight="1"/>
    <row r="2042" ht="12" customHeight="1"/>
    <row r="2043" ht="12" customHeight="1"/>
    <row r="2044" ht="12" customHeight="1"/>
    <row r="2045" ht="12" customHeight="1"/>
    <row r="2046" ht="12" customHeight="1"/>
    <row r="2047" ht="12" customHeight="1"/>
    <row r="2048" ht="12" customHeight="1"/>
    <row r="2049" ht="12"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2"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2"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spans="2:33" ht="15" customHeight="1"/>
    <row r="2322" spans="2:33" ht="15" customHeight="1"/>
    <row r="2323" spans="2:33" ht="15" customHeight="1"/>
    <row r="2324" spans="2:33" ht="15" customHeight="1"/>
    <row r="2325" spans="2:33" ht="15" customHeight="1">
      <c r="B2325" s="140"/>
      <c r="C2325" s="140"/>
      <c r="D2325" s="140"/>
      <c r="E2325" s="140"/>
      <c r="F2325" s="140"/>
      <c r="G2325" s="140"/>
      <c r="H2325" s="140"/>
      <c r="I2325" s="140"/>
      <c r="J2325" s="140"/>
      <c r="K2325" s="140"/>
      <c r="L2325" s="140"/>
      <c r="M2325" s="140"/>
      <c r="N2325" s="140"/>
      <c r="O2325" s="140"/>
      <c r="P2325" s="140"/>
      <c r="Q2325" s="140"/>
      <c r="R2325" s="140"/>
      <c r="S2325" s="140"/>
      <c r="T2325" s="140"/>
      <c r="U2325" s="140"/>
      <c r="V2325" s="140"/>
      <c r="W2325" s="140"/>
      <c r="X2325" s="140"/>
      <c r="Y2325" s="140"/>
      <c r="Z2325" s="140"/>
      <c r="AA2325" s="140"/>
      <c r="AB2325" s="140"/>
      <c r="AC2325" s="140"/>
      <c r="AD2325" s="140"/>
      <c r="AE2325" s="140"/>
      <c r="AF2325" s="140"/>
      <c r="AG2325" s="140"/>
    </row>
    <row r="2326" spans="2:33" ht="15" customHeight="1"/>
    <row r="2327" spans="2:33" ht="12" customHeight="1"/>
    <row r="2328" spans="2:33" ht="12" customHeight="1"/>
    <row r="2329" spans="2:33" ht="12" customHeight="1"/>
    <row r="2330" spans="2:33" ht="12" customHeight="1"/>
    <row r="2331" spans="2:33" ht="12" customHeight="1"/>
    <row r="2332" spans="2:33" ht="12" customHeight="1"/>
    <row r="2333" spans="2:33" ht="12" customHeight="1"/>
    <row r="2334" spans="2:33" ht="12" customHeight="1"/>
    <row r="2335" spans="2:33" ht="12" customHeight="1"/>
    <row r="2336" spans="2:33" ht="12" customHeight="1"/>
    <row r="2337" ht="12" customHeight="1"/>
    <row r="2338" ht="12" customHeight="1"/>
    <row r="2339" ht="12" customHeight="1"/>
    <row r="2340" ht="12" customHeight="1"/>
    <row r="2341" ht="12" customHeight="1"/>
    <row r="2342" ht="12" customHeight="1"/>
    <row r="2343" ht="12" customHeight="1"/>
    <row r="2344" ht="12" customHeight="1"/>
    <row r="2345" ht="12" customHeight="1"/>
    <row r="2346" ht="12" customHeight="1"/>
    <row r="2347" ht="12" customHeight="1"/>
    <row r="2348" ht="12" customHeight="1"/>
    <row r="2349" ht="12"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2"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2"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2"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2"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2"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2" customHeight="1"/>
    <row r="2463" ht="12"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2"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2"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2" customHeight="1"/>
    <row r="2518" ht="12"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2"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2"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2"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2"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2"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2"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spans="2:33" ht="15" customHeight="1"/>
    <row r="2642" spans="2:33" ht="15" customHeight="1"/>
    <row r="2643" spans="2:33" ht="15" customHeight="1"/>
    <row r="2644" spans="2:33" ht="15" customHeight="1"/>
    <row r="2645" spans="2:33" ht="15" customHeight="1">
      <c r="B2645" s="140"/>
      <c r="C2645" s="140"/>
      <c r="D2645" s="140"/>
      <c r="E2645" s="140"/>
      <c r="F2645" s="140"/>
      <c r="G2645" s="140"/>
      <c r="H2645" s="140"/>
      <c r="I2645" s="140"/>
      <c r="J2645" s="140"/>
      <c r="K2645" s="140"/>
      <c r="L2645" s="140"/>
      <c r="M2645" s="140"/>
      <c r="N2645" s="140"/>
      <c r="O2645" s="140"/>
      <c r="P2645" s="140"/>
      <c r="Q2645" s="140"/>
      <c r="R2645" s="140"/>
      <c r="S2645" s="140"/>
      <c r="T2645" s="140"/>
      <c r="U2645" s="140"/>
      <c r="V2645" s="140"/>
      <c r="W2645" s="140"/>
      <c r="X2645" s="140"/>
      <c r="Y2645" s="140"/>
      <c r="Z2645" s="140"/>
      <c r="AA2645" s="140"/>
      <c r="AB2645" s="140"/>
      <c r="AC2645" s="140"/>
      <c r="AD2645" s="140"/>
      <c r="AE2645" s="140"/>
      <c r="AF2645" s="140"/>
      <c r="AG2645" s="140"/>
    </row>
    <row r="2646" spans="2:33" ht="15" customHeight="1"/>
    <row r="2647" spans="2:33" ht="12" customHeight="1"/>
    <row r="2648" spans="2:33" ht="12" customHeight="1"/>
    <row r="2649" spans="2:33" ht="12" customHeight="1"/>
    <row r="2650" spans="2:33" ht="12" customHeight="1"/>
    <row r="2651" spans="2:33" ht="12" customHeight="1"/>
    <row r="2652" spans="2:33" ht="12" customHeight="1"/>
    <row r="2653" spans="2:33" ht="12" customHeight="1"/>
    <row r="2654" spans="2:33" ht="12" customHeight="1"/>
    <row r="2655" spans="2:33" ht="12" customHeight="1"/>
    <row r="2656" spans="2:33" ht="12" customHeight="1"/>
    <row r="2657" ht="12" customHeight="1"/>
    <row r="2658" ht="12" customHeight="1"/>
    <row r="2659" ht="12" customHeight="1"/>
    <row r="2660" ht="12" customHeight="1"/>
    <row r="2661" ht="12" customHeight="1"/>
    <row r="2662" ht="12" customHeight="1"/>
    <row r="2663" ht="12" customHeight="1"/>
    <row r="2664" ht="12" customHeight="1"/>
    <row r="2665" ht="12" customHeight="1"/>
    <row r="2666" ht="12" customHeight="1"/>
    <row r="2667" ht="12" customHeight="1"/>
    <row r="2668" ht="12" customHeight="1"/>
    <row r="2669" ht="12" customHeight="1"/>
    <row r="2670" ht="12" customHeight="1"/>
    <row r="2671" ht="12" customHeight="1"/>
    <row r="2672" ht="12" customHeight="1"/>
    <row r="2673" ht="12" customHeight="1"/>
    <row r="2674" ht="12"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2"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2"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2"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2"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2"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2"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2"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2"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2"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2"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2"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2"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2"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spans="2:33" ht="15" customHeight="1"/>
    <row r="2962" spans="2:33" ht="15" customHeight="1"/>
    <row r="2963" spans="2:33" ht="15" customHeight="1"/>
    <row r="2964" spans="2:33" ht="15" customHeight="1"/>
    <row r="2965" spans="2:33" ht="12" customHeight="1"/>
    <row r="2966" spans="2:33" ht="15" customHeight="1"/>
    <row r="2967" spans="2:33" ht="15" customHeight="1"/>
    <row r="2968" spans="2:33" ht="15" customHeight="1"/>
    <row r="2969" spans="2:33" ht="15" customHeight="1"/>
    <row r="2970" spans="2:33" ht="15" customHeight="1"/>
    <row r="2971" spans="2:33" ht="15" customHeight="1">
      <c r="B2971" s="140"/>
      <c r="C2971" s="140"/>
      <c r="D2971" s="140"/>
      <c r="E2971" s="140"/>
      <c r="F2971" s="140"/>
      <c r="G2971" s="140"/>
      <c r="H2971" s="140"/>
      <c r="I2971" s="140"/>
      <c r="J2971" s="140"/>
      <c r="K2971" s="140"/>
      <c r="L2971" s="140"/>
      <c r="M2971" s="140"/>
      <c r="N2971" s="140"/>
      <c r="O2971" s="140"/>
      <c r="P2971" s="140"/>
      <c r="Q2971" s="140"/>
      <c r="R2971" s="140"/>
      <c r="S2971" s="140"/>
      <c r="T2971" s="140"/>
      <c r="U2971" s="140"/>
      <c r="V2971" s="140"/>
      <c r="W2971" s="140"/>
      <c r="X2971" s="140"/>
      <c r="Y2971" s="140"/>
      <c r="Z2971" s="140"/>
      <c r="AA2971" s="140"/>
      <c r="AB2971" s="140"/>
      <c r="AC2971" s="140"/>
      <c r="AD2971" s="140"/>
      <c r="AE2971" s="140"/>
      <c r="AF2971" s="140"/>
      <c r="AG2971" s="140"/>
    </row>
    <row r="2972" spans="2:33" ht="15" customHeight="1"/>
    <row r="2973" spans="2:33" ht="12" customHeight="1"/>
    <row r="2974" spans="2:33" ht="12" customHeight="1"/>
    <row r="2975" spans="2:33" ht="12" customHeight="1"/>
    <row r="2976" spans="2:33" ht="12" customHeight="1"/>
    <row r="2977" ht="12" customHeight="1"/>
    <row r="2978" ht="12" customHeight="1"/>
    <row r="2979" ht="12" customHeight="1"/>
    <row r="2980" ht="12" customHeight="1"/>
    <row r="2981" ht="12" customHeight="1"/>
    <row r="2982" ht="12" customHeight="1"/>
    <row r="2983" ht="12" customHeight="1"/>
    <row r="2984" ht="12" customHeight="1"/>
    <row r="2985" ht="12" customHeight="1"/>
    <row r="2986" ht="12" customHeight="1"/>
    <row r="2987" ht="12" customHeight="1"/>
    <row r="2988" ht="12" customHeight="1"/>
    <row r="2989" ht="12" customHeight="1"/>
    <row r="2990" ht="12" customHeight="1"/>
    <row r="2991" ht="12" customHeight="1"/>
    <row r="2992" ht="12" customHeight="1"/>
    <row r="2993" ht="12" customHeight="1"/>
    <row r="2994" ht="12" customHeight="1"/>
    <row r="2995" ht="12" customHeight="1"/>
    <row r="2996" ht="12" customHeight="1"/>
    <row r="2997" ht="12" customHeight="1"/>
    <row r="2998" ht="12" customHeight="1"/>
    <row r="2999" ht="12"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2"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2"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2"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2"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2"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2"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2"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2" customHeight="1"/>
    <row r="3166" ht="12"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2"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2"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2"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2"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2"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2" customHeight="1"/>
    <row r="3275" ht="15" customHeight="1"/>
    <row r="3276" ht="15" customHeight="1"/>
    <row r="3277" ht="15" customHeight="1"/>
    <row r="3278" ht="15" customHeight="1"/>
    <row r="3279" ht="15" customHeight="1"/>
    <row r="3280" ht="15" customHeight="1"/>
    <row r="3281" spans="2:33" ht="15" customHeight="1"/>
    <row r="3282" spans="2:33" ht="15" customHeight="1"/>
    <row r="3283" spans="2:33" ht="15" customHeight="1"/>
    <row r="3284" spans="2:33" ht="15" customHeight="1"/>
    <row r="3285" spans="2:33" ht="15" customHeight="1"/>
    <row r="3286" spans="2:33" ht="15" customHeight="1"/>
    <row r="3287" spans="2:33" ht="15" customHeight="1"/>
    <row r="3288" spans="2:33" ht="15" customHeight="1"/>
    <row r="3289" spans="2:33" ht="15" customHeight="1"/>
    <row r="3290" spans="2:33" ht="15" customHeight="1"/>
    <row r="3291" spans="2:33" ht="15" customHeight="1"/>
    <row r="3292" spans="2:33" ht="15" customHeight="1"/>
    <row r="3293" spans="2:33" ht="15" customHeight="1">
      <c r="B3293" s="140"/>
      <c r="C3293" s="140"/>
      <c r="D3293" s="140"/>
      <c r="E3293" s="140"/>
      <c r="F3293" s="140"/>
      <c r="G3293" s="140"/>
      <c r="H3293" s="140"/>
      <c r="I3293" s="140"/>
      <c r="J3293" s="140"/>
      <c r="K3293" s="140"/>
      <c r="L3293" s="140"/>
      <c r="M3293" s="140"/>
      <c r="N3293" s="140"/>
      <c r="O3293" s="140"/>
      <c r="P3293" s="140"/>
      <c r="Q3293" s="140"/>
      <c r="R3293" s="140"/>
      <c r="S3293" s="140"/>
      <c r="T3293" s="140"/>
      <c r="U3293" s="140"/>
      <c r="V3293" s="140"/>
      <c r="W3293" s="140"/>
      <c r="X3293" s="140"/>
      <c r="Y3293" s="140"/>
      <c r="Z3293" s="140"/>
      <c r="AA3293" s="140"/>
      <c r="AB3293" s="140"/>
      <c r="AC3293" s="140"/>
      <c r="AD3293" s="140"/>
      <c r="AE3293" s="140"/>
      <c r="AF3293" s="140"/>
      <c r="AG3293" s="140"/>
    </row>
    <row r="3294" spans="2:33" ht="12" customHeight="1"/>
    <row r="3295" spans="2:33" ht="12" customHeight="1"/>
    <row r="3296" spans="2:33" ht="12" customHeight="1"/>
    <row r="3297" ht="12" customHeight="1"/>
    <row r="3298" ht="12" customHeight="1"/>
    <row r="3299" ht="12" customHeight="1"/>
    <row r="3300" ht="12" customHeight="1"/>
    <row r="3301" ht="12" customHeight="1"/>
    <row r="3302" ht="12" customHeight="1"/>
    <row r="3303" ht="12" customHeight="1"/>
    <row r="3304" ht="12" customHeight="1"/>
    <row r="3305" ht="12" customHeight="1"/>
    <row r="3306" ht="12" customHeight="1"/>
    <row r="3307" ht="12" customHeight="1"/>
    <row r="3308" ht="12" customHeight="1"/>
    <row r="3309" ht="12" customHeight="1"/>
    <row r="3310" ht="12" customHeight="1"/>
    <row r="3311" ht="12" customHeight="1"/>
    <row r="3312" ht="12" customHeight="1"/>
    <row r="3313" ht="12" customHeight="1"/>
    <row r="3314" ht="12" customHeight="1"/>
    <row r="3315" ht="12" customHeight="1"/>
    <row r="3316" ht="12" customHeight="1"/>
    <row r="3317" ht="12" customHeight="1"/>
    <row r="3318" ht="12" customHeight="1"/>
    <row r="3319" ht="12" customHeight="1"/>
    <row r="3320" ht="12" customHeight="1"/>
    <row r="3321" ht="12" customHeight="1"/>
    <row r="3322" ht="12" customHeight="1"/>
    <row r="3323" ht="12" customHeight="1"/>
    <row r="3324" ht="12"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2"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2" customHeight="1"/>
    <row r="3353" ht="15" customHeight="1"/>
    <row r="3354" ht="15" customHeight="1"/>
    <row r="3355" ht="12" customHeight="1"/>
    <row r="3356" ht="15" customHeight="1"/>
    <row r="3357" ht="15" customHeight="1"/>
    <row r="3358" ht="15" customHeight="1"/>
    <row r="3359" ht="15" customHeight="1"/>
    <row r="3360" ht="15" customHeight="1"/>
    <row r="3361" ht="12"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2" customHeight="1"/>
    <row r="3379" ht="15" customHeight="1"/>
    <row r="3380" ht="15" customHeight="1"/>
    <row r="3381" ht="12" customHeight="1"/>
    <row r="3382" ht="15" customHeight="1"/>
    <row r="3383" ht="15" customHeight="1"/>
    <row r="3384" ht="15" customHeight="1"/>
    <row r="3385" ht="12" customHeight="1"/>
    <row r="3386" ht="15" customHeight="1"/>
    <row r="3387" ht="15" customHeight="1"/>
    <row r="3388" ht="15" customHeight="1"/>
    <row r="3389" ht="15" customHeight="1"/>
    <row r="3390" ht="15" customHeight="1"/>
    <row r="3391" ht="15" customHeight="1"/>
    <row r="3392" ht="15" customHeight="1"/>
    <row r="3393" spans="2:33" ht="15" customHeight="1"/>
    <row r="3394" spans="2:33" ht="15" customHeight="1"/>
    <row r="3395" spans="2:33" ht="15" customHeight="1"/>
    <row r="3396" spans="2:33" ht="12" customHeight="1"/>
    <row r="3397" spans="2:33" ht="15" customHeight="1"/>
    <row r="3398" spans="2:33" ht="15" customHeight="1"/>
    <row r="3399" spans="2:33" ht="12" customHeight="1"/>
    <row r="3400" spans="2:33" ht="15" customHeight="1"/>
    <row r="3401" spans="2:33" ht="15" customHeight="1"/>
    <row r="3402" spans="2:33" ht="15" customHeight="1">
      <c r="B3402" s="140"/>
      <c r="C3402" s="140"/>
      <c r="D3402" s="140"/>
      <c r="E3402" s="140"/>
      <c r="F3402" s="140"/>
      <c r="G3402" s="140"/>
      <c r="H3402" s="140"/>
      <c r="I3402" s="140"/>
      <c r="J3402" s="140"/>
      <c r="K3402" s="140"/>
      <c r="L3402" s="140"/>
      <c r="M3402" s="140"/>
      <c r="N3402" s="140"/>
      <c r="O3402" s="140"/>
      <c r="P3402" s="140"/>
      <c r="Q3402" s="140"/>
      <c r="R3402" s="140"/>
      <c r="S3402" s="140"/>
      <c r="T3402" s="140"/>
      <c r="U3402" s="140"/>
      <c r="V3402" s="140"/>
      <c r="W3402" s="140"/>
      <c r="X3402" s="140"/>
      <c r="Y3402" s="140"/>
      <c r="Z3402" s="140"/>
      <c r="AA3402" s="140"/>
      <c r="AB3402" s="140"/>
      <c r="AC3402" s="140"/>
      <c r="AD3402" s="140"/>
      <c r="AE3402" s="140"/>
      <c r="AF3402" s="140"/>
      <c r="AG3402" s="140"/>
    </row>
    <row r="3403" spans="2:33" ht="15" customHeight="1"/>
    <row r="3404" spans="2:33" ht="15" customHeight="1"/>
    <row r="3405" spans="2:33" ht="15" customHeight="1"/>
    <row r="3406" spans="2:33" ht="15" customHeight="1"/>
    <row r="3407" spans="2:33" ht="15" customHeight="1"/>
    <row r="3408" spans="2:33" ht="15" customHeight="1"/>
    <row r="3409" ht="15" customHeight="1"/>
    <row r="3410" ht="12" customHeight="1"/>
    <row r="3411" ht="12" customHeight="1"/>
    <row r="3412" ht="12" customHeight="1"/>
    <row r="3413" ht="12" customHeight="1"/>
    <row r="3414" ht="12" customHeight="1"/>
    <row r="3415" ht="12" customHeight="1"/>
    <row r="3416" ht="12" customHeight="1"/>
    <row r="3417" ht="12" customHeight="1"/>
    <row r="3418" ht="12" customHeight="1"/>
    <row r="3419" ht="12" customHeight="1"/>
    <row r="3420" ht="12" customHeight="1"/>
    <row r="3421" ht="12" customHeight="1"/>
    <row r="3422" ht="12" customHeight="1"/>
    <row r="3423" ht="12" customHeight="1"/>
    <row r="3424" ht="12" customHeight="1"/>
    <row r="3425" ht="12" customHeight="1"/>
    <row r="3426" ht="12" customHeight="1"/>
    <row r="3427" ht="12" customHeight="1"/>
    <row r="3428" ht="12" customHeight="1"/>
    <row r="3429" ht="12" customHeight="1"/>
    <row r="3430" ht="12" customHeight="1"/>
    <row r="3431" ht="12" customHeight="1"/>
    <row r="3432" ht="12" customHeight="1"/>
    <row r="3433" ht="12" customHeight="1"/>
    <row r="3434" ht="12" customHeight="1"/>
    <row r="3435" ht="12" customHeight="1"/>
    <row r="3436" ht="12" customHeight="1"/>
    <row r="3437" ht="12" customHeight="1"/>
    <row r="3438" ht="12" customHeight="1"/>
    <row r="3439" ht="12" customHeight="1"/>
    <row r="3440" ht="12" customHeight="1"/>
    <row r="3441" ht="12" customHeight="1"/>
    <row r="3442" ht="12" customHeight="1"/>
    <row r="3443" ht="12" customHeight="1"/>
    <row r="3444" ht="12" customHeight="1"/>
    <row r="3445" ht="12" customHeight="1"/>
    <row r="3446" ht="12" customHeight="1"/>
    <row r="3447" ht="12" customHeight="1"/>
    <row r="3448" ht="12" customHeight="1"/>
    <row r="3449" ht="12"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2"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2" customHeight="1"/>
    <row r="3478" ht="15" customHeight="1"/>
    <row r="3479" ht="15" customHeight="1"/>
    <row r="3480" ht="12" customHeight="1"/>
    <row r="3481" ht="15" customHeight="1"/>
    <row r="3482" ht="15" customHeight="1"/>
    <row r="3483" ht="15" customHeight="1"/>
    <row r="3484" ht="15" customHeight="1"/>
    <row r="3485" ht="15" customHeight="1"/>
    <row r="3486" ht="12"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2" customHeight="1"/>
    <row r="3504" ht="15" customHeight="1"/>
    <row r="3505" ht="15" customHeight="1"/>
    <row r="3506" ht="12" customHeight="1"/>
    <row r="3507" ht="15" customHeight="1"/>
    <row r="3508" ht="15" customHeight="1"/>
    <row r="3509" ht="15" customHeight="1"/>
    <row r="3510" ht="12"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spans="2:33" ht="12" customHeight="1"/>
    <row r="3522" spans="2:33" ht="15" customHeight="1"/>
    <row r="3523" spans="2:33" ht="15" customHeight="1"/>
    <row r="3524" spans="2:33" ht="12" customHeight="1"/>
    <row r="3525" spans="2:33" ht="15" customHeight="1"/>
    <row r="3526" spans="2:33" ht="15" customHeight="1"/>
    <row r="3527" spans="2:33" ht="15" customHeight="1">
      <c r="B3527" s="140"/>
      <c r="C3527" s="140"/>
      <c r="D3527" s="140"/>
      <c r="E3527" s="140"/>
      <c r="F3527" s="140"/>
      <c r="G3527" s="140"/>
      <c r="H3527" s="140"/>
      <c r="I3527" s="140"/>
      <c r="J3527" s="140"/>
      <c r="K3527" s="140"/>
      <c r="L3527" s="140"/>
      <c r="M3527" s="140"/>
      <c r="N3527" s="140"/>
      <c r="O3527" s="140"/>
      <c r="P3527" s="140"/>
      <c r="Q3527" s="140"/>
      <c r="R3527" s="140"/>
      <c r="S3527" s="140"/>
      <c r="T3527" s="140"/>
      <c r="U3527" s="140"/>
      <c r="V3527" s="140"/>
      <c r="W3527" s="140"/>
      <c r="X3527" s="140"/>
      <c r="Y3527" s="140"/>
      <c r="Z3527" s="140"/>
      <c r="AA3527" s="140"/>
      <c r="AB3527" s="140"/>
      <c r="AC3527" s="140"/>
      <c r="AD3527" s="140"/>
      <c r="AE3527" s="140"/>
      <c r="AF3527" s="140"/>
      <c r="AG3527" s="140"/>
    </row>
    <row r="3528" spans="2:33" ht="15" customHeight="1"/>
    <row r="3529" spans="2:33" ht="15" customHeight="1"/>
    <row r="3530" spans="2:33" ht="15" customHeight="1"/>
    <row r="3531" spans="2:33" ht="15" customHeight="1"/>
    <row r="3532" spans="2:33" ht="15" customHeight="1"/>
    <row r="3533" spans="2:33" ht="15" customHeight="1"/>
    <row r="3534" spans="2:33" ht="15" customHeight="1"/>
    <row r="3535" spans="2:33" ht="12" customHeight="1"/>
    <row r="3536" spans="2:33" ht="12" customHeight="1"/>
    <row r="3537" ht="12" customHeight="1"/>
    <row r="3538" ht="12" customHeight="1"/>
    <row r="3539" ht="12" customHeight="1"/>
    <row r="3540" ht="12" customHeight="1"/>
    <row r="3541" ht="12" customHeight="1"/>
    <row r="3542" ht="12" customHeight="1"/>
    <row r="3543" ht="12" customHeight="1"/>
    <row r="3544" ht="12" customHeight="1"/>
    <row r="3545" ht="12" customHeight="1"/>
    <row r="3546" ht="12" customHeight="1"/>
    <row r="3547" ht="12" customHeight="1"/>
    <row r="3548" ht="12" customHeight="1"/>
    <row r="3549" ht="12" customHeight="1"/>
    <row r="3550" ht="12" customHeight="1"/>
    <row r="3551" ht="12" customHeight="1"/>
    <row r="3552" ht="12" customHeight="1"/>
    <row r="3553" ht="12" customHeight="1"/>
    <row r="3554" ht="12" customHeight="1"/>
    <row r="3555" ht="12" customHeight="1"/>
    <row r="3556" ht="12" customHeight="1"/>
    <row r="3557" ht="12" customHeight="1"/>
    <row r="3558" ht="12" customHeight="1"/>
    <row r="3559" ht="12" customHeight="1"/>
    <row r="3560" ht="12" customHeight="1"/>
    <row r="3561" ht="12" customHeight="1"/>
    <row r="3562" ht="12" customHeight="1"/>
    <row r="3563" ht="12" customHeight="1"/>
    <row r="3564" ht="12" customHeight="1"/>
    <row r="3565" ht="12" customHeight="1"/>
    <row r="3566" ht="12" customHeight="1"/>
    <row r="3567" ht="12" customHeight="1"/>
    <row r="3568" ht="12" customHeight="1"/>
    <row r="3569" ht="12" customHeight="1"/>
    <row r="3570" ht="12" customHeight="1"/>
    <row r="3571" ht="12" customHeight="1"/>
    <row r="3572" ht="12" customHeight="1"/>
    <row r="3573" ht="12" customHeight="1"/>
    <row r="3574" ht="12"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2"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2" customHeight="1"/>
    <row r="3603" ht="15" customHeight="1"/>
    <row r="3604" ht="15" customHeight="1"/>
    <row r="3605" ht="12" customHeight="1"/>
    <row r="3606" ht="15" customHeight="1"/>
    <row r="3607" ht="15" customHeight="1"/>
    <row r="3608" ht="15" customHeight="1"/>
    <row r="3609" ht="15" customHeight="1"/>
    <row r="3610" ht="15" customHeight="1"/>
    <row r="3611" ht="12"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2" customHeight="1"/>
    <row r="3629" ht="15" customHeight="1"/>
    <row r="3630" ht="15" customHeight="1"/>
    <row r="3631" ht="12" customHeight="1"/>
    <row r="3632" ht="15" customHeight="1"/>
    <row r="3633" ht="15" customHeight="1"/>
    <row r="3634" ht="15" customHeight="1"/>
    <row r="3635" ht="12"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2" customHeight="1"/>
    <row r="3647" ht="15" customHeight="1"/>
    <row r="3648" ht="15" customHeight="1"/>
    <row r="3649" spans="2:33" ht="12" customHeight="1"/>
    <row r="3650" spans="2:33" ht="15" customHeight="1"/>
    <row r="3651" spans="2:33" ht="15" customHeight="1"/>
    <row r="3652" spans="2:33" ht="15" customHeight="1">
      <c r="B3652" s="140"/>
      <c r="C3652" s="140"/>
      <c r="D3652" s="140"/>
      <c r="E3652" s="140"/>
      <c r="F3652" s="140"/>
      <c r="G3652" s="140"/>
      <c r="H3652" s="140"/>
      <c r="I3652" s="140"/>
      <c r="J3652" s="140"/>
      <c r="K3652" s="140"/>
      <c r="L3652" s="140"/>
      <c r="M3652" s="140"/>
      <c r="N3652" s="140"/>
      <c r="O3652" s="140"/>
      <c r="P3652" s="140"/>
      <c r="Q3652" s="140"/>
      <c r="R3652" s="140"/>
      <c r="S3652" s="140"/>
      <c r="T3652" s="140"/>
      <c r="U3652" s="140"/>
      <c r="V3652" s="140"/>
      <c r="W3652" s="140"/>
      <c r="X3652" s="140"/>
      <c r="Y3652" s="140"/>
      <c r="Z3652" s="140"/>
      <c r="AA3652" s="140"/>
      <c r="AB3652" s="140"/>
      <c r="AC3652" s="140"/>
      <c r="AD3652" s="140"/>
      <c r="AE3652" s="140"/>
      <c r="AF3652" s="140"/>
      <c r="AG3652" s="140"/>
    </row>
    <row r="3653" spans="2:33" ht="15" customHeight="1"/>
    <row r="3654" spans="2:33" ht="15" customHeight="1"/>
    <row r="3655" spans="2:33" ht="15" customHeight="1"/>
    <row r="3656" spans="2:33" ht="15" customHeight="1"/>
    <row r="3657" spans="2:33" ht="15" customHeight="1"/>
    <row r="3658" spans="2:33" ht="15" customHeight="1"/>
    <row r="3659" spans="2:33" ht="15" customHeight="1"/>
    <row r="3660" spans="2:33" ht="12" customHeight="1"/>
    <row r="3661" spans="2:33" ht="12" customHeight="1"/>
    <row r="3662" spans="2:33" ht="12" customHeight="1"/>
    <row r="3663" spans="2:33" ht="12" customHeight="1"/>
    <row r="3664" spans="2:33" ht="12" customHeight="1"/>
    <row r="3665" ht="12" customHeight="1"/>
    <row r="3666" ht="12" customHeight="1"/>
    <row r="3667" ht="12" customHeight="1"/>
    <row r="3668" ht="12" customHeight="1"/>
    <row r="3669" ht="12" customHeight="1"/>
    <row r="3670" ht="12" customHeight="1"/>
    <row r="3671" ht="12" customHeight="1"/>
    <row r="3672" ht="12" customHeight="1"/>
    <row r="3673" ht="12" customHeight="1"/>
    <row r="3674" ht="12" customHeight="1"/>
    <row r="3675" ht="12" customHeight="1"/>
    <row r="3676" ht="12" customHeight="1"/>
    <row r="3677" ht="12" customHeight="1"/>
    <row r="3678" ht="12" customHeight="1"/>
    <row r="3679" ht="12" customHeight="1"/>
    <row r="3680" ht="12" customHeight="1"/>
    <row r="3681" ht="12" customHeight="1"/>
    <row r="3682" ht="12" customHeight="1"/>
    <row r="3683" ht="12" customHeight="1"/>
    <row r="3684" ht="12" customHeight="1"/>
    <row r="3685" ht="12" customHeight="1"/>
    <row r="3686" ht="12" customHeight="1"/>
    <row r="3687" ht="12" customHeight="1"/>
    <row r="3688" ht="12" customHeight="1"/>
    <row r="3689" ht="12" customHeight="1"/>
    <row r="3690" ht="12" customHeight="1"/>
    <row r="3691" ht="12" customHeight="1"/>
    <row r="3692" ht="12" customHeight="1"/>
    <row r="3693" ht="12" customHeight="1"/>
    <row r="3694" ht="12" customHeight="1"/>
    <row r="3695" ht="12" customHeight="1"/>
    <row r="3696" ht="12" customHeight="1"/>
    <row r="3697" ht="12" customHeight="1"/>
    <row r="3698" ht="12" customHeight="1"/>
    <row r="3699" ht="12"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2"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2" customHeight="1"/>
    <row r="3728" ht="15" customHeight="1"/>
    <row r="3729" ht="15" customHeight="1"/>
    <row r="3730" ht="12" customHeight="1"/>
    <row r="3731" ht="15" customHeight="1"/>
    <row r="3732" ht="15" customHeight="1"/>
    <row r="3733" ht="15" customHeight="1"/>
    <row r="3734" ht="15" customHeight="1"/>
    <row r="3735" ht="15" customHeight="1"/>
    <row r="3736" ht="12"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2" customHeight="1"/>
    <row r="3754" ht="15" customHeight="1"/>
    <row r="3755" ht="15" customHeight="1"/>
    <row r="3756" ht="12" customHeight="1"/>
    <row r="3757" ht="15" customHeight="1"/>
    <row r="3758" ht="15" customHeight="1"/>
    <row r="3759" ht="15" customHeight="1"/>
    <row r="3760" ht="12"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2" customHeight="1"/>
    <row r="3772" ht="15" customHeight="1"/>
    <row r="3773" ht="15" customHeight="1"/>
    <row r="3774" ht="12" customHeight="1"/>
    <row r="3775" ht="15" customHeight="1"/>
    <row r="3776" ht="15" customHeight="1"/>
    <row r="3777" spans="2:33" ht="15" customHeight="1">
      <c r="B3777" s="140"/>
      <c r="C3777" s="140"/>
      <c r="D3777" s="140"/>
      <c r="E3777" s="140"/>
      <c r="F3777" s="140"/>
      <c r="G3777" s="140"/>
      <c r="H3777" s="140"/>
      <c r="I3777" s="140"/>
      <c r="J3777" s="140"/>
      <c r="K3777" s="140"/>
      <c r="L3777" s="140"/>
      <c r="M3777" s="140"/>
      <c r="N3777" s="140"/>
      <c r="O3777" s="140"/>
      <c r="P3777" s="140"/>
      <c r="Q3777" s="140"/>
      <c r="R3777" s="140"/>
      <c r="S3777" s="140"/>
      <c r="T3777" s="140"/>
      <c r="U3777" s="140"/>
      <c r="V3777" s="140"/>
      <c r="W3777" s="140"/>
      <c r="X3777" s="140"/>
      <c r="Y3777" s="140"/>
      <c r="Z3777" s="140"/>
      <c r="AA3777" s="140"/>
      <c r="AB3777" s="140"/>
      <c r="AC3777" s="140"/>
      <c r="AD3777" s="140"/>
      <c r="AE3777" s="140"/>
      <c r="AF3777" s="140"/>
      <c r="AG3777" s="140"/>
    </row>
    <row r="3778" spans="2:33" ht="15" customHeight="1"/>
    <row r="3779" spans="2:33" ht="15" customHeight="1"/>
    <row r="3780" spans="2:33" ht="15" customHeight="1"/>
    <row r="3781" spans="2:33" ht="15" customHeight="1"/>
    <row r="3782" spans="2:33" ht="15" customHeight="1"/>
    <row r="3783" spans="2:33" ht="15" customHeight="1"/>
    <row r="3784" spans="2:33" ht="15" customHeight="1"/>
    <row r="3785" spans="2:33" ht="12" customHeight="1"/>
    <row r="3786" spans="2:33" ht="12" customHeight="1"/>
    <row r="3787" spans="2:33" ht="12" customHeight="1"/>
    <row r="3788" spans="2:33" ht="12" customHeight="1"/>
    <row r="3789" spans="2:33" ht="12" customHeight="1"/>
    <row r="3790" spans="2:33" ht="12" customHeight="1"/>
    <row r="3791" spans="2:33" ht="12" customHeight="1"/>
    <row r="3792" spans="2:33" ht="12" customHeight="1"/>
    <row r="3793" ht="12" customHeight="1"/>
    <row r="3794" ht="12" customHeight="1"/>
    <row r="3795" ht="12" customHeight="1"/>
    <row r="3796" ht="12" customHeight="1"/>
    <row r="3797" ht="12" customHeight="1"/>
    <row r="3798" ht="12" customHeight="1"/>
    <row r="3799" ht="12" customHeight="1"/>
    <row r="3800" ht="12" customHeight="1"/>
    <row r="3801" ht="12" customHeight="1"/>
    <row r="3802" ht="12" customHeight="1"/>
    <row r="3803" ht="12" customHeight="1"/>
    <row r="3804" ht="12" customHeight="1"/>
    <row r="3805" ht="12" customHeight="1"/>
    <row r="3806" ht="12" customHeight="1"/>
    <row r="3807" ht="12" customHeight="1"/>
    <row r="3808" ht="12" customHeight="1"/>
    <row r="3809" ht="12" customHeight="1"/>
    <row r="3810" ht="12" customHeight="1"/>
    <row r="3811" ht="12" customHeight="1"/>
    <row r="3812" ht="12" customHeight="1"/>
    <row r="3813" ht="12" customHeight="1"/>
    <row r="3814" ht="12" customHeight="1"/>
    <row r="3815" ht="12" customHeight="1"/>
    <row r="3816" ht="12" customHeight="1"/>
    <row r="3817" ht="12" customHeight="1"/>
    <row r="3818" ht="12" customHeight="1"/>
    <row r="3819" ht="12" customHeight="1"/>
    <row r="3820" ht="12" customHeight="1"/>
    <row r="3821" ht="12" customHeight="1"/>
    <row r="3822" ht="12" customHeight="1"/>
    <row r="3823" ht="12" customHeight="1"/>
    <row r="3824" ht="12"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2"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2" customHeight="1"/>
    <row r="3853" ht="15" customHeight="1"/>
    <row r="3854" ht="15" customHeight="1"/>
    <row r="3855" ht="12" customHeight="1"/>
    <row r="3856" ht="15" customHeight="1"/>
    <row r="3857" ht="15" customHeight="1"/>
    <row r="3858" ht="15" customHeight="1"/>
    <row r="3859" ht="15" customHeight="1"/>
    <row r="3860" ht="15" customHeight="1"/>
    <row r="3861" ht="12"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2" customHeight="1"/>
    <row r="3879" ht="15" customHeight="1"/>
    <row r="3880" ht="15" customHeight="1"/>
    <row r="3881" ht="12" customHeight="1"/>
    <row r="3882" ht="15" customHeight="1"/>
    <row r="3883" ht="15" customHeight="1"/>
    <row r="3884" ht="15" customHeight="1"/>
    <row r="3885" ht="12" customHeight="1"/>
    <row r="3886" ht="15" customHeight="1"/>
    <row r="3887" ht="15" customHeight="1"/>
    <row r="3888" ht="15" customHeight="1"/>
    <row r="3889" spans="2:33" ht="15" customHeight="1"/>
    <row r="3890" spans="2:33" ht="15" customHeight="1"/>
    <row r="3891" spans="2:33" ht="15" customHeight="1"/>
    <row r="3892" spans="2:33" ht="15" customHeight="1"/>
    <row r="3893" spans="2:33" ht="15" customHeight="1"/>
    <row r="3894" spans="2:33" ht="15" customHeight="1"/>
    <row r="3895" spans="2:33" ht="15" customHeight="1"/>
    <row r="3896" spans="2:33" ht="12" customHeight="1"/>
    <row r="3897" spans="2:33" ht="15" customHeight="1"/>
    <row r="3898" spans="2:33" ht="15" customHeight="1"/>
    <row r="3899" spans="2:33" ht="12" customHeight="1"/>
    <row r="3900" spans="2:33" ht="15" customHeight="1"/>
    <row r="3901" spans="2:33" ht="15" customHeight="1"/>
    <row r="3902" spans="2:33" ht="15" customHeight="1">
      <c r="B3902" s="140"/>
      <c r="C3902" s="140"/>
      <c r="D3902" s="140"/>
      <c r="E3902" s="140"/>
      <c r="F3902" s="140"/>
      <c r="G3902" s="140"/>
      <c r="H3902" s="140"/>
      <c r="I3902" s="140"/>
      <c r="J3902" s="140"/>
      <c r="K3902" s="140"/>
      <c r="L3902" s="140"/>
      <c r="M3902" s="140"/>
      <c r="N3902" s="140"/>
      <c r="O3902" s="140"/>
      <c r="P3902" s="140"/>
      <c r="Q3902" s="140"/>
      <c r="R3902" s="140"/>
      <c r="S3902" s="140"/>
      <c r="T3902" s="140"/>
      <c r="U3902" s="140"/>
      <c r="V3902" s="140"/>
      <c r="W3902" s="140"/>
      <c r="X3902" s="140"/>
      <c r="Y3902" s="140"/>
      <c r="Z3902" s="140"/>
      <c r="AA3902" s="140"/>
      <c r="AB3902" s="140"/>
      <c r="AC3902" s="140"/>
      <c r="AD3902" s="140"/>
      <c r="AE3902" s="140"/>
      <c r="AF3902" s="140"/>
      <c r="AG3902" s="140"/>
    </row>
    <row r="3903" spans="2:33" ht="15" customHeight="1"/>
    <row r="3904" spans="2:33" ht="15" customHeight="1"/>
    <row r="3905" ht="15" customHeight="1"/>
    <row r="3906" ht="15" customHeight="1"/>
    <row r="3907" ht="15" customHeight="1"/>
    <row r="3908" ht="15" customHeight="1"/>
    <row r="3909" ht="15" customHeight="1"/>
    <row r="3910" ht="12" customHeight="1"/>
    <row r="3911" ht="12" customHeight="1"/>
    <row r="3912" ht="12" customHeight="1"/>
    <row r="3913" ht="12" customHeight="1"/>
    <row r="3914" ht="12" customHeight="1"/>
    <row r="3915" ht="12" customHeight="1"/>
    <row r="3916" ht="12" customHeight="1"/>
    <row r="3917" ht="12" customHeight="1"/>
    <row r="3918" ht="12" customHeight="1"/>
    <row r="3919" ht="12" customHeight="1"/>
    <row r="3920" ht="12" customHeight="1"/>
    <row r="3921" ht="12" customHeight="1"/>
    <row r="3922" ht="12" customHeight="1"/>
    <row r="3923" ht="12" customHeight="1"/>
    <row r="3924" ht="12" customHeight="1"/>
    <row r="3925" ht="12" customHeight="1"/>
    <row r="3926" ht="12" customHeight="1"/>
    <row r="3927" ht="12" customHeight="1"/>
    <row r="3928" ht="12" customHeight="1"/>
    <row r="3929" ht="12" customHeight="1"/>
    <row r="3930" ht="12" customHeight="1"/>
    <row r="3931" ht="12" customHeight="1"/>
    <row r="3932" ht="12" customHeight="1"/>
    <row r="3933" ht="12" customHeight="1"/>
    <row r="3934" ht="12" customHeight="1"/>
    <row r="3935" ht="12" customHeight="1"/>
    <row r="3936" ht="12" customHeight="1"/>
    <row r="3937" ht="12" customHeight="1"/>
    <row r="3938" ht="12" customHeight="1"/>
    <row r="3939" ht="12" customHeight="1"/>
    <row r="3940" ht="12" customHeight="1"/>
    <row r="3941" ht="12" customHeight="1"/>
    <row r="3942" ht="12" customHeight="1"/>
    <row r="3943" ht="12" customHeight="1"/>
    <row r="3944" ht="12" customHeight="1"/>
    <row r="3945" ht="12" customHeight="1"/>
    <row r="3946" ht="12" customHeight="1"/>
    <row r="3947" ht="12" customHeight="1"/>
    <row r="3948" ht="12" customHeight="1"/>
    <row r="3949" ht="12"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2"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2" customHeight="1"/>
    <row r="3978" ht="15" customHeight="1"/>
    <row r="3979" ht="15" customHeight="1"/>
    <row r="3980" ht="12" customHeight="1"/>
    <row r="3981" ht="15" customHeight="1"/>
    <row r="3982" ht="15" customHeight="1"/>
    <row r="3983" ht="15" customHeight="1"/>
    <row r="3984" ht="15" customHeight="1"/>
    <row r="3985" ht="15" customHeight="1"/>
    <row r="3986" ht="12"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2" customHeight="1"/>
    <row r="4004" ht="15" customHeight="1"/>
    <row r="4005" ht="15" customHeight="1"/>
    <row r="4006" ht="12" customHeight="1"/>
    <row r="4007" ht="15" customHeight="1"/>
    <row r="4008" ht="15" customHeight="1"/>
    <row r="4009" ht="15" customHeight="1"/>
    <row r="4010" ht="12" customHeight="1"/>
    <row r="4011" ht="15" customHeight="1"/>
    <row r="4012" ht="15" customHeight="1"/>
    <row r="4013" ht="15" customHeight="1"/>
    <row r="4014" ht="15" customHeight="1"/>
    <row r="4015" ht="15" customHeight="1"/>
    <row r="4016" ht="15" customHeight="1"/>
    <row r="4017" spans="2:33" ht="15" customHeight="1"/>
    <row r="4018" spans="2:33" ht="15" customHeight="1"/>
    <row r="4019" spans="2:33" ht="15" customHeight="1"/>
    <row r="4020" spans="2:33" ht="15" customHeight="1"/>
    <row r="4021" spans="2:33" ht="12" customHeight="1"/>
    <row r="4022" spans="2:33" ht="15" customHeight="1"/>
    <row r="4023" spans="2:33" ht="15" customHeight="1"/>
    <row r="4024" spans="2:33" ht="12" customHeight="1"/>
    <row r="4025" spans="2:33" ht="15" customHeight="1"/>
    <row r="4026" spans="2:33" ht="15" customHeight="1"/>
    <row r="4027" spans="2:33" ht="15" customHeight="1">
      <c r="B4027" s="140"/>
      <c r="C4027" s="140"/>
      <c r="D4027" s="140"/>
      <c r="E4027" s="140"/>
      <c r="F4027" s="140"/>
      <c r="G4027" s="140"/>
      <c r="H4027" s="140"/>
      <c r="I4027" s="140"/>
      <c r="J4027" s="140"/>
      <c r="K4027" s="140"/>
      <c r="L4027" s="140"/>
      <c r="M4027" s="140"/>
      <c r="N4027" s="140"/>
      <c r="O4027" s="140"/>
      <c r="P4027" s="140"/>
      <c r="Q4027" s="140"/>
      <c r="R4027" s="140"/>
      <c r="S4027" s="140"/>
      <c r="T4027" s="140"/>
      <c r="U4027" s="140"/>
      <c r="V4027" s="140"/>
      <c r="W4027" s="140"/>
      <c r="X4027" s="140"/>
      <c r="Y4027" s="140"/>
      <c r="Z4027" s="140"/>
      <c r="AA4027" s="140"/>
      <c r="AB4027" s="140"/>
      <c r="AC4027" s="140"/>
      <c r="AD4027" s="140"/>
      <c r="AE4027" s="140"/>
      <c r="AF4027" s="140"/>
      <c r="AG4027" s="140"/>
    </row>
    <row r="4028" spans="2:33" ht="15" customHeight="1"/>
    <row r="4029" spans="2:33" ht="15" customHeight="1"/>
    <row r="4030" spans="2:33" ht="15" customHeight="1"/>
    <row r="4031" spans="2:33" ht="15" customHeight="1"/>
    <row r="4032" spans="2:33" ht="15" customHeight="1"/>
    <row r="4033" ht="15" customHeight="1"/>
    <row r="4034" ht="15" customHeight="1"/>
    <row r="4035" ht="12" customHeight="1"/>
    <row r="4036" ht="12" customHeight="1"/>
    <row r="4037" ht="12" customHeight="1"/>
    <row r="4038" ht="12" customHeight="1"/>
    <row r="4039" ht="12" customHeight="1"/>
    <row r="4040" ht="12" customHeight="1"/>
    <row r="4041" ht="12" customHeight="1"/>
    <row r="4042" ht="12" customHeight="1"/>
    <row r="4043" ht="12" customHeight="1"/>
    <row r="4044" ht="12" customHeight="1"/>
    <row r="4045" ht="12" customHeight="1"/>
    <row r="4046" ht="12" customHeight="1"/>
    <row r="4047" ht="12" customHeight="1"/>
    <row r="4048" ht="12" customHeight="1"/>
    <row r="4049" ht="12" customHeight="1"/>
    <row r="4050" ht="12" customHeight="1"/>
    <row r="4051" ht="12" customHeight="1"/>
    <row r="4052" ht="12" customHeight="1"/>
    <row r="4053" ht="12" customHeight="1"/>
    <row r="4054" ht="12" customHeight="1"/>
    <row r="4055" ht="12" customHeight="1"/>
    <row r="4056" ht="12" customHeight="1"/>
    <row r="4057" ht="12" customHeight="1"/>
    <row r="4058" ht="12" customHeight="1"/>
    <row r="4059" ht="12" customHeight="1"/>
    <row r="4060" ht="12" customHeight="1"/>
    <row r="4061" ht="12" customHeight="1"/>
    <row r="4062" ht="12" customHeight="1"/>
    <row r="4063" ht="12" customHeight="1"/>
    <row r="4064" ht="12" customHeight="1"/>
    <row r="4065" ht="12" customHeight="1"/>
    <row r="4066" ht="12" customHeight="1"/>
    <row r="4067" ht="12" customHeight="1"/>
    <row r="4068" ht="12" customHeight="1"/>
    <row r="4069" ht="12" customHeight="1"/>
    <row r="4070" ht="12" customHeight="1"/>
    <row r="4071" ht="12" customHeight="1"/>
    <row r="4072" ht="12" customHeight="1"/>
    <row r="4073" ht="12" customHeight="1"/>
    <row r="4074" ht="12"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2"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2" customHeight="1"/>
    <row r="4103" ht="15" customHeight="1"/>
    <row r="4104" ht="15" customHeight="1"/>
    <row r="4105" ht="12" customHeight="1"/>
    <row r="4106" ht="15" customHeight="1"/>
    <row r="4107" ht="15" customHeight="1"/>
    <row r="4108" ht="15" customHeight="1"/>
    <row r="4109" ht="15" customHeight="1"/>
    <row r="4110" ht="15" customHeight="1"/>
    <row r="4111" ht="12"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2" customHeight="1"/>
    <row r="4129" ht="15" customHeight="1"/>
    <row r="4130" ht="15" customHeight="1"/>
    <row r="4131" ht="12" customHeight="1"/>
    <row r="4132" ht="15" customHeight="1"/>
    <row r="4133" ht="15" customHeight="1"/>
    <row r="4134" ht="15" customHeight="1"/>
    <row r="4135" ht="12"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spans="2:33" ht="15" customHeight="1"/>
    <row r="4146" spans="2:33" ht="12" customHeight="1"/>
    <row r="4147" spans="2:33" ht="15" customHeight="1"/>
    <row r="4148" spans="2:33" ht="15" customHeight="1"/>
    <row r="4149" spans="2:33" ht="12" customHeight="1"/>
    <row r="4150" spans="2:33" ht="15" customHeight="1"/>
    <row r="4151" spans="2:33" ht="15" customHeight="1"/>
    <row r="4152" spans="2:33" ht="15" customHeight="1">
      <c r="B4152" s="140"/>
      <c r="C4152" s="140"/>
      <c r="D4152" s="140"/>
      <c r="E4152" s="140"/>
      <c r="F4152" s="140"/>
      <c r="G4152" s="140"/>
      <c r="H4152" s="140"/>
      <c r="I4152" s="140"/>
      <c r="J4152" s="140"/>
      <c r="K4152" s="140"/>
      <c r="L4152" s="140"/>
      <c r="M4152" s="140"/>
      <c r="N4152" s="140"/>
      <c r="O4152" s="140"/>
      <c r="P4152" s="140"/>
      <c r="Q4152" s="140"/>
      <c r="R4152" s="140"/>
      <c r="S4152" s="140"/>
      <c r="T4152" s="140"/>
      <c r="U4152" s="140"/>
      <c r="V4152" s="140"/>
      <c r="W4152" s="140"/>
      <c r="X4152" s="140"/>
      <c r="Y4152" s="140"/>
      <c r="Z4152" s="140"/>
      <c r="AA4152" s="140"/>
      <c r="AB4152" s="140"/>
      <c r="AC4152" s="140"/>
      <c r="AD4152" s="140"/>
      <c r="AE4152" s="140"/>
      <c r="AF4152" s="140"/>
      <c r="AG4152" s="140"/>
    </row>
    <row r="4153" spans="2:33" ht="15" customHeight="1"/>
    <row r="4154" spans="2:33" ht="15" customHeight="1"/>
    <row r="4155" spans="2:33" ht="15" customHeight="1"/>
    <row r="4156" spans="2:33" ht="15" customHeight="1"/>
    <row r="4157" spans="2:33" ht="15" customHeight="1"/>
    <row r="4158" spans="2:33" ht="15" customHeight="1"/>
    <row r="4159" spans="2:33" ht="15" customHeight="1"/>
    <row r="4160" spans="2:33" ht="12" customHeight="1"/>
    <row r="4161" ht="12" customHeight="1"/>
    <row r="4162" ht="12" customHeight="1"/>
    <row r="4163" ht="12" customHeight="1"/>
    <row r="4164" ht="12" customHeight="1"/>
    <row r="4165" ht="12" customHeight="1"/>
    <row r="4166" ht="12" customHeight="1"/>
    <row r="4167" ht="12" customHeight="1"/>
    <row r="4168" ht="12" customHeight="1"/>
    <row r="4169" ht="12" customHeight="1"/>
    <row r="4170" ht="12" customHeight="1"/>
    <row r="4171" ht="12" customHeight="1"/>
    <row r="4172" ht="12" customHeight="1"/>
    <row r="4173" ht="12" customHeight="1"/>
    <row r="4174" ht="12" customHeight="1"/>
    <row r="4175" ht="12" customHeight="1"/>
    <row r="4176" ht="12" customHeight="1"/>
    <row r="4177" ht="12" customHeight="1"/>
    <row r="4178" ht="12" customHeight="1"/>
    <row r="4179" ht="12" customHeight="1"/>
    <row r="4180" ht="12" customHeight="1"/>
    <row r="4181" ht="12" customHeight="1"/>
    <row r="4182" ht="12" customHeight="1"/>
    <row r="4183" ht="12" customHeight="1"/>
    <row r="4184" ht="12" customHeight="1"/>
    <row r="4185" ht="12" customHeight="1"/>
    <row r="4186" ht="12" customHeight="1"/>
    <row r="4187" ht="12" customHeight="1"/>
    <row r="4188" ht="12" customHeight="1"/>
    <row r="4189" ht="12" customHeight="1"/>
    <row r="4190" ht="12" customHeight="1"/>
    <row r="4191" ht="12" customHeight="1"/>
    <row r="4192" ht="12" customHeight="1"/>
    <row r="4193" ht="12" customHeight="1"/>
    <row r="4194" ht="12" customHeight="1"/>
    <row r="4195" ht="12" customHeight="1"/>
    <row r="4196" ht="12" customHeight="1"/>
    <row r="4197" ht="12" customHeight="1"/>
    <row r="4198" ht="12" customHeight="1"/>
    <row r="4199" ht="12"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2"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2" customHeight="1"/>
    <row r="4228" ht="15" customHeight="1"/>
    <row r="4229" ht="15" customHeight="1"/>
    <row r="4230" ht="12" customHeight="1"/>
    <row r="4231" ht="15" customHeight="1"/>
    <row r="4232" ht="15" customHeight="1"/>
    <row r="4233" ht="15" customHeight="1"/>
    <row r="4234" ht="15" customHeight="1"/>
    <row r="4235" ht="15" customHeight="1"/>
    <row r="4236" ht="12"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2" customHeight="1"/>
    <row r="4254" ht="15" customHeight="1"/>
    <row r="4255" ht="15" customHeight="1"/>
    <row r="4256" ht="12" customHeight="1"/>
    <row r="4257" ht="15" customHeight="1"/>
    <row r="4258" ht="15" customHeight="1"/>
    <row r="4259" ht="15" customHeight="1"/>
    <row r="4260" ht="12"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2" customHeight="1"/>
    <row r="4272" ht="15" customHeight="1"/>
    <row r="4273" spans="2:33" ht="15" customHeight="1"/>
    <row r="4274" spans="2:33" ht="12" customHeight="1"/>
    <row r="4275" spans="2:33" ht="15" customHeight="1"/>
    <row r="4276" spans="2:33" ht="15" customHeight="1"/>
    <row r="4277" spans="2:33" ht="15" customHeight="1">
      <c r="B4277" s="140"/>
      <c r="C4277" s="140"/>
      <c r="D4277" s="140"/>
      <c r="E4277" s="140"/>
      <c r="F4277" s="140"/>
      <c r="G4277" s="140"/>
      <c r="H4277" s="140"/>
      <c r="I4277" s="140"/>
      <c r="J4277" s="140"/>
      <c r="K4277" s="140"/>
      <c r="L4277" s="140"/>
      <c r="M4277" s="140"/>
      <c r="N4277" s="140"/>
      <c r="O4277" s="140"/>
      <c r="P4277" s="140"/>
      <c r="Q4277" s="140"/>
      <c r="R4277" s="140"/>
      <c r="S4277" s="140"/>
      <c r="T4277" s="140"/>
      <c r="U4277" s="140"/>
      <c r="V4277" s="140"/>
      <c r="W4277" s="140"/>
      <c r="X4277" s="140"/>
      <c r="Y4277" s="140"/>
      <c r="Z4277" s="140"/>
      <c r="AA4277" s="140"/>
      <c r="AB4277" s="140"/>
      <c r="AC4277" s="140"/>
      <c r="AD4277" s="140"/>
      <c r="AE4277" s="140"/>
      <c r="AF4277" s="140"/>
      <c r="AG4277" s="140"/>
    </row>
    <row r="4278" spans="2:33" ht="15" customHeight="1"/>
    <row r="4279" spans="2:33" ht="15" customHeight="1"/>
    <row r="4280" spans="2:33" ht="15" customHeight="1"/>
    <row r="4281" spans="2:33" ht="15" customHeight="1"/>
    <row r="4282" spans="2:33" ht="15" customHeight="1"/>
    <row r="4283" spans="2:33" ht="15" customHeight="1"/>
    <row r="4284" spans="2:33" ht="15" customHeight="1"/>
    <row r="4285" spans="2:33" ht="12" customHeight="1"/>
    <row r="4286" spans="2:33" ht="12" customHeight="1"/>
    <row r="4287" spans="2:33" ht="12" customHeight="1"/>
    <row r="4288" spans="2:33" ht="12" customHeight="1"/>
    <row r="4289" ht="12" customHeight="1"/>
    <row r="4290" ht="12" customHeight="1"/>
    <row r="4291" ht="12" customHeight="1"/>
    <row r="4292" ht="12" customHeight="1"/>
    <row r="4293" ht="12" customHeight="1"/>
    <row r="4294" ht="12" customHeight="1"/>
    <row r="4295" ht="12" customHeight="1"/>
    <row r="4296" ht="12" customHeight="1"/>
    <row r="4297" ht="12" customHeight="1"/>
    <row r="4298" ht="12" customHeight="1"/>
    <row r="4299" ht="12" customHeight="1"/>
    <row r="4300" ht="12" customHeight="1"/>
    <row r="4301" ht="12" customHeight="1"/>
    <row r="4302" ht="12" customHeight="1"/>
    <row r="4303" ht="12" customHeight="1"/>
    <row r="4304" ht="12" customHeight="1"/>
    <row r="4305" ht="12" customHeight="1"/>
    <row r="4306" ht="12" customHeight="1"/>
    <row r="4307" ht="12" customHeight="1"/>
    <row r="4308" ht="12" customHeight="1"/>
    <row r="4309" ht="12" customHeight="1"/>
    <row r="4310" ht="12" customHeight="1"/>
    <row r="4311" ht="12" customHeight="1"/>
    <row r="4312" ht="12" customHeight="1"/>
    <row r="4313" ht="12" customHeight="1"/>
    <row r="4314" ht="12" customHeight="1"/>
    <row r="4315" ht="12" customHeight="1"/>
    <row r="4316" ht="12" customHeight="1"/>
    <row r="4317" ht="12" customHeight="1"/>
    <row r="4318" ht="12" customHeight="1"/>
    <row r="4319" ht="12" customHeight="1"/>
    <row r="4320" ht="12" customHeight="1"/>
    <row r="4321" ht="12" customHeight="1"/>
    <row r="4322" ht="12" customHeight="1"/>
    <row r="4323" ht="12" customHeight="1"/>
    <row r="4324" ht="12"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2"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2" customHeight="1"/>
    <row r="4353" ht="15" customHeight="1"/>
    <row r="4354" ht="15" customHeight="1"/>
    <row r="4355" ht="12" customHeight="1"/>
    <row r="4356" ht="15" customHeight="1"/>
    <row r="4357" ht="15" customHeight="1"/>
    <row r="4358" ht="15" customHeight="1"/>
    <row r="4359" ht="15" customHeight="1"/>
    <row r="4360" ht="15" customHeight="1"/>
    <row r="4361" ht="12"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2" customHeight="1"/>
    <row r="4379" ht="15" customHeight="1"/>
    <row r="4380" ht="15" customHeight="1"/>
    <row r="4381" ht="12" customHeight="1"/>
    <row r="4382" ht="15" customHeight="1"/>
    <row r="4383" ht="15" customHeight="1"/>
    <row r="4384" ht="15" customHeight="1"/>
    <row r="4385" ht="12"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2" customHeight="1"/>
    <row r="4397" ht="15" customHeight="1"/>
    <row r="4398" ht="15" customHeight="1"/>
    <row r="4399" ht="12" customHeight="1"/>
    <row r="4400" ht="15" customHeight="1"/>
    <row r="4401" spans="2:33" ht="15" customHeight="1"/>
    <row r="4402" spans="2:33" ht="15" customHeight="1">
      <c r="B4402" s="140"/>
      <c r="C4402" s="140"/>
      <c r="D4402" s="140"/>
      <c r="E4402" s="140"/>
      <c r="F4402" s="140"/>
      <c r="G4402" s="140"/>
      <c r="H4402" s="140"/>
      <c r="I4402" s="140"/>
      <c r="J4402" s="140"/>
      <c r="K4402" s="140"/>
      <c r="L4402" s="140"/>
      <c r="M4402" s="140"/>
      <c r="N4402" s="140"/>
      <c r="O4402" s="140"/>
      <c r="P4402" s="140"/>
      <c r="Q4402" s="140"/>
      <c r="R4402" s="140"/>
      <c r="S4402" s="140"/>
      <c r="T4402" s="140"/>
      <c r="U4402" s="140"/>
      <c r="V4402" s="140"/>
      <c r="W4402" s="140"/>
      <c r="X4402" s="140"/>
      <c r="Y4402" s="140"/>
      <c r="Z4402" s="140"/>
      <c r="AA4402" s="140"/>
      <c r="AB4402" s="140"/>
      <c r="AC4402" s="140"/>
      <c r="AD4402" s="140"/>
      <c r="AE4402" s="140"/>
      <c r="AF4402" s="140"/>
      <c r="AG4402" s="140"/>
    </row>
    <row r="4403" spans="2:33" ht="15" customHeight="1"/>
    <row r="4404" spans="2:33" ht="15" customHeight="1"/>
    <row r="4405" spans="2:33" ht="15" customHeight="1"/>
    <row r="4406" spans="2:33" ht="15" customHeight="1"/>
    <row r="4407" spans="2:33" ht="15" customHeight="1"/>
    <row r="4408" spans="2:33" ht="15" customHeight="1"/>
    <row r="4409" spans="2:33" ht="15" customHeight="1"/>
  </sheetData>
  <mergeCells count="29">
    <mergeCell ref="B3902:AG3902"/>
    <mergeCell ref="B4027:AG4027"/>
    <mergeCell ref="B4152:AG4152"/>
    <mergeCell ref="B4277:AG4277"/>
    <mergeCell ref="B4402:AG4402"/>
    <mergeCell ref="B3777:AG3777"/>
    <mergeCell ref="B1269:AG1269"/>
    <mergeCell ref="B1484:AG1484"/>
    <mergeCell ref="B1713:AG1713"/>
    <mergeCell ref="B1990:AG1990"/>
    <mergeCell ref="B2325:AG2325"/>
    <mergeCell ref="B2645:AG2645"/>
    <mergeCell ref="B2971:AG2971"/>
    <mergeCell ref="B3293:AG3293"/>
    <mergeCell ref="B3402:AG3402"/>
    <mergeCell ref="B3527:AG3527"/>
    <mergeCell ref="B3652:AG3652"/>
    <mergeCell ref="B1169:AG1169"/>
    <mergeCell ref="B81:AG81"/>
    <mergeCell ref="B116:AG116"/>
    <mergeCell ref="B258:AG258"/>
    <mergeCell ref="B340:AG340"/>
    <mergeCell ref="B452:AG452"/>
    <mergeCell ref="B557:AG557"/>
    <mergeCell ref="B638:AG638"/>
    <mergeCell ref="B710:AG710"/>
    <mergeCell ref="B886:AG886"/>
    <mergeCell ref="B969:AG969"/>
    <mergeCell ref="B1071:AG107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C0940-190F-4423-9A32-E7A7B37CC4B1}">
  <dimension ref="A1:AH4409"/>
  <sheetViews>
    <sheetView topLeftCell="B1" workbookViewId="0">
      <selection activeCell="C10" sqref="C10"/>
    </sheetView>
  </sheetViews>
  <sheetFormatPr defaultRowHeight="14.5"/>
  <cols>
    <col min="1" max="1" width="21.36328125" style="123" hidden="1" customWidth="1"/>
    <col min="2" max="2" width="46.7265625" style="123" customWidth="1"/>
    <col min="3" max="33" width="8.7265625" style="123"/>
    <col min="34" max="34" width="8.7265625" style="123" bestFit="1"/>
    <col min="35" max="16384" width="8.7265625" style="123"/>
  </cols>
  <sheetData>
    <row r="1" spans="1:34" ht="15" customHeight="1" thickBot="1">
      <c r="B1" s="26" t="s">
        <v>2048</v>
      </c>
      <c r="C1" s="27">
        <v>2020</v>
      </c>
      <c r="D1" s="27">
        <v>2021</v>
      </c>
      <c r="E1" s="27">
        <v>2022</v>
      </c>
      <c r="F1" s="27">
        <v>2023</v>
      </c>
      <c r="G1" s="27">
        <v>2024</v>
      </c>
      <c r="H1" s="27">
        <v>2025</v>
      </c>
      <c r="I1" s="27">
        <v>2026</v>
      </c>
      <c r="J1" s="27">
        <v>2027</v>
      </c>
      <c r="K1" s="27">
        <v>2028</v>
      </c>
      <c r="L1" s="27">
        <v>2029</v>
      </c>
      <c r="M1" s="27">
        <v>2030</v>
      </c>
      <c r="N1" s="27">
        <v>2031</v>
      </c>
      <c r="O1" s="27">
        <v>2032</v>
      </c>
      <c r="P1" s="27">
        <v>2033</v>
      </c>
      <c r="Q1" s="27">
        <v>2034</v>
      </c>
      <c r="R1" s="27">
        <v>2035</v>
      </c>
      <c r="S1" s="27">
        <v>2036</v>
      </c>
      <c r="T1" s="27">
        <v>2037</v>
      </c>
      <c r="U1" s="27">
        <v>2038</v>
      </c>
      <c r="V1" s="27">
        <v>2039</v>
      </c>
      <c r="W1" s="27">
        <v>2040</v>
      </c>
      <c r="X1" s="27">
        <v>2041</v>
      </c>
      <c r="Y1" s="27">
        <v>2042</v>
      </c>
      <c r="Z1" s="27">
        <v>2043</v>
      </c>
      <c r="AA1" s="27">
        <v>2044</v>
      </c>
      <c r="AB1" s="27">
        <v>2045</v>
      </c>
      <c r="AC1" s="27">
        <v>2046</v>
      </c>
      <c r="AD1" s="27">
        <v>2047</v>
      </c>
      <c r="AE1" s="27">
        <v>2048</v>
      </c>
      <c r="AF1" s="27">
        <v>2049</v>
      </c>
      <c r="AG1" s="27">
        <v>2050</v>
      </c>
    </row>
    <row r="2" spans="1:34" ht="15" customHeight="1" thickTop="1"/>
    <row r="3" spans="1:34" ht="15" customHeight="1">
      <c r="C3" s="130" t="s">
        <v>110</v>
      </c>
      <c r="D3" s="130" t="s">
        <v>1098</v>
      </c>
    </row>
    <row r="4" spans="1:34" ht="15" customHeight="1">
      <c r="C4" s="130" t="s">
        <v>109</v>
      </c>
      <c r="D4" s="130" t="s">
        <v>1099</v>
      </c>
      <c r="G4" s="130" t="s">
        <v>108</v>
      </c>
    </row>
    <row r="5" spans="1:34" ht="15" customHeight="1">
      <c r="C5" s="130" t="s">
        <v>107</v>
      </c>
      <c r="D5" s="130" t="s">
        <v>1100</v>
      </c>
    </row>
    <row r="6" spans="1:34" ht="15" customHeight="1">
      <c r="C6" s="130" t="s">
        <v>106</v>
      </c>
      <c r="E6" s="130" t="s">
        <v>1101</v>
      </c>
    </row>
    <row r="10" spans="1:34" ht="15" customHeight="1">
      <c r="A10" s="19" t="s">
        <v>1847</v>
      </c>
      <c r="B10" s="29" t="s">
        <v>1848</v>
      </c>
      <c r="AH10" s="98" t="s">
        <v>1102</v>
      </c>
    </row>
    <row r="11" spans="1:34" ht="15" customHeight="1">
      <c r="B11" s="26" t="s">
        <v>1803</v>
      </c>
      <c r="AH11" s="98" t="s">
        <v>1103</v>
      </c>
    </row>
    <row r="12" spans="1:34" ht="15" customHeight="1">
      <c r="B12" s="26"/>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98" t="s">
        <v>1104</v>
      </c>
    </row>
    <row r="13" spans="1:34" ht="15" customHeight="1" thickBot="1">
      <c r="B13" s="27" t="s">
        <v>1804</v>
      </c>
      <c r="C13" s="27">
        <v>2020</v>
      </c>
      <c r="D13" s="27">
        <v>2021</v>
      </c>
      <c r="E13" s="27">
        <v>2022</v>
      </c>
      <c r="F13" s="27">
        <v>2023</v>
      </c>
      <c r="G13" s="27">
        <v>2024</v>
      </c>
      <c r="H13" s="27">
        <v>2025</v>
      </c>
      <c r="I13" s="27">
        <v>2026</v>
      </c>
      <c r="J13" s="27">
        <v>2027</v>
      </c>
      <c r="K13" s="27">
        <v>2028</v>
      </c>
      <c r="L13" s="27">
        <v>2029</v>
      </c>
      <c r="M13" s="27">
        <v>2030</v>
      </c>
      <c r="N13" s="27">
        <v>2031</v>
      </c>
      <c r="O13" s="27">
        <v>2032</v>
      </c>
      <c r="P13" s="27">
        <v>2033</v>
      </c>
      <c r="Q13" s="27">
        <v>2034</v>
      </c>
      <c r="R13" s="27">
        <v>2035</v>
      </c>
      <c r="S13" s="27">
        <v>2036</v>
      </c>
      <c r="T13" s="27">
        <v>2037</v>
      </c>
      <c r="U13" s="27">
        <v>2038</v>
      </c>
      <c r="V13" s="27">
        <v>2039</v>
      </c>
      <c r="W13" s="27">
        <v>2040</v>
      </c>
      <c r="X13" s="27">
        <v>2041</v>
      </c>
      <c r="Y13" s="27">
        <v>2042</v>
      </c>
      <c r="Z13" s="27">
        <v>2043</v>
      </c>
      <c r="AA13" s="27">
        <v>2044</v>
      </c>
      <c r="AB13" s="27">
        <v>2045</v>
      </c>
      <c r="AC13" s="27">
        <v>2046</v>
      </c>
      <c r="AD13" s="27">
        <v>2047</v>
      </c>
      <c r="AE13" s="27">
        <v>2048</v>
      </c>
      <c r="AF13" s="27">
        <v>2049</v>
      </c>
      <c r="AG13" s="27">
        <v>2050</v>
      </c>
      <c r="AH13" s="99" t="s">
        <v>1105</v>
      </c>
    </row>
    <row r="14" spans="1:34" ht="15" customHeight="1" thickTop="1"/>
    <row r="15" spans="1:34" ht="15" customHeight="1">
      <c r="B15" s="30" t="s">
        <v>1805</v>
      </c>
    </row>
    <row r="16" spans="1:34" ht="15" customHeight="1">
      <c r="B16" s="30" t="s">
        <v>1806</v>
      </c>
    </row>
    <row r="17" spans="1:34" ht="15" customHeight="1">
      <c r="A17" s="19" t="s">
        <v>1849</v>
      </c>
      <c r="B17" s="37" t="s">
        <v>1132</v>
      </c>
      <c r="C17" s="33">
        <v>887.74676499999998</v>
      </c>
      <c r="D17" s="33">
        <v>951.13800000000003</v>
      </c>
      <c r="E17" s="33">
        <v>1035.1241460000001</v>
      </c>
      <c r="F17" s="33">
        <v>1041.135254</v>
      </c>
      <c r="G17" s="33">
        <v>1051.2216800000001</v>
      </c>
      <c r="H17" s="33">
        <v>1071.169312</v>
      </c>
      <c r="I17" s="33">
        <v>1065.940918</v>
      </c>
      <c r="J17" s="33">
        <v>1047.2211910000001</v>
      </c>
      <c r="K17" s="33">
        <v>1057.969116</v>
      </c>
      <c r="L17" s="33">
        <v>1063.232178</v>
      </c>
      <c r="M17" s="33">
        <v>1076.8826899999999</v>
      </c>
      <c r="N17" s="33">
        <v>1081.3416749999999</v>
      </c>
      <c r="O17" s="33">
        <v>1083.07251</v>
      </c>
      <c r="P17" s="33">
        <v>1085.5775149999999</v>
      </c>
      <c r="Q17" s="33">
        <v>1087.617432</v>
      </c>
      <c r="R17" s="33">
        <v>1079.987183</v>
      </c>
      <c r="S17" s="33">
        <v>1069.120361</v>
      </c>
      <c r="T17" s="33">
        <v>1062.8526609999999</v>
      </c>
      <c r="U17" s="33">
        <v>1060.5535890000001</v>
      </c>
      <c r="V17" s="33">
        <v>1050.5938719999999</v>
      </c>
      <c r="W17" s="33">
        <v>1045.7497559999999</v>
      </c>
      <c r="X17" s="33">
        <v>1046.1491699999999</v>
      </c>
      <c r="Y17" s="33">
        <v>1046.971802</v>
      </c>
      <c r="Z17" s="33">
        <v>1038.8199460000001</v>
      </c>
      <c r="AA17" s="33">
        <v>1033.685547</v>
      </c>
      <c r="AB17" s="33">
        <v>1033.3675539999999</v>
      </c>
      <c r="AC17" s="33">
        <v>1032.8249510000001</v>
      </c>
      <c r="AD17" s="33">
        <v>1028.5242920000001</v>
      </c>
      <c r="AE17" s="33">
        <v>1023.155762</v>
      </c>
      <c r="AF17" s="33">
        <v>1010.315613</v>
      </c>
      <c r="AG17" s="33">
        <v>997.07824700000003</v>
      </c>
      <c r="AH17" s="32">
        <v>3.8790000000000001E-3</v>
      </c>
    </row>
    <row r="18" spans="1:34" ht="15" customHeight="1">
      <c r="A18" s="19" t="s">
        <v>1850</v>
      </c>
      <c r="B18" s="37" t="s">
        <v>1133</v>
      </c>
      <c r="C18" s="33">
        <v>0</v>
      </c>
      <c r="D18" s="33">
        <v>0</v>
      </c>
      <c r="E18" s="33">
        <v>0</v>
      </c>
      <c r="F18" s="33">
        <v>0</v>
      </c>
      <c r="G18" s="33">
        <v>0</v>
      </c>
      <c r="H18" s="33">
        <v>0</v>
      </c>
      <c r="I18" s="33">
        <v>0</v>
      </c>
      <c r="J18" s="33">
        <v>0</v>
      </c>
      <c r="K18" s="33">
        <v>0</v>
      </c>
      <c r="L18" s="33">
        <v>0</v>
      </c>
      <c r="M18" s="33">
        <v>0</v>
      </c>
      <c r="N18" s="33">
        <v>0</v>
      </c>
      <c r="O18" s="33">
        <v>0</v>
      </c>
      <c r="P18" s="33">
        <v>0</v>
      </c>
      <c r="Q18" s="33">
        <v>0</v>
      </c>
      <c r="R18" s="33">
        <v>0</v>
      </c>
      <c r="S18" s="33">
        <v>0</v>
      </c>
      <c r="T18" s="33">
        <v>0</v>
      </c>
      <c r="U18" s="33">
        <v>0</v>
      </c>
      <c r="V18" s="33">
        <v>0</v>
      </c>
      <c r="W18" s="33">
        <v>0</v>
      </c>
      <c r="X18" s="33">
        <v>0</v>
      </c>
      <c r="Y18" s="33">
        <v>0</v>
      </c>
      <c r="Z18" s="33">
        <v>0</v>
      </c>
      <c r="AA18" s="33">
        <v>0</v>
      </c>
      <c r="AB18" s="33">
        <v>0</v>
      </c>
      <c r="AC18" s="33">
        <v>0</v>
      </c>
      <c r="AD18" s="33">
        <v>0</v>
      </c>
      <c r="AE18" s="33">
        <v>0</v>
      </c>
      <c r="AF18" s="33">
        <v>0</v>
      </c>
      <c r="AG18" s="33">
        <v>0</v>
      </c>
      <c r="AH18" s="32" t="s">
        <v>1754</v>
      </c>
    </row>
    <row r="19" spans="1:34" ht="15" customHeight="1">
      <c r="A19" s="19" t="s">
        <v>1851</v>
      </c>
      <c r="B19" s="37" t="s">
        <v>2051</v>
      </c>
      <c r="C19" s="33">
        <v>887.74676499999998</v>
      </c>
      <c r="D19" s="33">
        <v>951.13800000000003</v>
      </c>
      <c r="E19" s="33">
        <v>1035.1241460000001</v>
      </c>
      <c r="F19" s="33">
        <v>1041.135254</v>
      </c>
      <c r="G19" s="33">
        <v>1051.2216800000001</v>
      </c>
      <c r="H19" s="33">
        <v>1071.169312</v>
      </c>
      <c r="I19" s="33">
        <v>1065.940918</v>
      </c>
      <c r="J19" s="33">
        <v>1047.2211910000001</v>
      </c>
      <c r="K19" s="33">
        <v>1057.969116</v>
      </c>
      <c r="L19" s="33">
        <v>1063.232178</v>
      </c>
      <c r="M19" s="33">
        <v>1076.8826899999999</v>
      </c>
      <c r="N19" s="33">
        <v>1081.3416749999999</v>
      </c>
      <c r="O19" s="33">
        <v>1083.07251</v>
      </c>
      <c r="P19" s="33">
        <v>1085.5775149999999</v>
      </c>
      <c r="Q19" s="33">
        <v>1087.617432</v>
      </c>
      <c r="R19" s="33">
        <v>1079.987183</v>
      </c>
      <c r="S19" s="33">
        <v>1069.120361</v>
      </c>
      <c r="T19" s="33">
        <v>1062.8526609999999</v>
      </c>
      <c r="U19" s="33">
        <v>1060.5535890000001</v>
      </c>
      <c r="V19" s="33">
        <v>1050.5938719999999</v>
      </c>
      <c r="W19" s="33">
        <v>1045.7497559999999</v>
      </c>
      <c r="X19" s="33">
        <v>1046.1491699999999</v>
      </c>
      <c r="Y19" s="33">
        <v>1046.971802</v>
      </c>
      <c r="Z19" s="33">
        <v>1038.8199460000001</v>
      </c>
      <c r="AA19" s="33">
        <v>1033.685547</v>
      </c>
      <c r="AB19" s="33">
        <v>1033.3675539999999</v>
      </c>
      <c r="AC19" s="33">
        <v>1032.8249510000001</v>
      </c>
      <c r="AD19" s="33">
        <v>1028.5242920000001</v>
      </c>
      <c r="AE19" s="33">
        <v>1023.155762</v>
      </c>
      <c r="AF19" s="33">
        <v>1010.315613</v>
      </c>
      <c r="AG19" s="33">
        <v>997.07824700000003</v>
      </c>
      <c r="AH19" s="32">
        <v>3.8790000000000001E-3</v>
      </c>
    </row>
    <row r="20" spans="1:34" ht="15" customHeight="1"/>
    <row r="21" spans="1:34" ht="15" customHeight="1">
      <c r="B21" s="30" t="s">
        <v>1810</v>
      </c>
    </row>
    <row r="22" spans="1:34" ht="15" customHeight="1">
      <c r="A22" s="19" t="s">
        <v>1852</v>
      </c>
      <c r="B22" s="37" t="s">
        <v>1134</v>
      </c>
      <c r="C22" s="33">
        <v>43.231929999999998</v>
      </c>
      <c r="D22" s="33">
        <v>46.397167000000003</v>
      </c>
      <c r="E22" s="33">
        <v>50.597298000000002</v>
      </c>
      <c r="F22" s="33">
        <v>51.012402000000002</v>
      </c>
      <c r="G22" s="33">
        <v>51.678215000000002</v>
      </c>
      <c r="H22" s="33">
        <v>52.873004999999999</v>
      </c>
      <c r="I22" s="33">
        <v>52.872264999999999</v>
      </c>
      <c r="J22" s="33">
        <v>52.255093000000002</v>
      </c>
      <c r="K22" s="33">
        <v>53.147571999999997</v>
      </c>
      <c r="L22" s="33">
        <v>53.804630000000003</v>
      </c>
      <c r="M22" s="33">
        <v>54.917774000000001</v>
      </c>
      <c r="N22" s="33">
        <v>55.581383000000002</v>
      </c>
      <c r="O22" s="33">
        <v>56.106506000000003</v>
      </c>
      <c r="P22" s="33">
        <v>56.661307999999998</v>
      </c>
      <c r="Q22" s="33">
        <v>57.172893999999999</v>
      </c>
      <c r="R22" s="33">
        <v>57.14819</v>
      </c>
      <c r="S22" s="33">
        <v>56.917968999999999</v>
      </c>
      <c r="T22" s="33">
        <v>56.899635000000004</v>
      </c>
      <c r="U22" s="33">
        <v>57.065680999999998</v>
      </c>
      <c r="V22" s="33">
        <v>56.793671000000003</v>
      </c>
      <c r="W22" s="33">
        <v>56.775207999999999</v>
      </c>
      <c r="X22" s="33">
        <v>57.024245999999998</v>
      </c>
      <c r="Y22" s="33">
        <v>57.283405000000002</v>
      </c>
      <c r="Z22" s="33">
        <v>57.039470999999999</v>
      </c>
      <c r="AA22" s="33">
        <v>56.950355999999999</v>
      </c>
      <c r="AB22" s="33">
        <v>57.119087</v>
      </c>
      <c r="AC22" s="33">
        <v>57.270328999999997</v>
      </c>
      <c r="AD22" s="33">
        <v>57.208607000000001</v>
      </c>
      <c r="AE22" s="33">
        <v>57.083137999999998</v>
      </c>
      <c r="AF22" s="33">
        <v>56.535797000000002</v>
      </c>
      <c r="AG22" s="33">
        <v>55.960597999999997</v>
      </c>
      <c r="AH22" s="32">
        <v>8.6390000000000008E-3</v>
      </c>
    </row>
    <row r="23" spans="1:34" ht="15" customHeight="1">
      <c r="A23" s="19" t="s">
        <v>1853</v>
      </c>
      <c r="B23" s="37" t="s">
        <v>1135</v>
      </c>
      <c r="C23" s="33">
        <v>1.141637</v>
      </c>
      <c r="D23" s="33">
        <v>1.2717799999999999</v>
      </c>
      <c r="E23" s="33">
        <v>1.4503630000000001</v>
      </c>
      <c r="F23" s="33">
        <v>1.5408679999999999</v>
      </c>
      <c r="G23" s="33">
        <v>1.6569860000000001</v>
      </c>
      <c r="H23" s="33">
        <v>1.8110790000000001</v>
      </c>
      <c r="I23" s="33">
        <v>1.9439649999999999</v>
      </c>
      <c r="J23" s="33">
        <v>2.0675599999999998</v>
      </c>
      <c r="K23" s="33">
        <v>2.2630710000000001</v>
      </c>
      <c r="L23" s="33">
        <v>2.4594459999999998</v>
      </c>
      <c r="M23" s="33">
        <v>2.68221</v>
      </c>
      <c r="N23" s="33">
        <v>2.8821539999999999</v>
      </c>
      <c r="O23" s="33">
        <v>3.0664539999999998</v>
      </c>
      <c r="P23" s="33">
        <v>3.2392129999999999</v>
      </c>
      <c r="Q23" s="33">
        <v>3.393659</v>
      </c>
      <c r="R23" s="33">
        <v>3.4983620000000002</v>
      </c>
      <c r="S23" s="33">
        <v>3.5719789999999998</v>
      </c>
      <c r="T23" s="33">
        <v>3.6422110000000001</v>
      </c>
      <c r="U23" s="33">
        <v>3.7102400000000002</v>
      </c>
      <c r="V23" s="33">
        <v>3.7378</v>
      </c>
      <c r="W23" s="33">
        <v>3.7720630000000002</v>
      </c>
      <c r="X23" s="33">
        <v>3.8163450000000001</v>
      </c>
      <c r="Y23" s="33">
        <v>3.8552499999999998</v>
      </c>
      <c r="Z23" s="33">
        <v>3.8553679999999999</v>
      </c>
      <c r="AA23" s="33">
        <v>3.8620169999999998</v>
      </c>
      <c r="AB23" s="33">
        <v>3.8831869999999999</v>
      </c>
      <c r="AC23" s="33">
        <v>3.9009179999999999</v>
      </c>
      <c r="AD23" s="33">
        <v>3.90239</v>
      </c>
      <c r="AE23" s="33">
        <v>3.8981439999999998</v>
      </c>
      <c r="AF23" s="33">
        <v>3.8640180000000002</v>
      </c>
      <c r="AG23" s="33">
        <v>3.827153</v>
      </c>
      <c r="AH23" s="32">
        <v>4.1146000000000002E-2</v>
      </c>
    </row>
    <row r="24" spans="1:34" ht="15" customHeight="1">
      <c r="A24" s="19" t="s">
        <v>1854</v>
      </c>
      <c r="B24" s="37" t="s">
        <v>1136</v>
      </c>
      <c r="C24" s="33">
        <v>2.1203259999999999</v>
      </c>
      <c r="D24" s="33">
        <v>2.545623</v>
      </c>
      <c r="E24" s="33">
        <v>3.1445669999999999</v>
      </c>
      <c r="F24" s="33">
        <v>3.4981279999999999</v>
      </c>
      <c r="G24" s="33">
        <v>4.418183</v>
      </c>
      <c r="H24" s="33">
        <v>5.707281</v>
      </c>
      <c r="I24" s="33">
        <v>7.2826959999999996</v>
      </c>
      <c r="J24" s="33">
        <v>9.4706799999999998</v>
      </c>
      <c r="K24" s="33">
        <v>12.385312000000001</v>
      </c>
      <c r="L24" s="33">
        <v>15.745875</v>
      </c>
      <c r="M24" s="33">
        <v>19.713190000000001</v>
      </c>
      <c r="N24" s="33">
        <v>23.919433999999999</v>
      </c>
      <c r="O24" s="33">
        <v>28.331671</v>
      </c>
      <c r="P24" s="33">
        <v>32.918205</v>
      </c>
      <c r="Q24" s="33">
        <v>37.550114000000001</v>
      </c>
      <c r="R24" s="33">
        <v>41.788277000000001</v>
      </c>
      <c r="S24" s="33">
        <v>45.735210000000002</v>
      </c>
      <c r="T24" s="33">
        <v>49.689799999999998</v>
      </c>
      <c r="U24" s="33">
        <v>53.664470999999999</v>
      </c>
      <c r="V24" s="33">
        <v>57.074711000000001</v>
      </c>
      <c r="W24" s="33">
        <v>60.587704000000002</v>
      </c>
      <c r="X24" s="33">
        <v>64.281989999999993</v>
      </c>
      <c r="Y24" s="33">
        <v>67.915694999999999</v>
      </c>
      <c r="Z24" s="33">
        <v>70.867546000000004</v>
      </c>
      <c r="AA24" s="33">
        <v>73.921158000000005</v>
      </c>
      <c r="AB24" s="33">
        <v>77.254807</v>
      </c>
      <c r="AC24" s="33">
        <v>80.533966000000007</v>
      </c>
      <c r="AD24" s="33">
        <v>83.479506999999998</v>
      </c>
      <c r="AE24" s="33">
        <v>86.290801999999999</v>
      </c>
      <c r="AF24" s="33">
        <v>88.404319999999998</v>
      </c>
      <c r="AG24" s="33">
        <v>90.396332000000001</v>
      </c>
      <c r="AH24" s="32">
        <v>0.13324800000000001</v>
      </c>
    </row>
    <row r="25" spans="1:34" ht="15" customHeight="1">
      <c r="A25" s="19" t="s">
        <v>1855</v>
      </c>
      <c r="B25" s="37" t="s">
        <v>1137</v>
      </c>
      <c r="C25" s="33">
        <v>0.97709100000000004</v>
      </c>
      <c r="D25" s="33">
        <v>1.3488039999999999</v>
      </c>
      <c r="E25" s="33">
        <v>1.8793709999999999</v>
      </c>
      <c r="F25" s="33">
        <v>2.4006810000000001</v>
      </c>
      <c r="G25" s="33">
        <v>3.0498729999999998</v>
      </c>
      <c r="H25" s="33">
        <v>3.8655210000000002</v>
      </c>
      <c r="I25" s="33">
        <v>4.7208259999999997</v>
      </c>
      <c r="J25" s="33">
        <v>5.6071600000000004</v>
      </c>
      <c r="K25" s="33">
        <v>6.7338870000000002</v>
      </c>
      <c r="L25" s="33">
        <v>7.9008719999999997</v>
      </c>
      <c r="M25" s="33">
        <v>9.1704860000000004</v>
      </c>
      <c r="N25" s="33">
        <v>10.359472</v>
      </c>
      <c r="O25" s="33">
        <v>11.468171999999999</v>
      </c>
      <c r="P25" s="33">
        <v>12.498233000000001</v>
      </c>
      <c r="Q25" s="33">
        <v>13.41681</v>
      </c>
      <c r="R25" s="33">
        <v>14.094271000000001</v>
      </c>
      <c r="S25" s="33">
        <v>14.601962</v>
      </c>
      <c r="T25" s="33">
        <v>15.056646000000001</v>
      </c>
      <c r="U25" s="33">
        <v>15.469984999999999</v>
      </c>
      <c r="V25" s="33">
        <v>15.687424999999999</v>
      </c>
      <c r="W25" s="33">
        <v>15.910647000000001</v>
      </c>
      <c r="X25" s="33">
        <v>16.158937000000002</v>
      </c>
      <c r="Y25" s="33">
        <v>16.371126</v>
      </c>
      <c r="Z25" s="33">
        <v>16.407829</v>
      </c>
      <c r="AA25" s="33">
        <v>16.463743000000001</v>
      </c>
      <c r="AB25" s="33">
        <v>16.575125</v>
      </c>
      <c r="AC25" s="33">
        <v>16.66696</v>
      </c>
      <c r="AD25" s="33">
        <v>16.685521999999999</v>
      </c>
      <c r="AE25" s="33">
        <v>16.676682</v>
      </c>
      <c r="AF25" s="33">
        <v>16.537703</v>
      </c>
      <c r="AG25" s="33">
        <v>16.385199</v>
      </c>
      <c r="AH25" s="32">
        <v>9.8543000000000006E-2</v>
      </c>
    </row>
    <row r="26" spans="1:34" ht="15" customHeight="1">
      <c r="A26" s="19" t="s">
        <v>1856</v>
      </c>
      <c r="B26" s="37" t="s">
        <v>1138</v>
      </c>
      <c r="C26" s="33">
        <v>2.2577289999999999</v>
      </c>
      <c r="D26" s="33">
        <v>2.4772059999999998</v>
      </c>
      <c r="E26" s="33">
        <v>2.7762630000000001</v>
      </c>
      <c r="F26" s="33">
        <v>2.8918710000000001</v>
      </c>
      <c r="G26" s="33">
        <v>3.0430229999999998</v>
      </c>
      <c r="H26" s="33">
        <v>3.2501500000000001</v>
      </c>
      <c r="I26" s="33">
        <v>3.407111</v>
      </c>
      <c r="J26" s="33">
        <v>3.5401479999999999</v>
      </c>
      <c r="K26" s="33">
        <v>3.7898499999999999</v>
      </c>
      <c r="L26" s="33">
        <v>4.0356300000000003</v>
      </c>
      <c r="M26" s="33">
        <v>4.3221639999999999</v>
      </c>
      <c r="N26" s="33">
        <v>4.5722969999999998</v>
      </c>
      <c r="O26" s="33">
        <v>4.8010390000000003</v>
      </c>
      <c r="P26" s="33">
        <v>5.0167719999999996</v>
      </c>
      <c r="Q26" s="33">
        <v>5.2099659999999997</v>
      </c>
      <c r="R26" s="33">
        <v>5.3331309999999998</v>
      </c>
      <c r="S26" s="33">
        <v>5.4152579999999997</v>
      </c>
      <c r="T26" s="33">
        <v>5.4978369999999996</v>
      </c>
      <c r="U26" s="33">
        <v>5.5816869999999996</v>
      </c>
      <c r="V26" s="33">
        <v>5.6085289999999999</v>
      </c>
      <c r="W26" s="33">
        <v>5.6486159999999996</v>
      </c>
      <c r="X26" s="33">
        <v>5.7061580000000003</v>
      </c>
      <c r="Y26" s="33">
        <v>5.7575599999999998</v>
      </c>
      <c r="Z26" s="33">
        <v>5.7525750000000002</v>
      </c>
      <c r="AA26" s="33">
        <v>5.7585559999999996</v>
      </c>
      <c r="AB26" s="33">
        <v>5.7871090000000001</v>
      </c>
      <c r="AC26" s="33">
        <v>5.8112329999999996</v>
      </c>
      <c r="AD26" s="33">
        <v>5.811674</v>
      </c>
      <c r="AE26" s="33">
        <v>5.8040229999999999</v>
      </c>
      <c r="AF26" s="33">
        <v>5.7522120000000001</v>
      </c>
      <c r="AG26" s="33">
        <v>5.6965789999999998</v>
      </c>
      <c r="AH26" s="32">
        <v>3.1330999999999998E-2</v>
      </c>
    </row>
    <row r="27" spans="1:34" ht="15" customHeight="1">
      <c r="A27" s="19" t="s">
        <v>1857</v>
      </c>
      <c r="B27" s="37" t="s">
        <v>1139</v>
      </c>
      <c r="C27" s="33">
        <v>1.1669890000000001</v>
      </c>
      <c r="D27" s="33">
        <v>1.335196</v>
      </c>
      <c r="E27" s="33">
        <v>1.5689820000000001</v>
      </c>
      <c r="F27" s="33">
        <v>1.7217560000000001</v>
      </c>
      <c r="G27" s="33">
        <v>1.915103</v>
      </c>
      <c r="H27" s="33">
        <v>2.1654559999999998</v>
      </c>
      <c r="I27" s="33">
        <v>2.401986</v>
      </c>
      <c r="J27" s="33">
        <v>2.634315</v>
      </c>
      <c r="K27" s="33">
        <v>2.964432</v>
      </c>
      <c r="L27" s="33">
        <v>3.3008009999999999</v>
      </c>
      <c r="M27" s="33">
        <v>3.6750120000000002</v>
      </c>
      <c r="N27" s="33">
        <v>4.017601</v>
      </c>
      <c r="O27" s="33">
        <v>4.3351160000000002</v>
      </c>
      <c r="P27" s="33">
        <v>4.6314960000000003</v>
      </c>
      <c r="Q27" s="33">
        <v>4.8961490000000003</v>
      </c>
      <c r="R27" s="33">
        <v>5.0829969999999998</v>
      </c>
      <c r="S27" s="33">
        <v>5.2186310000000002</v>
      </c>
      <c r="T27" s="33">
        <v>5.3439990000000002</v>
      </c>
      <c r="U27" s="33">
        <v>5.4617570000000004</v>
      </c>
      <c r="V27" s="33">
        <v>5.5162529999999999</v>
      </c>
      <c r="W27" s="33">
        <v>5.577604</v>
      </c>
      <c r="X27" s="33">
        <v>5.6514360000000003</v>
      </c>
      <c r="Y27" s="33">
        <v>5.7154939999999996</v>
      </c>
      <c r="Z27" s="33">
        <v>5.7205859999999999</v>
      </c>
      <c r="AA27" s="33">
        <v>5.7342009999999997</v>
      </c>
      <c r="AB27" s="33">
        <v>5.7685040000000001</v>
      </c>
      <c r="AC27" s="33">
        <v>5.7970389999999998</v>
      </c>
      <c r="AD27" s="33">
        <v>5.8008920000000002</v>
      </c>
      <c r="AE27" s="33">
        <v>5.7958460000000001</v>
      </c>
      <c r="AF27" s="33">
        <v>5.7460589999999998</v>
      </c>
      <c r="AG27" s="33">
        <v>5.691954</v>
      </c>
      <c r="AH27" s="32">
        <v>5.4240999999999998E-2</v>
      </c>
    </row>
    <row r="28" spans="1:34" ht="15" customHeight="1">
      <c r="A28" s="19" t="s">
        <v>1858</v>
      </c>
      <c r="B28" s="37" t="s">
        <v>1140</v>
      </c>
      <c r="C28" s="33">
        <v>0</v>
      </c>
      <c r="D28" s="33">
        <v>0</v>
      </c>
      <c r="E28" s="33">
        <v>0</v>
      </c>
      <c r="F28" s="33">
        <v>0</v>
      </c>
      <c r="G28" s="33">
        <v>0</v>
      </c>
      <c r="H28" s="33">
        <v>0</v>
      </c>
      <c r="I28" s="33">
        <v>0</v>
      </c>
      <c r="J28" s="33">
        <v>0</v>
      </c>
      <c r="K28" s="33">
        <v>0</v>
      </c>
      <c r="L28" s="33">
        <v>0</v>
      </c>
      <c r="M28" s="33">
        <v>0</v>
      </c>
      <c r="N28" s="33">
        <v>0</v>
      </c>
      <c r="O28" s="33">
        <v>0</v>
      </c>
      <c r="P28" s="33">
        <v>0</v>
      </c>
      <c r="Q28" s="33">
        <v>0</v>
      </c>
      <c r="R28" s="33">
        <v>0</v>
      </c>
      <c r="S28" s="33">
        <v>0</v>
      </c>
      <c r="T28" s="33">
        <v>0</v>
      </c>
      <c r="U28" s="33">
        <v>0</v>
      </c>
      <c r="V28" s="33">
        <v>0</v>
      </c>
      <c r="W28" s="33">
        <v>0</v>
      </c>
      <c r="X28" s="33">
        <v>0</v>
      </c>
      <c r="Y28" s="33">
        <v>0</v>
      </c>
      <c r="Z28" s="33">
        <v>0</v>
      </c>
      <c r="AA28" s="33">
        <v>0</v>
      </c>
      <c r="AB28" s="33">
        <v>0</v>
      </c>
      <c r="AC28" s="33">
        <v>0</v>
      </c>
      <c r="AD28" s="33">
        <v>0</v>
      </c>
      <c r="AE28" s="33">
        <v>0</v>
      </c>
      <c r="AF28" s="33">
        <v>0</v>
      </c>
      <c r="AG28" s="33">
        <v>0</v>
      </c>
      <c r="AH28" s="32" t="s">
        <v>1754</v>
      </c>
    </row>
    <row r="29" spans="1:34" ht="15" customHeight="1">
      <c r="A29" s="19" t="s">
        <v>1859</v>
      </c>
      <c r="B29" s="37" t="s">
        <v>1141</v>
      </c>
      <c r="C29" s="33">
        <v>27.368756999999999</v>
      </c>
      <c r="D29" s="33">
        <v>30.145947</v>
      </c>
      <c r="E29" s="33">
        <v>33.929447000000003</v>
      </c>
      <c r="F29" s="33">
        <v>35.514190999999997</v>
      </c>
      <c r="G29" s="33">
        <v>37.573292000000002</v>
      </c>
      <c r="H29" s="33">
        <v>40.366233999999999</v>
      </c>
      <c r="I29" s="33">
        <v>42.574576999999998</v>
      </c>
      <c r="J29" s="33">
        <v>44.508826999999997</v>
      </c>
      <c r="K29" s="33">
        <v>47.931389000000003</v>
      </c>
      <c r="L29" s="33">
        <v>51.322639000000002</v>
      </c>
      <c r="M29" s="33">
        <v>55.241013000000002</v>
      </c>
      <c r="N29" s="33">
        <v>58.692836999999997</v>
      </c>
      <c r="O29" s="33">
        <v>61.857754</v>
      </c>
      <c r="P29" s="33">
        <v>64.836639000000005</v>
      </c>
      <c r="Q29" s="33">
        <v>67.502785000000003</v>
      </c>
      <c r="R29" s="33">
        <v>69.238090999999997</v>
      </c>
      <c r="S29" s="33">
        <v>70.416870000000003</v>
      </c>
      <c r="T29" s="33">
        <v>71.580535999999995</v>
      </c>
      <c r="U29" s="33">
        <v>72.743369999999999</v>
      </c>
      <c r="V29" s="33">
        <v>73.148589999999999</v>
      </c>
      <c r="W29" s="33">
        <v>73.714423999999994</v>
      </c>
      <c r="X29" s="33">
        <v>74.498740999999995</v>
      </c>
      <c r="Y29" s="33">
        <v>75.195633000000001</v>
      </c>
      <c r="Z29" s="33">
        <v>75.150229999999993</v>
      </c>
      <c r="AA29" s="33">
        <v>75.243423000000007</v>
      </c>
      <c r="AB29" s="33">
        <v>75.628005999999999</v>
      </c>
      <c r="AC29" s="33">
        <v>75.952095</v>
      </c>
      <c r="AD29" s="33">
        <v>75.964545999999999</v>
      </c>
      <c r="AE29" s="33">
        <v>75.869620999999995</v>
      </c>
      <c r="AF29" s="33">
        <v>75.196190000000001</v>
      </c>
      <c r="AG29" s="33">
        <v>74.471801999999997</v>
      </c>
      <c r="AH29" s="32">
        <v>3.3930000000000002E-2</v>
      </c>
    </row>
    <row r="30" spans="1:34" ht="15" customHeight="1">
      <c r="A30" s="19" t="s">
        <v>1860</v>
      </c>
      <c r="B30" s="37" t="s">
        <v>1142</v>
      </c>
      <c r="C30" s="33">
        <v>0.29974099999999998</v>
      </c>
      <c r="D30" s="33">
        <v>0.321629</v>
      </c>
      <c r="E30" s="33">
        <v>0.35073399999999999</v>
      </c>
      <c r="F30" s="33">
        <v>0.35360900000000001</v>
      </c>
      <c r="G30" s="33">
        <v>0.35822399999999999</v>
      </c>
      <c r="H30" s="33">
        <v>0.366506</v>
      </c>
      <c r="I30" s="33">
        <v>0.36650100000000002</v>
      </c>
      <c r="J30" s="33">
        <v>0.36222300000000002</v>
      </c>
      <c r="K30" s="33">
        <v>0.36841000000000002</v>
      </c>
      <c r="L30" s="33">
        <v>0.37296400000000002</v>
      </c>
      <c r="M30" s="33">
        <v>0.38068000000000002</v>
      </c>
      <c r="N30" s="33">
        <v>0.38528000000000001</v>
      </c>
      <c r="O30" s="33">
        <v>0.38891999999999999</v>
      </c>
      <c r="P30" s="33">
        <v>0.392766</v>
      </c>
      <c r="Q30" s="33">
        <v>0.396312</v>
      </c>
      <c r="R30" s="33">
        <v>0.39614100000000002</v>
      </c>
      <c r="S30" s="33">
        <v>0.39454499999999998</v>
      </c>
      <c r="T30" s="33">
        <v>0.39441799999999999</v>
      </c>
      <c r="U30" s="33">
        <v>0.395569</v>
      </c>
      <c r="V30" s="33">
        <v>0.39368399999999998</v>
      </c>
      <c r="W30" s="33">
        <v>0.39355600000000002</v>
      </c>
      <c r="X30" s="33">
        <v>0.39528200000000002</v>
      </c>
      <c r="Y30" s="33">
        <v>0.39707900000000002</v>
      </c>
      <c r="Z30" s="33">
        <v>0.39538800000000002</v>
      </c>
      <c r="AA30" s="33">
        <v>0.39477000000000001</v>
      </c>
      <c r="AB30" s="33">
        <v>0.39593899999999999</v>
      </c>
      <c r="AC30" s="33">
        <v>0.39698800000000001</v>
      </c>
      <c r="AD30" s="33">
        <v>0.39656000000000002</v>
      </c>
      <c r="AE30" s="33">
        <v>0.39568999999999999</v>
      </c>
      <c r="AF30" s="33">
        <v>0.39189600000000002</v>
      </c>
      <c r="AG30" s="33">
        <v>0.387909</v>
      </c>
      <c r="AH30" s="32">
        <v>8.6320000000000008E-3</v>
      </c>
    </row>
    <row r="31" spans="1:34" ht="15" customHeight="1">
      <c r="A31" s="19" t="s">
        <v>1861</v>
      </c>
      <c r="B31" s="37" t="s">
        <v>1143</v>
      </c>
      <c r="C31" s="33">
        <v>2.1482950000000001</v>
      </c>
      <c r="D31" s="33">
        <v>2.305879</v>
      </c>
      <c r="E31" s="33">
        <v>2.5146739999999999</v>
      </c>
      <c r="F31" s="33">
        <v>2.5353140000000001</v>
      </c>
      <c r="G31" s="33">
        <v>2.568406</v>
      </c>
      <c r="H31" s="33">
        <v>2.6277870000000001</v>
      </c>
      <c r="I31" s="33">
        <v>2.6277499999999998</v>
      </c>
      <c r="J31" s="33">
        <v>2.5970770000000001</v>
      </c>
      <c r="K31" s="33">
        <v>2.6414330000000001</v>
      </c>
      <c r="L31" s="33">
        <v>2.6740889999999999</v>
      </c>
      <c r="M31" s="33">
        <v>2.7294119999999999</v>
      </c>
      <c r="N31" s="33">
        <v>2.7623929999999999</v>
      </c>
      <c r="O31" s="33">
        <v>2.7884920000000002</v>
      </c>
      <c r="P31" s="33">
        <v>2.816065</v>
      </c>
      <c r="Q31" s="33">
        <v>2.841491</v>
      </c>
      <c r="R31" s="33">
        <v>2.8402639999999999</v>
      </c>
      <c r="S31" s="33">
        <v>2.8288220000000002</v>
      </c>
      <c r="T31" s="33">
        <v>2.8279100000000001</v>
      </c>
      <c r="U31" s="33">
        <v>2.836163</v>
      </c>
      <c r="V31" s="33">
        <v>2.8226439999999999</v>
      </c>
      <c r="W31" s="33">
        <v>2.821726</v>
      </c>
      <c r="X31" s="33">
        <v>2.834104</v>
      </c>
      <c r="Y31" s="33">
        <v>2.846984</v>
      </c>
      <c r="Z31" s="33">
        <v>2.8348599999999999</v>
      </c>
      <c r="AA31" s="33">
        <v>2.8304309999999999</v>
      </c>
      <c r="AB31" s="33">
        <v>2.8388170000000001</v>
      </c>
      <c r="AC31" s="33">
        <v>2.8463340000000001</v>
      </c>
      <c r="AD31" s="33">
        <v>2.8432659999999998</v>
      </c>
      <c r="AE31" s="33">
        <v>2.8370299999999999</v>
      </c>
      <c r="AF31" s="33">
        <v>2.809828</v>
      </c>
      <c r="AG31" s="33">
        <v>2.7812399999999999</v>
      </c>
      <c r="AH31" s="32">
        <v>8.6449999999999999E-3</v>
      </c>
    </row>
    <row r="32" spans="1:34" ht="15" customHeight="1">
      <c r="A32" s="19" t="s">
        <v>1862</v>
      </c>
      <c r="B32" s="37" t="s">
        <v>1144</v>
      </c>
      <c r="C32" s="33">
        <v>0.23647899999999999</v>
      </c>
      <c r="D32" s="33">
        <v>0.25359599999999999</v>
      </c>
      <c r="E32" s="33">
        <v>0.27651799999999999</v>
      </c>
      <c r="F32" s="33">
        <v>0.27877999999999997</v>
      </c>
      <c r="G32" s="33">
        <v>0.282418</v>
      </c>
      <c r="H32" s="33">
        <v>0.28894700000000001</v>
      </c>
      <c r="I32" s="33">
        <v>0.28894300000000001</v>
      </c>
      <c r="J32" s="33">
        <v>0.28557100000000002</v>
      </c>
      <c r="K32" s="33">
        <v>0.29044799999999998</v>
      </c>
      <c r="L32" s="33">
        <v>0.29403899999999999</v>
      </c>
      <c r="M32" s="33">
        <v>0.300122</v>
      </c>
      <c r="N32" s="33">
        <v>0.30374800000000002</v>
      </c>
      <c r="O32" s="33">
        <v>0.306618</v>
      </c>
      <c r="P32" s="33">
        <v>0.30964999999999998</v>
      </c>
      <c r="Q32" s="33">
        <v>0.312446</v>
      </c>
      <c r="R32" s="33">
        <v>0.31231100000000001</v>
      </c>
      <c r="S32" s="33">
        <v>0.31105300000000002</v>
      </c>
      <c r="T32" s="33">
        <v>0.31095299999999998</v>
      </c>
      <c r="U32" s="33">
        <v>0.31186000000000003</v>
      </c>
      <c r="V32" s="33">
        <v>0.31037300000000001</v>
      </c>
      <c r="W32" s="33">
        <v>0.31027300000000002</v>
      </c>
      <c r="X32" s="33">
        <v>0.31163400000000002</v>
      </c>
      <c r="Y32" s="33">
        <v>0.31304999999999999</v>
      </c>
      <c r="Z32" s="33">
        <v>0.31171700000000002</v>
      </c>
      <c r="AA32" s="33">
        <v>0.31123000000000001</v>
      </c>
      <c r="AB32" s="33">
        <v>0.31215199999999999</v>
      </c>
      <c r="AC32" s="33">
        <v>0.31297799999999998</v>
      </c>
      <c r="AD32" s="33">
        <v>0.312641</v>
      </c>
      <c r="AE32" s="33">
        <v>0.31195499999999998</v>
      </c>
      <c r="AF32" s="33">
        <v>0.30896400000000002</v>
      </c>
      <c r="AG32" s="33">
        <v>0.30582100000000001</v>
      </c>
      <c r="AH32" s="32">
        <v>8.6079999999999993E-3</v>
      </c>
    </row>
    <row r="33" spans="1:34" ht="15" customHeight="1">
      <c r="A33" s="19" t="s">
        <v>1863</v>
      </c>
      <c r="B33" s="37" t="s">
        <v>1145</v>
      </c>
      <c r="C33" s="33">
        <v>0.51828200000000002</v>
      </c>
      <c r="D33" s="33">
        <v>0.55587799999999998</v>
      </c>
      <c r="E33" s="33">
        <v>0.60613499999999998</v>
      </c>
      <c r="F33" s="33">
        <v>0.611097</v>
      </c>
      <c r="G33" s="33">
        <v>0.61907199999999996</v>
      </c>
      <c r="H33" s="33">
        <v>0.63338399999999995</v>
      </c>
      <c r="I33" s="33">
        <v>0.63337500000000002</v>
      </c>
      <c r="J33" s="33">
        <v>0.62598200000000004</v>
      </c>
      <c r="K33" s="33">
        <v>0.63667300000000004</v>
      </c>
      <c r="L33" s="33">
        <v>0.64454400000000001</v>
      </c>
      <c r="M33" s="33">
        <v>0.65787899999999999</v>
      </c>
      <c r="N33" s="33">
        <v>0.665829</v>
      </c>
      <c r="O33" s="33">
        <v>0.67211900000000002</v>
      </c>
      <c r="P33" s="33">
        <v>0.67876599999999998</v>
      </c>
      <c r="Q33" s="33">
        <v>0.684894</v>
      </c>
      <c r="R33" s="33">
        <v>0.68459800000000004</v>
      </c>
      <c r="S33" s="33">
        <v>0.68184</v>
      </c>
      <c r="T33" s="33">
        <v>0.68162100000000003</v>
      </c>
      <c r="U33" s="33">
        <v>0.68361000000000005</v>
      </c>
      <c r="V33" s="33">
        <v>0.68035100000000004</v>
      </c>
      <c r="W33" s="33">
        <v>0.68013000000000001</v>
      </c>
      <c r="X33" s="33">
        <v>0.68311299999999997</v>
      </c>
      <c r="Y33" s="33">
        <v>0.68621799999999999</v>
      </c>
      <c r="Z33" s="33">
        <v>0.68329600000000001</v>
      </c>
      <c r="AA33" s="33">
        <v>0.68222799999999995</v>
      </c>
      <c r="AB33" s="33">
        <v>0.684249</v>
      </c>
      <c r="AC33" s="33">
        <v>0.68606100000000003</v>
      </c>
      <c r="AD33" s="33">
        <v>0.68532199999999999</v>
      </c>
      <c r="AE33" s="33">
        <v>0.68381899999999995</v>
      </c>
      <c r="AF33" s="33">
        <v>0.67726200000000003</v>
      </c>
      <c r="AG33" s="33">
        <v>0.67037199999999997</v>
      </c>
      <c r="AH33" s="32">
        <v>8.6140000000000001E-3</v>
      </c>
    </row>
    <row r="34" spans="1:34" ht="15" customHeight="1">
      <c r="A34" s="19" t="s">
        <v>1864</v>
      </c>
      <c r="B34" s="37" t="s">
        <v>1146</v>
      </c>
      <c r="C34" s="33">
        <v>0</v>
      </c>
      <c r="D34" s="33">
        <v>0</v>
      </c>
      <c r="E34" s="33">
        <v>0</v>
      </c>
      <c r="F34" s="33">
        <v>0</v>
      </c>
      <c r="G34" s="33">
        <v>0</v>
      </c>
      <c r="H34" s="33">
        <v>0</v>
      </c>
      <c r="I34" s="33">
        <v>0</v>
      </c>
      <c r="J34" s="33">
        <v>0</v>
      </c>
      <c r="K34" s="33">
        <v>0</v>
      </c>
      <c r="L34" s="33">
        <v>0</v>
      </c>
      <c r="M34" s="33">
        <v>0</v>
      </c>
      <c r="N34" s="33">
        <v>0</v>
      </c>
      <c r="O34" s="33">
        <v>0</v>
      </c>
      <c r="P34" s="33">
        <v>0</v>
      </c>
      <c r="Q34" s="33">
        <v>0</v>
      </c>
      <c r="R34" s="33">
        <v>0</v>
      </c>
      <c r="S34" s="33">
        <v>0</v>
      </c>
      <c r="T34" s="33">
        <v>0</v>
      </c>
      <c r="U34" s="33">
        <v>0</v>
      </c>
      <c r="V34" s="33">
        <v>0</v>
      </c>
      <c r="W34" s="33">
        <v>0</v>
      </c>
      <c r="X34" s="33">
        <v>0</v>
      </c>
      <c r="Y34" s="33">
        <v>0</v>
      </c>
      <c r="Z34" s="33">
        <v>0</v>
      </c>
      <c r="AA34" s="33">
        <v>0</v>
      </c>
      <c r="AB34" s="33">
        <v>0</v>
      </c>
      <c r="AC34" s="33">
        <v>0</v>
      </c>
      <c r="AD34" s="33">
        <v>0</v>
      </c>
      <c r="AE34" s="33">
        <v>0</v>
      </c>
      <c r="AF34" s="33">
        <v>0</v>
      </c>
      <c r="AG34" s="33">
        <v>0</v>
      </c>
      <c r="AH34" s="32" t="s">
        <v>1754</v>
      </c>
    </row>
    <row r="35" spans="1:34" ht="15" customHeight="1">
      <c r="A35" s="19" t="s">
        <v>1865</v>
      </c>
      <c r="B35" s="37" t="s">
        <v>1147</v>
      </c>
      <c r="C35" s="33">
        <v>0.151644</v>
      </c>
      <c r="D35" s="33">
        <v>0.17927999999999999</v>
      </c>
      <c r="E35" s="33">
        <v>0.21804799999999999</v>
      </c>
      <c r="F35" s="33">
        <v>0.24776000000000001</v>
      </c>
      <c r="G35" s="33">
        <v>0.28509899999999999</v>
      </c>
      <c r="H35" s="33">
        <v>0.33282099999999998</v>
      </c>
      <c r="I35" s="33">
        <v>0.38003100000000001</v>
      </c>
      <c r="J35" s="33">
        <v>0.427562</v>
      </c>
      <c r="K35" s="33">
        <v>0.49177300000000002</v>
      </c>
      <c r="L35" s="33">
        <v>0.557674</v>
      </c>
      <c r="M35" s="33">
        <v>0.63027</v>
      </c>
      <c r="N35" s="33">
        <v>0.69740000000000002</v>
      </c>
      <c r="O35" s="33">
        <v>0.75978599999999996</v>
      </c>
      <c r="P35" s="33">
        <v>0.81789699999999999</v>
      </c>
      <c r="Q35" s="33">
        <v>0.86975800000000003</v>
      </c>
      <c r="R35" s="33">
        <v>0.90709700000000004</v>
      </c>
      <c r="S35" s="33">
        <v>0.93460100000000002</v>
      </c>
      <c r="T35" s="33">
        <v>0.95965800000000001</v>
      </c>
      <c r="U35" s="33">
        <v>0.98284899999999997</v>
      </c>
      <c r="V35" s="33">
        <v>0.99423700000000004</v>
      </c>
      <c r="W35" s="33">
        <v>1.0065170000000001</v>
      </c>
      <c r="X35" s="33">
        <v>1.0207850000000001</v>
      </c>
      <c r="Y35" s="33">
        <v>1.033083</v>
      </c>
      <c r="Z35" s="33">
        <v>1.0345580000000001</v>
      </c>
      <c r="AA35" s="33">
        <v>1.0374429999999999</v>
      </c>
      <c r="AB35" s="33">
        <v>1.043973</v>
      </c>
      <c r="AC35" s="33">
        <v>1.0493840000000001</v>
      </c>
      <c r="AD35" s="33">
        <v>1.0502689999999999</v>
      </c>
      <c r="AE35" s="33">
        <v>1.0494969999999999</v>
      </c>
      <c r="AF35" s="33">
        <v>1.040589</v>
      </c>
      <c r="AG35" s="33">
        <v>1.030872</v>
      </c>
      <c r="AH35" s="32">
        <v>6.5972000000000003E-2</v>
      </c>
    </row>
    <row r="36" spans="1:34" ht="15" customHeight="1">
      <c r="A36" s="19" t="s">
        <v>1866</v>
      </c>
      <c r="B36" s="37" t="s">
        <v>2052</v>
      </c>
      <c r="C36" s="33">
        <v>81.618896000000007</v>
      </c>
      <c r="D36" s="33">
        <v>89.137985</v>
      </c>
      <c r="E36" s="33">
        <v>99.312393</v>
      </c>
      <c r="F36" s="33">
        <v>102.606453</v>
      </c>
      <c r="G36" s="33">
        <v>107.447891</v>
      </c>
      <c r="H36" s="33">
        <v>114.28816999999999</v>
      </c>
      <c r="I36" s="33">
        <v>119.500023</v>
      </c>
      <c r="J36" s="33">
        <v>124.382195</v>
      </c>
      <c r="K36" s="33">
        <v>133.64424099999999</v>
      </c>
      <c r="L36" s="33">
        <v>143.11322000000001</v>
      </c>
      <c r="M36" s="33">
        <v>154.42021199999999</v>
      </c>
      <c r="N36" s="33">
        <v>164.83982800000001</v>
      </c>
      <c r="O36" s="33">
        <v>174.88265999999999</v>
      </c>
      <c r="P36" s="33">
        <v>184.81701699999999</v>
      </c>
      <c r="Q36" s="33">
        <v>194.24726899999999</v>
      </c>
      <c r="R36" s="33">
        <v>201.32376099999999</v>
      </c>
      <c r="S36" s="33">
        <v>207.02873199999999</v>
      </c>
      <c r="T36" s="33">
        <v>212.885223</v>
      </c>
      <c r="U36" s="33">
        <v>218.907242</v>
      </c>
      <c r="V36" s="33">
        <v>222.76826500000001</v>
      </c>
      <c r="W36" s="33">
        <v>227.19847100000001</v>
      </c>
      <c r="X36" s="33">
        <v>232.382767</v>
      </c>
      <c r="Y36" s="33">
        <v>237.37056000000001</v>
      </c>
      <c r="Z36" s="33">
        <v>240.05342099999999</v>
      </c>
      <c r="AA36" s="33">
        <v>243.18957499999999</v>
      </c>
      <c r="AB36" s="33">
        <v>247.290955</v>
      </c>
      <c r="AC36" s="33">
        <v>251.224289</v>
      </c>
      <c r="AD36" s="33">
        <v>254.14115899999999</v>
      </c>
      <c r="AE36" s="33">
        <v>256.696259</v>
      </c>
      <c r="AF36" s="33">
        <v>257.26483200000001</v>
      </c>
      <c r="AG36" s="33">
        <v>257.60583500000001</v>
      </c>
      <c r="AH36" s="32">
        <v>3.9056E-2</v>
      </c>
    </row>
    <row r="37" spans="1:34" ht="15" customHeight="1"/>
    <row r="38" spans="1:34" ht="15" customHeight="1">
      <c r="A38" s="19" t="s">
        <v>1867</v>
      </c>
      <c r="B38" s="37" t="s">
        <v>1868</v>
      </c>
      <c r="C38" s="33">
        <v>8.4198260000000005</v>
      </c>
      <c r="D38" s="33">
        <v>8.5686859999999996</v>
      </c>
      <c r="E38" s="33">
        <v>8.7543369999999996</v>
      </c>
      <c r="F38" s="33">
        <v>8.9711210000000001</v>
      </c>
      <c r="G38" s="33">
        <v>9.2733849999999993</v>
      </c>
      <c r="H38" s="33">
        <v>9.6408489999999993</v>
      </c>
      <c r="I38" s="33">
        <v>10.080639</v>
      </c>
      <c r="J38" s="33">
        <v>10.616407000000001</v>
      </c>
      <c r="K38" s="33">
        <v>11.215403</v>
      </c>
      <c r="L38" s="33">
        <v>11.86337</v>
      </c>
      <c r="M38" s="33">
        <v>12.541204</v>
      </c>
      <c r="N38" s="33">
        <v>13.227594</v>
      </c>
      <c r="O38" s="33">
        <v>13.902137</v>
      </c>
      <c r="P38" s="33">
        <v>14.548002</v>
      </c>
      <c r="Q38" s="33">
        <v>15.153492</v>
      </c>
      <c r="R38" s="33">
        <v>15.712327</v>
      </c>
      <c r="S38" s="33">
        <v>16.222926999999999</v>
      </c>
      <c r="T38" s="33">
        <v>16.687221999999998</v>
      </c>
      <c r="U38" s="33">
        <v>17.109337</v>
      </c>
      <c r="V38" s="33">
        <v>17.494492999999999</v>
      </c>
      <c r="W38" s="33">
        <v>17.848209000000001</v>
      </c>
      <c r="X38" s="33">
        <v>18.175749</v>
      </c>
      <c r="Y38" s="33">
        <v>18.481874000000001</v>
      </c>
      <c r="Z38" s="33">
        <v>18.770695</v>
      </c>
      <c r="AA38" s="33">
        <v>19.045683</v>
      </c>
      <c r="AB38" s="33">
        <v>19.309673</v>
      </c>
      <c r="AC38" s="33">
        <v>19.565006</v>
      </c>
      <c r="AD38" s="33">
        <v>19.81352</v>
      </c>
      <c r="AE38" s="33">
        <v>20.056715000000001</v>
      </c>
      <c r="AF38" s="33">
        <v>20.295739999999999</v>
      </c>
      <c r="AG38" s="33">
        <v>20.531528000000002</v>
      </c>
      <c r="AH38" s="32">
        <v>3.0158000000000001E-2</v>
      </c>
    </row>
    <row r="39" spans="1:34">
      <c r="A39" s="19" t="s">
        <v>1869</v>
      </c>
      <c r="B39" s="37" t="s">
        <v>1870</v>
      </c>
      <c r="C39" s="33">
        <v>969.36566200000004</v>
      </c>
      <c r="D39" s="33">
        <v>1040.276001</v>
      </c>
      <c r="E39" s="33">
        <v>1134.4365230000001</v>
      </c>
      <c r="F39" s="33">
        <v>1143.7416989999999</v>
      </c>
      <c r="G39" s="33">
        <v>1158.6695560000001</v>
      </c>
      <c r="H39" s="33">
        <v>1185.4575199999999</v>
      </c>
      <c r="I39" s="33">
        <v>1185.440918</v>
      </c>
      <c r="J39" s="33">
        <v>1171.603394</v>
      </c>
      <c r="K39" s="33">
        <v>1191.6134030000001</v>
      </c>
      <c r="L39" s="33">
        <v>1206.3454589999999</v>
      </c>
      <c r="M39" s="33">
        <v>1231.302856</v>
      </c>
      <c r="N39" s="33">
        <v>1246.181519</v>
      </c>
      <c r="O39" s="33">
        <v>1257.9552000000001</v>
      </c>
      <c r="P39" s="33">
        <v>1270.3945309999999</v>
      </c>
      <c r="Q39" s="33">
        <v>1281.864746</v>
      </c>
      <c r="R39" s="33">
        <v>1281.310913</v>
      </c>
      <c r="S39" s="33">
        <v>1276.149048</v>
      </c>
      <c r="T39" s="33">
        <v>1275.7379149999999</v>
      </c>
      <c r="U39" s="33">
        <v>1279.4608149999999</v>
      </c>
      <c r="V39" s="33">
        <v>1273.362183</v>
      </c>
      <c r="W39" s="33">
        <v>1272.9482419999999</v>
      </c>
      <c r="X39" s="33">
        <v>1278.531982</v>
      </c>
      <c r="Y39" s="33">
        <v>1284.3424070000001</v>
      </c>
      <c r="Z39" s="33">
        <v>1278.873413</v>
      </c>
      <c r="AA39" s="33">
        <v>1276.8751219999999</v>
      </c>
      <c r="AB39" s="33">
        <v>1280.658447</v>
      </c>
      <c r="AC39" s="33">
        <v>1284.0491939999999</v>
      </c>
      <c r="AD39" s="33">
        <v>1282.665405</v>
      </c>
      <c r="AE39" s="33">
        <v>1279.8520510000001</v>
      </c>
      <c r="AF39" s="33">
        <v>1267.5804439999999</v>
      </c>
      <c r="AG39" s="33">
        <v>1254.684082</v>
      </c>
      <c r="AH39" s="32">
        <v>8.6370000000000006E-3</v>
      </c>
    </row>
    <row r="41" spans="1:34">
      <c r="B41" s="30" t="s">
        <v>1871</v>
      </c>
    </row>
    <row r="42" spans="1:34">
      <c r="B42" s="30" t="s">
        <v>1827</v>
      </c>
    </row>
    <row r="43" spans="1:34">
      <c r="A43" s="19" t="s">
        <v>1872</v>
      </c>
      <c r="B43" s="37" t="s">
        <v>1132</v>
      </c>
      <c r="C43" s="33">
        <v>1007.762878</v>
      </c>
      <c r="D43" s="33">
        <v>1125.8039550000001</v>
      </c>
      <c r="E43" s="33">
        <v>1166.1572269999999</v>
      </c>
      <c r="F43" s="33">
        <v>1168.8793949999999</v>
      </c>
      <c r="G43" s="33">
        <v>1188.653442</v>
      </c>
      <c r="H43" s="33">
        <v>1205.7177730000001</v>
      </c>
      <c r="I43" s="33">
        <v>1196.849731</v>
      </c>
      <c r="J43" s="33">
        <v>1174.4642329999999</v>
      </c>
      <c r="K43" s="33">
        <v>1163.356323</v>
      </c>
      <c r="L43" s="33">
        <v>1150.7733149999999</v>
      </c>
      <c r="M43" s="33">
        <v>1127.7144780000001</v>
      </c>
      <c r="N43" s="33">
        <v>1118.067749</v>
      </c>
      <c r="O43" s="33">
        <v>1101.8862300000001</v>
      </c>
      <c r="P43" s="33">
        <v>1092.736328</v>
      </c>
      <c r="Q43" s="33">
        <v>1085.326172</v>
      </c>
      <c r="R43" s="33">
        <v>1071.9720460000001</v>
      </c>
      <c r="S43" s="33">
        <v>1056.1926269999999</v>
      </c>
      <c r="T43" s="33">
        <v>1044.9686280000001</v>
      </c>
      <c r="U43" s="33">
        <v>1036.384399</v>
      </c>
      <c r="V43" s="33">
        <v>1028.1793210000001</v>
      </c>
      <c r="W43" s="33">
        <v>1017.637634</v>
      </c>
      <c r="X43" s="33">
        <v>1013.921082</v>
      </c>
      <c r="Y43" s="33">
        <v>1014.124207</v>
      </c>
      <c r="Z43" s="33">
        <v>1006.861633</v>
      </c>
      <c r="AA43" s="33">
        <v>1005.144897</v>
      </c>
      <c r="AB43" s="33">
        <v>1012.443054</v>
      </c>
      <c r="AC43" s="33">
        <v>1011.2301639999999</v>
      </c>
      <c r="AD43" s="33">
        <v>1010.102844</v>
      </c>
      <c r="AE43" s="33">
        <v>1008.583069</v>
      </c>
      <c r="AF43" s="33">
        <v>1003.231689</v>
      </c>
      <c r="AG43" s="33">
        <v>996.87115500000004</v>
      </c>
      <c r="AH43" s="32">
        <v>-3.6200000000000002E-4</v>
      </c>
    </row>
    <row r="44" spans="1:34">
      <c r="A44" s="19" t="s">
        <v>1873</v>
      </c>
      <c r="B44" s="37" t="s">
        <v>1133</v>
      </c>
      <c r="C44" s="33">
        <v>6.4100159999999997</v>
      </c>
      <c r="D44" s="33">
        <v>7.5795839999999997</v>
      </c>
      <c r="E44" s="33">
        <v>8.3946430000000003</v>
      </c>
      <c r="F44" s="33">
        <v>9.0946040000000004</v>
      </c>
      <c r="G44" s="33">
        <v>10.102807</v>
      </c>
      <c r="H44" s="33">
        <v>11.272263000000001</v>
      </c>
      <c r="I44" s="33">
        <v>12.376244</v>
      </c>
      <c r="J44" s="33">
        <v>13.456341999999999</v>
      </c>
      <c r="K44" s="33">
        <v>14.755652</v>
      </c>
      <c r="L44" s="33">
        <v>16.094265</v>
      </c>
      <c r="M44" s="33">
        <v>17.276523999999998</v>
      </c>
      <c r="N44" s="33">
        <v>18.604279999999999</v>
      </c>
      <c r="O44" s="33">
        <v>19.724416999999999</v>
      </c>
      <c r="P44" s="33">
        <v>20.835321</v>
      </c>
      <c r="Q44" s="33">
        <v>21.831959000000001</v>
      </c>
      <c r="R44" s="33">
        <v>22.548846999999999</v>
      </c>
      <c r="S44" s="33">
        <v>23.051382</v>
      </c>
      <c r="T44" s="33">
        <v>23.505081000000001</v>
      </c>
      <c r="U44" s="33">
        <v>23.892199000000002</v>
      </c>
      <c r="V44" s="33">
        <v>24.182168999999998</v>
      </c>
      <c r="W44" s="33">
        <v>24.328351999999999</v>
      </c>
      <c r="X44" s="33">
        <v>24.56673</v>
      </c>
      <c r="Y44" s="33">
        <v>24.846174000000001</v>
      </c>
      <c r="Z44" s="33">
        <v>24.899137</v>
      </c>
      <c r="AA44" s="33">
        <v>25.054482</v>
      </c>
      <c r="AB44" s="33">
        <v>25.409945</v>
      </c>
      <c r="AC44" s="33">
        <v>25.532993000000001</v>
      </c>
      <c r="AD44" s="33">
        <v>25.642605</v>
      </c>
      <c r="AE44" s="33">
        <v>25.730270000000001</v>
      </c>
      <c r="AF44" s="33">
        <v>25.710550000000001</v>
      </c>
      <c r="AG44" s="33">
        <v>25.657032000000001</v>
      </c>
      <c r="AH44" s="32">
        <v>4.7316999999999998E-2</v>
      </c>
    </row>
    <row r="45" spans="1:34">
      <c r="A45" s="19" t="s">
        <v>1874</v>
      </c>
      <c r="B45" s="37" t="s">
        <v>2053</v>
      </c>
      <c r="C45" s="33">
        <v>1014.172913</v>
      </c>
      <c r="D45" s="33">
        <v>1133.3835449999999</v>
      </c>
      <c r="E45" s="33">
        <v>1174.55188</v>
      </c>
      <c r="F45" s="33">
        <v>1177.973999</v>
      </c>
      <c r="G45" s="33">
        <v>1198.756226</v>
      </c>
      <c r="H45" s="33">
        <v>1216.98999</v>
      </c>
      <c r="I45" s="33">
        <v>1209.225952</v>
      </c>
      <c r="J45" s="33">
        <v>1187.9205320000001</v>
      </c>
      <c r="K45" s="33">
        <v>1178.111938</v>
      </c>
      <c r="L45" s="33">
        <v>1166.8675539999999</v>
      </c>
      <c r="M45" s="33">
        <v>1144.990967</v>
      </c>
      <c r="N45" s="33">
        <v>1136.6719969999999</v>
      </c>
      <c r="O45" s="33">
        <v>1121.610596</v>
      </c>
      <c r="P45" s="33">
        <v>1113.571655</v>
      </c>
      <c r="Q45" s="33">
        <v>1107.158081</v>
      </c>
      <c r="R45" s="33">
        <v>1094.520874</v>
      </c>
      <c r="S45" s="33">
        <v>1079.244019</v>
      </c>
      <c r="T45" s="33">
        <v>1068.473755</v>
      </c>
      <c r="U45" s="33">
        <v>1060.276611</v>
      </c>
      <c r="V45" s="33">
        <v>1052.3614500000001</v>
      </c>
      <c r="W45" s="33">
        <v>1041.965942</v>
      </c>
      <c r="X45" s="33">
        <v>1038.487793</v>
      </c>
      <c r="Y45" s="33">
        <v>1038.970337</v>
      </c>
      <c r="Z45" s="33">
        <v>1031.7607419999999</v>
      </c>
      <c r="AA45" s="33">
        <v>1030.199341</v>
      </c>
      <c r="AB45" s="33">
        <v>1037.8530270000001</v>
      </c>
      <c r="AC45" s="33">
        <v>1036.7631839999999</v>
      </c>
      <c r="AD45" s="33">
        <v>1035.7454829999999</v>
      </c>
      <c r="AE45" s="33">
        <v>1034.3133539999999</v>
      </c>
      <c r="AF45" s="33">
        <v>1028.9422609999999</v>
      </c>
      <c r="AG45" s="33">
        <v>1022.528198</v>
      </c>
      <c r="AH45" s="32">
        <v>2.7399999999999999E-4</v>
      </c>
    </row>
    <row r="47" spans="1:34">
      <c r="B47" s="30" t="s">
        <v>1829</v>
      </c>
    </row>
    <row r="48" spans="1:34">
      <c r="A48" s="19" t="s">
        <v>1875</v>
      </c>
      <c r="B48" s="37" t="s">
        <v>1134</v>
      </c>
      <c r="C48" s="33">
        <v>227.69361900000001</v>
      </c>
      <c r="D48" s="33">
        <v>254.88064600000001</v>
      </c>
      <c r="E48" s="33">
        <v>264.646637</v>
      </c>
      <c r="F48" s="33">
        <v>266.26638800000001</v>
      </c>
      <c r="G48" s="33">
        <v>272.36602800000003</v>
      </c>
      <c r="H48" s="33">
        <v>277.95410199999998</v>
      </c>
      <c r="I48" s="33">
        <v>277.94183299999997</v>
      </c>
      <c r="J48" s="33">
        <v>274.88003500000002</v>
      </c>
      <c r="K48" s="33">
        <v>274.68588299999999</v>
      </c>
      <c r="L48" s="33">
        <v>274.33819599999998</v>
      </c>
      <c r="M48" s="33">
        <v>271.586792</v>
      </c>
      <c r="N48" s="33">
        <v>272.07974200000001</v>
      </c>
      <c r="O48" s="33">
        <v>270.92724600000003</v>
      </c>
      <c r="P48" s="33">
        <v>271.37399299999998</v>
      </c>
      <c r="Q48" s="33">
        <v>272.08724999999998</v>
      </c>
      <c r="R48" s="33">
        <v>271.09948700000001</v>
      </c>
      <c r="S48" s="33">
        <v>269.25567599999999</v>
      </c>
      <c r="T48" s="33">
        <v>268.33923299999998</v>
      </c>
      <c r="U48" s="33">
        <v>267.89575200000002</v>
      </c>
      <c r="V48" s="33">
        <v>267.37167399999998</v>
      </c>
      <c r="W48" s="33">
        <v>266.08193999999997</v>
      </c>
      <c r="X48" s="33">
        <v>266.448395</v>
      </c>
      <c r="Y48" s="33">
        <v>267.75143400000002</v>
      </c>
      <c r="Z48" s="33">
        <v>267.00366200000002</v>
      </c>
      <c r="AA48" s="33">
        <v>267.659943</v>
      </c>
      <c r="AB48" s="33">
        <v>270.67886399999998</v>
      </c>
      <c r="AC48" s="33">
        <v>271.395172</v>
      </c>
      <c r="AD48" s="33">
        <v>272.10668900000002</v>
      </c>
      <c r="AE48" s="33">
        <v>272.691284</v>
      </c>
      <c r="AF48" s="33">
        <v>272.220032</v>
      </c>
      <c r="AG48" s="33">
        <v>271.45471199999997</v>
      </c>
      <c r="AH48" s="32">
        <v>5.8770000000000003E-3</v>
      </c>
    </row>
    <row r="49" spans="1:34">
      <c r="A49" s="19" t="s">
        <v>1876</v>
      </c>
      <c r="B49" s="37" t="s">
        <v>1135</v>
      </c>
      <c r="C49" s="33">
        <v>0</v>
      </c>
      <c r="D49" s="33">
        <v>0</v>
      </c>
      <c r="E49" s="33">
        <v>0</v>
      </c>
      <c r="F49" s="33">
        <v>0</v>
      </c>
      <c r="G49" s="33">
        <v>0</v>
      </c>
      <c r="H49" s="33">
        <v>0</v>
      </c>
      <c r="I49" s="33">
        <v>0</v>
      </c>
      <c r="J49" s="33">
        <v>0</v>
      </c>
      <c r="K49" s="33">
        <v>0</v>
      </c>
      <c r="L49" s="33">
        <v>0</v>
      </c>
      <c r="M49" s="33">
        <v>0</v>
      </c>
      <c r="N49" s="33">
        <v>0</v>
      </c>
      <c r="O49" s="33">
        <v>0</v>
      </c>
      <c r="P49" s="33">
        <v>0</v>
      </c>
      <c r="Q49" s="33">
        <v>0</v>
      </c>
      <c r="R49" s="33">
        <v>0</v>
      </c>
      <c r="S49" s="33">
        <v>0</v>
      </c>
      <c r="T49" s="33">
        <v>0</v>
      </c>
      <c r="U49" s="33">
        <v>0</v>
      </c>
      <c r="V49" s="33">
        <v>0</v>
      </c>
      <c r="W49" s="33">
        <v>0</v>
      </c>
      <c r="X49" s="33">
        <v>0</v>
      </c>
      <c r="Y49" s="33">
        <v>0</v>
      </c>
      <c r="Z49" s="33">
        <v>0</v>
      </c>
      <c r="AA49" s="33">
        <v>0</v>
      </c>
      <c r="AB49" s="33">
        <v>0</v>
      </c>
      <c r="AC49" s="33">
        <v>0</v>
      </c>
      <c r="AD49" s="33">
        <v>0</v>
      </c>
      <c r="AE49" s="33">
        <v>0</v>
      </c>
      <c r="AF49" s="33">
        <v>0</v>
      </c>
      <c r="AG49" s="33">
        <v>0</v>
      </c>
      <c r="AH49" s="32" t="s">
        <v>1754</v>
      </c>
    </row>
    <row r="50" spans="1:34" ht="15" customHeight="1">
      <c r="A50" s="19" t="s">
        <v>1877</v>
      </c>
      <c r="B50" s="37" t="s">
        <v>1136</v>
      </c>
      <c r="C50" s="33">
        <v>0.50044299999999997</v>
      </c>
      <c r="D50" s="33">
        <v>0.90761499999999995</v>
      </c>
      <c r="E50" s="33">
        <v>1.21817</v>
      </c>
      <c r="F50" s="33">
        <v>2.533439</v>
      </c>
      <c r="G50" s="33">
        <v>5.7456909999999999</v>
      </c>
      <c r="H50" s="33">
        <v>8.5309030000000003</v>
      </c>
      <c r="I50" s="33">
        <v>11.964273</v>
      </c>
      <c r="J50" s="33">
        <v>15.057105999999999</v>
      </c>
      <c r="K50" s="33">
        <v>18.830164</v>
      </c>
      <c r="L50" s="33">
        <v>23.104399000000001</v>
      </c>
      <c r="M50" s="33">
        <v>27.557970000000001</v>
      </c>
      <c r="N50" s="33">
        <v>32.617289999999997</v>
      </c>
      <c r="O50" s="33">
        <v>37.652057999999997</v>
      </c>
      <c r="P50" s="33">
        <v>42.956012999999999</v>
      </c>
      <c r="Q50" s="33">
        <v>48.279854</v>
      </c>
      <c r="R50" s="33">
        <v>53.175075999999997</v>
      </c>
      <c r="S50" s="33">
        <v>57.681170999999999</v>
      </c>
      <c r="T50" s="33">
        <v>62.146042000000001</v>
      </c>
      <c r="U50" s="33">
        <v>66.504035999999999</v>
      </c>
      <c r="V50" s="33">
        <v>70.643187999999995</v>
      </c>
      <c r="W50" s="33">
        <v>74.386223000000001</v>
      </c>
      <c r="X50" s="33">
        <v>78.433364999999995</v>
      </c>
      <c r="Y50" s="33">
        <v>82.656531999999999</v>
      </c>
      <c r="Z50" s="33">
        <v>86.150397999999996</v>
      </c>
      <c r="AA50" s="33">
        <v>90.009636</v>
      </c>
      <c r="AB50" s="33">
        <v>94.641975000000002</v>
      </c>
      <c r="AC50" s="33">
        <v>98.460930000000005</v>
      </c>
      <c r="AD50" s="33">
        <v>102.249931</v>
      </c>
      <c r="AE50" s="33">
        <v>105.970322</v>
      </c>
      <c r="AF50" s="33">
        <v>109.25179300000001</v>
      </c>
      <c r="AG50" s="33">
        <v>112.37565600000001</v>
      </c>
      <c r="AH50" s="32">
        <v>0.19778000000000001</v>
      </c>
    </row>
    <row r="51" spans="1:34" ht="15" customHeight="1">
      <c r="A51" s="19" t="s">
        <v>1878</v>
      </c>
      <c r="B51" s="37" t="s">
        <v>1137</v>
      </c>
      <c r="C51" s="33">
        <v>0.70535000000000003</v>
      </c>
      <c r="D51" s="33">
        <v>1.025746</v>
      </c>
      <c r="E51" s="33">
        <v>1.3776349999999999</v>
      </c>
      <c r="F51" s="33">
        <v>1.783142</v>
      </c>
      <c r="G51" s="33">
        <v>2.3305729999999998</v>
      </c>
      <c r="H51" s="33">
        <v>3.0134099999999999</v>
      </c>
      <c r="I51" s="33">
        <v>3.77881</v>
      </c>
      <c r="J51" s="33">
        <v>4.629607</v>
      </c>
      <c r="K51" s="33">
        <v>5.6500630000000003</v>
      </c>
      <c r="L51" s="33">
        <v>6.7815279999999998</v>
      </c>
      <c r="M51" s="33">
        <v>7.9271659999999997</v>
      </c>
      <c r="N51" s="33">
        <v>9.2040410000000001</v>
      </c>
      <c r="O51" s="33">
        <v>10.422192000000001</v>
      </c>
      <c r="P51" s="33">
        <v>11.65208</v>
      </c>
      <c r="Q51" s="33">
        <v>12.811978999999999</v>
      </c>
      <c r="R51" s="33">
        <v>13.775827</v>
      </c>
      <c r="S51" s="33">
        <v>14.556297000000001</v>
      </c>
      <c r="T51" s="33">
        <v>15.245839999999999</v>
      </c>
      <c r="U51" s="33">
        <v>15.832685</v>
      </c>
      <c r="V51" s="33">
        <v>16.299002000000002</v>
      </c>
      <c r="W51" s="33">
        <v>16.617177999999999</v>
      </c>
      <c r="X51" s="33">
        <v>16.954767</v>
      </c>
      <c r="Y51" s="33">
        <v>17.285730000000001</v>
      </c>
      <c r="Z51" s="33">
        <v>17.429998000000001</v>
      </c>
      <c r="AA51" s="33">
        <v>17.622198000000001</v>
      </c>
      <c r="AB51" s="33">
        <v>17.937291999999999</v>
      </c>
      <c r="AC51" s="33">
        <v>18.074287000000002</v>
      </c>
      <c r="AD51" s="33">
        <v>18.190373999999998</v>
      </c>
      <c r="AE51" s="33">
        <v>18.282046999999999</v>
      </c>
      <c r="AF51" s="33">
        <v>18.290493000000001</v>
      </c>
      <c r="AG51" s="33">
        <v>18.269483999999999</v>
      </c>
      <c r="AH51" s="32">
        <v>0.114579</v>
      </c>
    </row>
    <row r="52" spans="1:34" ht="15" customHeight="1">
      <c r="A52" s="19" t="s">
        <v>1879</v>
      </c>
      <c r="B52" s="37" t="s">
        <v>1138</v>
      </c>
      <c r="C52" s="33">
        <v>1.580163</v>
      </c>
      <c r="D52" s="33">
        <v>1.925397</v>
      </c>
      <c r="E52" s="33">
        <v>2.2021519999999999</v>
      </c>
      <c r="F52" s="33">
        <v>2.466523</v>
      </c>
      <c r="G52" s="33">
        <v>2.832433</v>
      </c>
      <c r="H52" s="33">
        <v>3.2627389999999998</v>
      </c>
      <c r="I52" s="33">
        <v>3.689832</v>
      </c>
      <c r="J52" s="33">
        <v>4.1197299999999997</v>
      </c>
      <c r="K52" s="33">
        <v>4.6230979999999997</v>
      </c>
      <c r="L52" s="33">
        <v>5.1422780000000001</v>
      </c>
      <c r="M52" s="33">
        <v>5.6104669999999999</v>
      </c>
      <c r="N52" s="33">
        <v>6.1221269999999999</v>
      </c>
      <c r="O52" s="33">
        <v>6.5599730000000003</v>
      </c>
      <c r="P52" s="33">
        <v>6.9879319999999998</v>
      </c>
      <c r="Q52" s="33">
        <v>7.3706360000000002</v>
      </c>
      <c r="R52" s="33">
        <v>7.6518459999999999</v>
      </c>
      <c r="S52" s="33">
        <v>7.8535190000000004</v>
      </c>
      <c r="T52" s="33">
        <v>8.0326380000000004</v>
      </c>
      <c r="U52" s="33">
        <v>8.1841349999999995</v>
      </c>
      <c r="V52" s="33">
        <v>8.2983740000000008</v>
      </c>
      <c r="W52" s="33">
        <v>8.3600119999999993</v>
      </c>
      <c r="X52" s="33">
        <v>8.4507750000000001</v>
      </c>
      <c r="Y52" s="33">
        <v>8.553725</v>
      </c>
      <c r="Z52" s="33">
        <v>8.5771660000000001</v>
      </c>
      <c r="AA52" s="33">
        <v>8.634665</v>
      </c>
      <c r="AB52" s="33">
        <v>8.7602440000000001</v>
      </c>
      <c r="AC52" s="33">
        <v>8.8050139999999999</v>
      </c>
      <c r="AD52" s="33">
        <v>8.8446040000000004</v>
      </c>
      <c r="AE52" s="33">
        <v>8.8762050000000006</v>
      </c>
      <c r="AF52" s="33">
        <v>8.8704389999999993</v>
      </c>
      <c r="AG52" s="33">
        <v>8.8527590000000007</v>
      </c>
      <c r="AH52" s="32">
        <v>5.9122000000000001E-2</v>
      </c>
    </row>
    <row r="53" spans="1:34" ht="15" customHeight="1">
      <c r="A53" s="19" t="s">
        <v>1880</v>
      </c>
      <c r="B53" s="37" t="s">
        <v>1139</v>
      </c>
      <c r="C53" s="33">
        <v>0.572793</v>
      </c>
      <c r="D53" s="33">
        <v>0.82489000000000001</v>
      </c>
      <c r="E53" s="33">
        <v>1.094379</v>
      </c>
      <c r="F53" s="33">
        <v>1.3950610000000001</v>
      </c>
      <c r="G53" s="33">
        <v>1.7895589999999999</v>
      </c>
      <c r="H53" s="33">
        <v>2.2623820000000001</v>
      </c>
      <c r="I53" s="33">
        <v>2.7628849999999998</v>
      </c>
      <c r="J53" s="33">
        <v>3.2837969999999999</v>
      </c>
      <c r="K53" s="33">
        <v>3.8746960000000001</v>
      </c>
      <c r="L53" s="33">
        <v>4.4849810000000003</v>
      </c>
      <c r="M53" s="33">
        <v>5.0490180000000002</v>
      </c>
      <c r="N53" s="33">
        <v>5.645772</v>
      </c>
      <c r="O53" s="33">
        <v>6.1652769999999997</v>
      </c>
      <c r="P53" s="33">
        <v>6.6642169999999998</v>
      </c>
      <c r="Q53" s="33">
        <v>7.1086349999999996</v>
      </c>
      <c r="R53" s="33">
        <v>7.4436819999999999</v>
      </c>
      <c r="S53" s="33">
        <v>7.6903389999999998</v>
      </c>
      <c r="T53" s="33">
        <v>7.9053610000000001</v>
      </c>
      <c r="U53" s="33">
        <v>8.0853649999999995</v>
      </c>
      <c r="V53" s="33">
        <v>8.2221620000000009</v>
      </c>
      <c r="W53" s="33">
        <v>8.3016279999999991</v>
      </c>
      <c r="X53" s="33">
        <v>8.4059190000000008</v>
      </c>
      <c r="Y53" s="33">
        <v>8.5192320000000006</v>
      </c>
      <c r="Z53" s="33">
        <v>8.5508970000000009</v>
      </c>
      <c r="AA53" s="33">
        <v>8.6145840000000007</v>
      </c>
      <c r="AB53" s="33">
        <v>8.7447780000000002</v>
      </c>
      <c r="AC53" s="33">
        <v>8.7932129999999997</v>
      </c>
      <c r="AD53" s="33">
        <v>8.8356069999999995</v>
      </c>
      <c r="AE53" s="33">
        <v>8.8693539999999995</v>
      </c>
      <c r="AF53" s="33">
        <v>8.8652429999999995</v>
      </c>
      <c r="AG53" s="33">
        <v>8.8488240000000005</v>
      </c>
      <c r="AH53" s="32">
        <v>9.5543000000000003E-2</v>
      </c>
    </row>
    <row r="54" spans="1:34" ht="15" customHeight="1">
      <c r="A54" s="19" t="s">
        <v>1881</v>
      </c>
      <c r="B54" s="37" t="s">
        <v>1140</v>
      </c>
      <c r="C54" s="33">
        <v>0</v>
      </c>
      <c r="D54" s="33">
        <v>0</v>
      </c>
      <c r="E54" s="33">
        <v>0</v>
      </c>
      <c r="F54" s="33">
        <v>0</v>
      </c>
      <c r="G54" s="33">
        <v>0</v>
      </c>
      <c r="H54" s="33">
        <v>0</v>
      </c>
      <c r="I54" s="33">
        <v>0</v>
      </c>
      <c r="J54" s="33">
        <v>0</v>
      </c>
      <c r="K54" s="33">
        <v>0</v>
      </c>
      <c r="L54" s="33">
        <v>0</v>
      </c>
      <c r="M54" s="33">
        <v>0</v>
      </c>
      <c r="N54" s="33">
        <v>0</v>
      </c>
      <c r="O54" s="33">
        <v>0</v>
      </c>
      <c r="P54" s="33">
        <v>0</v>
      </c>
      <c r="Q54" s="33">
        <v>0</v>
      </c>
      <c r="R54" s="33">
        <v>0</v>
      </c>
      <c r="S54" s="33">
        <v>0</v>
      </c>
      <c r="T54" s="33">
        <v>0</v>
      </c>
      <c r="U54" s="33">
        <v>0</v>
      </c>
      <c r="V54" s="33">
        <v>0</v>
      </c>
      <c r="W54" s="33">
        <v>0</v>
      </c>
      <c r="X54" s="33">
        <v>0</v>
      </c>
      <c r="Y54" s="33">
        <v>0</v>
      </c>
      <c r="Z54" s="33">
        <v>0</v>
      </c>
      <c r="AA54" s="33">
        <v>0</v>
      </c>
      <c r="AB54" s="33">
        <v>0</v>
      </c>
      <c r="AC54" s="33">
        <v>0</v>
      </c>
      <c r="AD54" s="33">
        <v>0</v>
      </c>
      <c r="AE54" s="33">
        <v>0</v>
      </c>
      <c r="AF54" s="33">
        <v>0</v>
      </c>
      <c r="AG54" s="33">
        <v>0</v>
      </c>
      <c r="AH54" s="32" t="s">
        <v>1754</v>
      </c>
    </row>
    <row r="55" spans="1:34" ht="15" customHeight="1">
      <c r="A55" s="19" t="s">
        <v>1882</v>
      </c>
      <c r="B55" s="37" t="s">
        <v>1141</v>
      </c>
      <c r="C55" s="33">
        <v>6.1330939999999998</v>
      </c>
      <c r="D55" s="33">
        <v>7.8108700000000004</v>
      </c>
      <c r="E55" s="33">
        <v>9.3348669999999991</v>
      </c>
      <c r="F55" s="33">
        <v>10.905623</v>
      </c>
      <c r="G55" s="33">
        <v>13.022050999999999</v>
      </c>
      <c r="H55" s="33">
        <v>15.534603000000001</v>
      </c>
      <c r="I55" s="33">
        <v>18.111363999999998</v>
      </c>
      <c r="J55" s="33">
        <v>20.750568000000001</v>
      </c>
      <c r="K55" s="33">
        <v>23.790206999999999</v>
      </c>
      <c r="L55" s="33">
        <v>26.927513000000001</v>
      </c>
      <c r="M55" s="33">
        <v>29.793091</v>
      </c>
      <c r="N55" s="33">
        <v>32.872486000000002</v>
      </c>
      <c r="O55" s="33">
        <v>35.531139000000003</v>
      </c>
      <c r="P55" s="33">
        <v>38.106276999999999</v>
      </c>
      <c r="Q55" s="33">
        <v>40.404418999999997</v>
      </c>
      <c r="R55" s="33">
        <v>42.115658000000003</v>
      </c>
      <c r="S55" s="33">
        <v>43.359844000000002</v>
      </c>
      <c r="T55" s="33">
        <v>44.454113</v>
      </c>
      <c r="U55" s="33">
        <v>45.374690999999999</v>
      </c>
      <c r="V55" s="33">
        <v>46.071689999999997</v>
      </c>
      <c r="W55" s="33">
        <v>46.462806999999998</v>
      </c>
      <c r="X55" s="33">
        <v>47.004890000000003</v>
      </c>
      <c r="Y55" s="33">
        <v>47.606521999999998</v>
      </c>
      <c r="Z55" s="33">
        <v>47.759098000000002</v>
      </c>
      <c r="AA55" s="33">
        <v>48.096172000000003</v>
      </c>
      <c r="AB55" s="33">
        <v>48.808715999999997</v>
      </c>
      <c r="AC55" s="33">
        <v>49.068108000000002</v>
      </c>
      <c r="AD55" s="33">
        <v>49.296329</v>
      </c>
      <c r="AE55" s="33">
        <v>49.478259999999999</v>
      </c>
      <c r="AF55" s="33">
        <v>49.450493000000002</v>
      </c>
      <c r="AG55" s="33">
        <v>49.355263000000001</v>
      </c>
      <c r="AH55" s="32">
        <v>7.1984000000000006E-2</v>
      </c>
    </row>
    <row r="56" spans="1:34" ht="15" customHeight="1">
      <c r="A56" s="19" t="s">
        <v>1883</v>
      </c>
      <c r="B56" s="37" t="s">
        <v>1142</v>
      </c>
      <c r="C56" s="33">
        <v>0.85362000000000005</v>
      </c>
      <c r="D56" s="33">
        <v>0.95559899999999998</v>
      </c>
      <c r="E56" s="33">
        <v>0.99222299999999997</v>
      </c>
      <c r="F56" s="33">
        <v>0.99829699999999999</v>
      </c>
      <c r="G56" s="33">
        <v>1.0211669999999999</v>
      </c>
      <c r="H56" s="33">
        <v>1.0421180000000001</v>
      </c>
      <c r="I56" s="33">
        <v>1.0420720000000001</v>
      </c>
      <c r="J56" s="33">
        <v>1.030592</v>
      </c>
      <c r="K56" s="33">
        <v>1.0298639999999999</v>
      </c>
      <c r="L56" s="33">
        <v>1.0285610000000001</v>
      </c>
      <c r="M56" s="33">
        <v>1.0182450000000001</v>
      </c>
      <c r="N56" s="33">
        <v>1.0200929999999999</v>
      </c>
      <c r="O56" s="33">
        <v>1.0157719999999999</v>
      </c>
      <c r="P56" s="33">
        <v>1.017447</v>
      </c>
      <c r="Q56" s="33">
        <v>1.0201210000000001</v>
      </c>
      <c r="R56" s="33">
        <v>1.016418</v>
      </c>
      <c r="S56" s="33">
        <v>1.0095050000000001</v>
      </c>
      <c r="T56" s="33">
        <v>1.0060690000000001</v>
      </c>
      <c r="U56" s="33">
        <v>1.0044059999999999</v>
      </c>
      <c r="V56" s="33">
        <v>1.0024409999999999</v>
      </c>
      <c r="W56" s="33">
        <v>0.99760599999999999</v>
      </c>
      <c r="X56" s="33">
        <v>0.99897999999999998</v>
      </c>
      <c r="Y56" s="33">
        <v>1.003865</v>
      </c>
      <c r="Z56" s="33">
        <v>1.0010619999999999</v>
      </c>
      <c r="AA56" s="33">
        <v>1.003522</v>
      </c>
      <c r="AB56" s="33">
        <v>1.0148410000000001</v>
      </c>
      <c r="AC56" s="33">
        <v>1.0175259999999999</v>
      </c>
      <c r="AD56" s="33">
        <v>1.020194</v>
      </c>
      <c r="AE56" s="33">
        <v>1.022386</v>
      </c>
      <c r="AF56" s="33">
        <v>1.0206189999999999</v>
      </c>
      <c r="AG56" s="33">
        <v>1.0177499999999999</v>
      </c>
      <c r="AH56" s="32">
        <v>5.8789999999999997E-3</v>
      </c>
    </row>
    <row r="57" spans="1:34" ht="15" customHeight="1">
      <c r="A57" s="19" t="s">
        <v>1884</v>
      </c>
      <c r="B57" s="37" t="s">
        <v>1143</v>
      </c>
      <c r="C57" s="33">
        <v>4.7041449999999996</v>
      </c>
      <c r="D57" s="33">
        <v>5.2667780000000004</v>
      </c>
      <c r="E57" s="33">
        <v>5.4687429999999999</v>
      </c>
      <c r="F57" s="33">
        <v>5.5022409999999997</v>
      </c>
      <c r="G57" s="33">
        <v>5.6282930000000002</v>
      </c>
      <c r="H57" s="33">
        <v>5.7437670000000001</v>
      </c>
      <c r="I57" s="33">
        <v>5.7435140000000002</v>
      </c>
      <c r="J57" s="33">
        <v>5.6802429999999999</v>
      </c>
      <c r="K57" s="33">
        <v>5.6762309999999996</v>
      </c>
      <c r="L57" s="33">
        <v>5.6690469999999999</v>
      </c>
      <c r="M57" s="33">
        <v>5.61219</v>
      </c>
      <c r="N57" s="33">
        <v>5.6223770000000002</v>
      </c>
      <c r="O57" s="33">
        <v>5.59856</v>
      </c>
      <c r="P57" s="33">
        <v>5.6077940000000002</v>
      </c>
      <c r="Q57" s="33">
        <v>5.6225329999999998</v>
      </c>
      <c r="R57" s="33">
        <v>5.6021210000000004</v>
      </c>
      <c r="S57" s="33">
        <v>5.564019</v>
      </c>
      <c r="T57" s="33">
        <v>5.5450809999999997</v>
      </c>
      <c r="U57" s="33">
        <v>5.5359170000000004</v>
      </c>
      <c r="V57" s="33">
        <v>5.5250870000000001</v>
      </c>
      <c r="W57" s="33">
        <v>5.4984349999999997</v>
      </c>
      <c r="X57" s="33">
        <v>5.5060079999999996</v>
      </c>
      <c r="Y57" s="33">
        <v>5.5329350000000002</v>
      </c>
      <c r="Z57" s="33">
        <v>5.5174820000000002</v>
      </c>
      <c r="AA57" s="33">
        <v>5.5310439999999996</v>
      </c>
      <c r="AB57" s="33">
        <v>5.5934290000000004</v>
      </c>
      <c r="AC57" s="33">
        <v>5.6082299999999998</v>
      </c>
      <c r="AD57" s="33">
        <v>5.6229319999999996</v>
      </c>
      <c r="AE57" s="33">
        <v>5.635014</v>
      </c>
      <c r="AF57" s="33">
        <v>5.6252760000000004</v>
      </c>
      <c r="AG57" s="33">
        <v>5.6094609999999996</v>
      </c>
      <c r="AH57" s="32">
        <v>5.8840000000000003E-3</v>
      </c>
    </row>
    <row r="58" spans="1:34" ht="15" customHeight="1">
      <c r="A58" s="19" t="s">
        <v>1885</v>
      </c>
      <c r="B58" s="37" t="s">
        <v>1144</v>
      </c>
      <c r="C58" s="33">
        <v>0.68285799999999997</v>
      </c>
      <c r="D58" s="33">
        <v>0.76428799999999997</v>
      </c>
      <c r="E58" s="33">
        <v>0.79355500000000001</v>
      </c>
      <c r="F58" s="33">
        <v>0.79840900000000004</v>
      </c>
      <c r="G58" s="33">
        <v>0.81669800000000004</v>
      </c>
      <c r="H58" s="33">
        <v>0.83345400000000003</v>
      </c>
      <c r="I58" s="33">
        <v>0.83341699999999996</v>
      </c>
      <c r="J58" s="33">
        <v>0.82423599999999997</v>
      </c>
      <c r="K58" s="33">
        <v>0.823654</v>
      </c>
      <c r="L58" s="33">
        <v>0.82261200000000001</v>
      </c>
      <c r="M58" s="33">
        <v>0.814361</v>
      </c>
      <c r="N58" s="33">
        <v>0.81584000000000001</v>
      </c>
      <c r="O58" s="33">
        <v>0.812384</v>
      </c>
      <c r="P58" s="33">
        <v>0.81372299999999997</v>
      </c>
      <c r="Q58" s="33">
        <v>0.81586199999999998</v>
      </c>
      <c r="R58" s="33">
        <v>0.81289999999999996</v>
      </c>
      <c r="S58" s="33">
        <v>0.80737199999999998</v>
      </c>
      <c r="T58" s="33">
        <v>0.80462400000000001</v>
      </c>
      <c r="U58" s="33">
        <v>0.80329399999999995</v>
      </c>
      <c r="V58" s="33">
        <v>0.80172200000000005</v>
      </c>
      <c r="W58" s="33">
        <v>0.79785499999999998</v>
      </c>
      <c r="X58" s="33">
        <v>0.79895400000000005</v>
      </c>
      <c r="Y58" s="33">
        <v>0.80286100000000005</v>
      </c>
      <c r="Z58" s="33">
        <v>0.80061899999999997</v>
      </c>
      <c r="AA58" s="33">
        <v>0.80258700000000005</v>
      </c>
      <c r="AB58" s="33">
        <v>0.811639</v>
      </c>
      <c r="AC58" s="33">
        <v>0.81378700000000004</v>
      </c>
      <c r="AD58" s="33">
        <v>0.81591999999999998</v>
      </c>
      <c r="AE58" s="33">
        <v>0.81767299999999998</v>
      </c>
      <c r="AF58" s="33">
        <v>0.81625999999999999</v>
      </c>
      <c r="AG58" s="33">
        <v>0.81396599999999997</v>
      </c>
      <c r="AH58" s="32">
        <v>5.8719999999999996E-3</v>
      </c>
    </row>
    <row r="59" spans="1:34" ht="15" customHeight="1">
      <c r="A59" s="19" t="s">
        <v>1886</v>
      </c>
      <c r="B59" s="37" t="s">
        <v>1145</v>
      </c>
      <c r="C59" s="33">
        <v>3.0425110000000002</v>
      </c>
      <c r="D59" s="33">
        <v>3.4066459999999998</v>
      </c>
      <c r="E59" s="33">
        <v>3.5373220000000001</v>
      </c>
      <c r="F59" s="33">
        <v>3.5589970000000002</v>
      </c>
      <c r="G59" s="33">
        <v>3.6405319999999999</v>
      </c>
      <c r="H59" s="33">
        <v>3.7152240000000001</v>
      </c>
      <c r="I59" s="33">
        <v>3.7150599999999998</v>
      </c>
      <c r="J59" s="33">
        <v>3.6741350000000002</v>
      </c>
      <c r="K59" s="33">
        <v>3.6715399999999998</v>
      </c>
      <c r="L59" s="33">
        <v>3.666893</v>
      </c>
      <c r="M59" s="33">
        <v>3.6301160000000001</v>
      </c>
      <c r="N59" s="33">
        <v>3.6367060000000002</v>
      </c>
      <c r="O59" s="33">
        <v>3.6213009999999999</v>
      </c>
      <c r="P59" s="33">
        <v>3.6272730000000002</v>
      </c>
      <c r="Q59" s="33">
        <v>3.6368070000000001</v>
      </c>
      <c r="R59" s="33">
        <v>3.6236039999999998</v>
      </c>
      <c r="S59" s="33">
        <v>3.5989580000000001</v>
      </c>
      <c r="T59" s="33">
        <v>3.5867089999999999</v>
      </c>
      <c r="U59" s="33">
        <v>3.580781</v>
      </c>
      <c r="V59" s="33">
        <v>3.5737760000000001</v>
      </c>
      <c r="W59" s="33">
        <v>3.5565370000000001</v>
      </c>
      <c r="X59" s="33">
        <v>3.5614349999999999</v>
      </c>
      <c r="Y59" s="33">
        <v>3.5788519999999999</v>
      </c>
      <c r="Z59" s="33">
        <v>3.5688569999999999</v>
      </c>
      <c r="AA59" s="33">
        <v>3.5776289999999999</v>
      </c>
      <c r="AB59" s="33">
        <v>3.6179809999999999</v>
      </c>
      <c r="AC59" s="33">
        <v>3.6275550000000001</v>
      </c>
      <c r="AD59" s="33">
        <v>3.6370650000000002</v>
      </c>
      <c r="AE59" s="33">
        <v>3.644879</v>
      </c>
      <c r="AF59" s="33">
        <v>3.6385800000000001</v>
      </c>
      <c r="AG59" s="33">
        <v>3.6283509999999999</v>
      </c>
      <c r="AH59" s="32">
        <v>5.8869999999999999E-3</v>
      </c>
    </row>
    <row r="60" spans="1:34" ht="15" customHeight="1">
      <c r="A60" s="19" t="s">
        <v>1887</v>
      </c>
      <c r="B60" s="37" t="s">
        <v>1146</v>
      </c>
      <c r="C60" s="33">
        <v>0</v>
      </c>
      <c r="D60" s="33">
        <v>0</v>
      </c>
      <c r="E60" s="33">
        <v>0</v>
      </c>
      <c r="F60" s="33">
        <v>0</v>
      </c>
      <c r="G60" s="33">
        <v>0</v>
      </c>
      <c r="H60" s="33">
        <v>0</v>
      </c>
      <c r="I60" s="33">
        <v>0</v>
      </c>
      <c r="J60" s="33">
        <v>0</v>
      </c>
      <c r="K60" s="33">
        <v>0</v>
      </c>
      <c r="L60" s="33">
        <v>0</v>
      </c>
      <c r="M60" s="33">
        <v>0</v>
      </c>
      <c r="N60" s="33">
        <v>0</v>
      </c>
      <c r="O60" s="33">
        <v>0</v>
      </c>
      <c r="P60" s="33">
        <v>0</v>
      </c>
      <c r="Q60" s="33">
        <v>0</v>
      </c>
      <c r="R60" s="33">
        <v>0</v>
      </c>
      <c r="S60" s="33">
        <v>0</v>
      </c>
      <c r="T60" s="33">
        <v>0</v>
      </c>
      <c r="U60" s="33">
        <v>0</v>
      </c>
      <c r="V60" s="33">
        <v>0</v>
      </c>
      <c r="W60" s="33">
        <v>0</v>
      </c>
      <c r="X60" s="33">
        <v>0</v>
      </c>
      <c r="Y60" s="33">
        <v>0</v>
      </c>
      <c r="Z60" s="33">
        <v>0</v>
      </c>
      <c r="AA60" s="33">
        <v>0</v>
      </c>
      <c r="AB60" s="33">
        <v>0</v>
      </c>
      <c r="AC60" s="33">
        <v>0</v>
      </c>
      <c r="AD60" s="33">
        <v>0</v>
      </c>
      <c r="AE60" s="33">
        <v>0</v>
      </c>
      <c r="AF60" s="33">
        <v>0</v>
      </c>
      <c r="AG60" s="33">
        <v>0</v>
      </c>
      <c r="AH60" s="32" t="s">
        <v>1754</v>
      </c>
    </row>
    <row r="61" spans="1:34" ht="15" customHeight="1">
      <c r="A61" s="19" t="s">
        <v>1888</v>
      </c>
      <c r="B61" s="37" t="s">
        <v>1147</v>
      </c>
      <c r="C61" s="33">
        <v>4.914E-3</v>
      </c>
      <c r="D61" s="33">
        <v>7.1720000000000004E-3</v>
      </c>
      <c r="E61" s="33">
        <v>9.6749999999999996E-3</v>
      </c>
      <c r="F61" s="33">
        <v>1.2591E-2</v>
      </c>
      <c r="G61" s="33">
        <v>1.6569E-2</v>
      </c>
      <c r="H61" s="33">
        <v>2.1604999999999999E-2</v>
      </c>
      <c r="I61" s="33">
        <v>2.7372E-2</v>
      </c>
      <c r="J61" s="33">
        <v>3.3946999999999998E-2</v>
      </c>
      <c r="K61" s="33">
        <v>4.2023999999999999E-2</v>
      </c>
      <c r="L61" s="33">
        <v>5.1258999999999999E-2</v>
      </c>
      <c r="M61" s="33">
        <v>6.0983999999999997E-2</v>
      </c>
      <c r="N61" s="33">
        <v>7.2138999999999995E-2</v>
      </c>
      <c r="O61" s="33">
        <v>8.3252999999999994E-2</v>
      </c>
      <c r="P61" s="33">
        <v>9.4827999999999996E-2</v>
      </c>
      <c r="Q61" s="33">
        <v>0.10612199999999999</v>
      </c>
      <c r="R61" s="33">
        <v>0.11595800000000001</v>
      </c>
      <c r="S61" s="33">
        <v>0.12428500000000001</v>
      </c>
      <c r="T61" s="33">
        <v>0.131775</v>
      </c>
      <c r="U61" s="33">
        <v>0.13825999999999999</v>
      </c>
      <c r="V61" s="33">
        <v>0.143538</v>
      </c>
      <c r="W61" s="33">
        <v>0.147341</v>
      </c>
      <c r="X61" s="33">
        <v>0.15115400000000001</v>
      </c>
      <c r="Y61" s="33">
        <v>0.15476500000000001</v>
      </c>
      <c r="Z61" s="33">
        <v>0.15658</v>
      </c>
      <c r="AA61" s="33">
        <v>0.158718</v>
      </c>
      <c r="AB61" s="33">
        <v>0.16188</v>
      </c>
      <c r="AC61" s="33">
        <v>0.16336800000000001</v>
      </c>
      <c r="AD61" s="33">
        <v>0.16461200000000001</v>
      </c>
      <c r="AE61" s="33">
        <v>0.16559099999999999</v>
      </c>
      <c r="AF61" s="33">
        <v>0.16578200000000001</v>
      </c>
      <c r="AG61" s="33">
        <v>0.16567899999999999</v>
      </c>
      <c r="AH61" s="32">
        <v>0.124419</v>
      </c>
    </row>
    <row r="62" spans="1:34" ht="15" customHeight="1">
      <c r="A62" s="19" t="s">
        <v>1889</v>
      </c>
      <c r="B62" s="37" t="s">
        <v>2054</v>
      </c>
      <c r="C62" s="33">
        <v>246.47352599999999</v>
      </c>
      <c r="D62" s="33">
        <v>277.775665</v>
      </c>
      <c r="E62" s="33">
        <v>290.67535400000003</v>
      </c>
      <c r="F62" s="33">
        <v>296.22067299999998</v>
      </c>
      <c r="G62" s="33">
        <v>309.20962500000002</v>
      </c>
      <c r="H62" s="33">
        <v>321.91430700000001</v>
      </c>
      <c r="I62" s="33">
        <v>329.61038200000002</v>
      </c>
      <c r="J62" s="33">
        <v>333.96395899999999</v>
      </c>
      <c r="K62" s="33">
        <v>342.69747899999999</v>
      </c>
      <c r="L62" s="33">
        <v>352.01727299999999</v>
      </c>
      <c r="M62" s="33">
        <v>358.66039999999998</v>
      </c>
      <c r="N62" s="33">
        <v>369.708618</v>
      </c>
      <c r="O62" s="33">
        <v>378.38916</v>
      </c>
      <c r="P62" s="33">
        <v>388.90154999999999</v>
      </c>
      <c r="Q62" s="33">
        <v>399.26419099999998</v>
      </c>
      <c r="R62" s="33">
        <v>406.43258700000001</v>
      </c>
      <c r="S62" s="33">
        <v>411.50100700000002</v>
      </c>
      <c r="T62" s="33">
        <v>417.19744900000001</v>
      </c>
      <c r="U62" s="33">
        <v>422.939301</v>
      </c>
      <c r="V62" s="33">
        <v>427.95263699999998</v>
      </c>
      <c r="W62" s="33">
        <v>431.20761099999999</v>
      </c>
      <c r="X62" s="33">
        <v>436.71463</v>
      </c>
      <c r="Y62" s="33">
        <v>443.44641100000001</v>
      </c>
      <c r="Z62" s="33">
        <v>446.51583900000003</v>
      </c>
      <c r="AA62" s="33">
        <v>451.71069299999999</v>
      </c>
      <c r="AB62" s="33">
        <v>460.77160600000002</v>
      </c>
      <c r="AC62" s="33">
        <v>465.827179</v>
      </c>
      <c r="AD62" s="33">
        <v>470.78424100000001</v>
      </c>
      <c r="AE62" s="33">
        <v>475.453033</v>
      </c>
      <c r="AF62" s="33">
        <v>478.21502700000002</v>
      </c>
      <c r="AG62" s="33">
        <v>480.391907</v>
      </c>
      <c r="AH62" s="32">
        <v>2.2494E-2</v>
      </c>
    </row>
    <row r="63" spans="1:34" ht="15" customHeight="1"/>
    <row r="64" spans="1:34" ht="15" customHeight="1">
      <c r="A64" s="19" t="s">
        <v>1890</v>
      </c>
      <c r="B64" s="37" t="s">
        <v>1891</v>
      </c>
      <c r="C64" s="33">
        <v>19.551359000000001</v>
      </c>
      <c r="D64" s="33">
        <v>19.684218999999999</v>
      </c>
      <c r="E64" s="33">
        <v>19.838242999999999</v>
      </c>
      <c r="F64" s="33">
        <v>20.093729</v>
      </c>
      <c r="G64" s="33">
        <v>20.505081000000001</v>
      </c>
      <c r="H64" s="33">
        <v>20.918409</v>
      </c>
      <c r="I64" s="33">
        <v>21.419456</v>
      </c>
      <c r="J64" s="33">
        <v>21.944106999999999</v>
      </c>
      <c r="K64" s="33">
        <v>22.533885999999999</v>
      </c>
      <c r="L64" s="33">
        <v>23.176034999999999</v>
      </c>
      <c r="M64" s="33">
        <v>23.852630999999999</v>
      </c>
      <c r="N64" s="33">
        <v>24.542843000000001</v>
      </c>
      <c r="O64" s="33">
        <v>25.225947999999999</v>
      </c>
      <c r="P64" s="33">
        <v>25.884091999999999</v>
      </c>
      <c r="Q64" s="33">
        <v>26.504135000000002</v>
      </c>
      <c r="R64" s="33">
        <v>27.078291</v>
      </c>
      <c r="S64" s="33">
        <v>27.603715999999999</v>
      </c>
      <c r="T64" s="33">
        <v>28.081413000000001</v>
      </c>
      <c r="U64" s="33">
        <v>28.515017</v>
      </c>
      <c r="V64" s="33">
        <v>28.909583999999999</v>
      </c>
      <c r="W64" s="33">
        <v>29.270658000000001</v>
      </c>
      <c r="X64" s="33">
        <v>29.60371</v>
      </c>
      <c r="Y64" s="33">
        <v>29.913747999999998</v>
      </c>
      <c r="Z64" s="33">
        <v>30.205159999999999</v>
      </c>
      <c r="AA64" s="33">
        <v>30.481655</v>
      </c>
      <c r="AB64" s="33">
        <v>30.746300000000002</v>
      </c>
      <c r="AC64" s="33">
        <v>31.001609999999999</v>
      </c>
      <c r="AD64" s="33">
        <v>31.249580000000002</v>
      </c>
      <c r="AE64" s="33">
        <v>31.491828999999999</v>
      </c>
      <c r="AF64" s="33">
        <v>31.729607000000001</v>
      </c>
      <c r="AG64" s="33">
        <v>31.963899999999999</v>
      </c>
      <c r="AH64" s="32">
        <v>1.652E-2</v>
      </c>
    </row>
    <row r="65" spans="1:34" ht="15" customHeight="1">
      <c r="A65" s="19" t="s">
        <v>1892</v>
      </c>
      <c r="B65" s="37" t="s">
        <v>1893</v>
      </c>
      <c r="C65" s="33">
        <v>1260.6464840000001</v>
      </c>
      <c r="D65" s="33">
        <v>1411.1591800000001</v>
      </c>
      <c r="E65" s="33">
        <v>1465.2272949999999</v>
      </c>
      <c r="F65" s="33">
        <v>1474.194702</v>
      </c>
      <c r="G65" s="33">
        <v>1507.9658199999999</v>
      </c>
      <c r="H65" s="33">
        <v>1538.904297</v>
      </c>
      <c r="I65" s="33">
        <v>1538.8363039999999</v>
      </c>
      <c r="J65" s="33">
        <v>1521.8845209999999</v>
      </c>
      <c r="K65" s="33">
        <v>1520.809448</v>
      </c>
      <c r="L65" s="33">
        <v>1518.8847659999999</v>
      </c>
      <c r="M65" s="33">
        <v>1503.6513669999999</v>
      </c>
      <c r="N65" s="33">
        <v>1506.380615</v>
      </c>
      <c r="O65" s="33">
        <v>1499.9997559999999</v>
      </c>
      <c r="P65" s="33">
        <v>1502.4731449999999</v>
      </c>
      <c r="Q65" s="33">
        <v>1506.422241</v>
      </c>
      <c r="R65" s="33">
        <v>1500.953491</v>
      </c>
      <c r="S65" s="33">
        <v>1490.744995</v>
      </c>
      <c r="T65" s="33">
        <v>1485.671143</v>
      </c>
      <c r="U65" s="33">
        <v>1483.215942</v>
      </c>
      <c r="V65" s="33">
        <v>1480.314087</v>
      </c>
      <c r="W65" s="33">
        <v>1473.1735839999999</v>
      </c>
      <c r="X65" s="33">
        <v>1475.202393</v>
      </c>
      <c r="Y65" s="33">
        <v>1482.4167480000001</v>
      </c>
      <c r="Z65" s="33">
        <v>1478.276611</v>
      </c>
      <c r="AA65" s="33">
        <v>1481.910034</v>
      </c>
      <c r="AB65" s="33">
        <v>1498.624634</v>
      </c>
      <c r="AC65" s="33">
        <v>1502.590332</v>
      </c>
      <c r="AD65" s="33">
        <v>1506.5297849999999</v>
      </c>
      <c r="AE65" s="33">
        <v>1509.766357</v>
      </c>
      <c r="AF65" s="33">
        <v>1507.1572269999999</v>
      </c>
      <c r="AG65" s="33">
        <v>1502.9201660000001</v>
      </c>
      <c r="AH65" s="32">
        <v>5.8770000000000003E-3</v>
      </c>
    </row>
    <row r="66" spans="1:34" ht="15" customHeight="1"/>
    <row r="67" spans="1:34" ht="15" customHeight="1">
      <c r="A67" s="19" t="s">
        <v>1894</v>
      </c>
      <c r="B67" s="30" t="s">
        <v>1895</v>
      </c>
      <c r="C67" s="39">
        <v>2230.0122070000002</v>
      </c>
      <c r="D67" s="39">
        <v>2451.4350589999999</v>
      </c>
      <c r="E67" s="39">
        <v>2599.663818</v>
      </c>
      <c r="F67" s="39">
        <v>2617.9365229999999</v>
      </c>
      <c r="G67" s="39">
        <v>2666.6352539999998</v>
      </c>
      <c r="H67" s="39">
        <v>2724.3618160000001</v>
      </c>
      <c r="I67" s="39">
        <v>2724.2773440000001</v>
      </c>
      <c r="J67" s="39">
        <v>2693.4877929999998</v>
      </c>
      <c r="K67" s="39">
        <v>2712.4228520000001</v>
      </c>
      <c r="L67" s="39">
        <v>2725.2302249999998</v>
      </c>
      <c r="M67" s="39">
        <v>2734.9541020000001</v>
      </c>
      <c r="N67" s="39">
        <v>2752.5620119999999</v>
      </c>
      <c r="O67" s="39">
        <v>2757.955078</v>
      </c>
      <c r="P67" s="39">
        <v>2772.8676759999998</v>
      </c>
      <c r="Q67" s="39">
        <v>2788.2871089999999</v>
      </c>
      <c r="R67" s="39">
        <v>2782.264404</v>
      </c>
      <c r="S67" s="39">
        <v>2766.8940429999998</v>
      </c>
      <c r="T67" s="39">
        <v>2761.4091800000001</v>
      </c>
      <c r="U67" s="39">
        <v>2762.6767580000001</v>
      </c>
      <c r="V67" s="39">
        <v>2753.6762699999999</v>
      </c>
      <c r="W67" s="39">
        <v>2746.1218260000001</v>
      </c>
      <c r="X67" s="39">
        <v>2753.734375</v>
      </c>
      <c r="Y67" s="39">
        <v>2766.7592770000001</v>
      </c>
      <c r="Z67" s="39">
        <v>2757.1499020000001</v>
      </c>
      <c r="AA67" s="39">
        <v>2758.7851559999999</v>
      </c>
      <c r="AB67" s="39">
        <v>2779.283203</v>
      </c>
      <c r="AC67" s="39">
        <v>2786.6396479999999</v>
      </c>
      <c r="AD67" s="39">
        <v>2789.1953119999998</v>
      </c>
      <c r="AE67" s="39">
        <v>2789.6184079999998</v>
      </c>
      <c r="AF67" s="39">
        <v>2774.7377929999998</v>
      </c>
      <c r="AG67" s="39">
        <v>2757.6042480000001</v>
      </c>
      <c r="AH67" s="36">
        <v>7.1040000000000001E-3</v>
      </c>
    </row>
    <row r="68" spans="1:34" ht="15" customHeight="1"/>
    <row r="69" spans="1:34" ht="15" customHeight="1">
      <c r="B69" s="30" t="s">
        <v>1896</v>
      </c>
    </row>
    <row r="70" spans="1:34">
      <c r="A70" s="19" t="s">
        <v>1897</v>
      </c>
      <c r="B70" s="37" t="s">
        <v>1129</v>
      </c>
      <c r="C70" s="33">
        <v>180.75086999999999</v>
      </c>
      <c r="D70" s="33">
        <v>209.15801999999999</v>
      </c>
      <c r="E70" s="33">
        <v>228.25642400000001</v>
      </c>
      <c r="F70" s="33">
        <v>237.997818</v>
      </c>
      <c r="G70" s="33">
        <v>249.89518699999999</v>
      </c>
      <c r="H70" s="33">
        <v>261.83853099999999</v>
      </c>
      <c r="I70" s="33">
        <v>267.16503899999998</v>
      </c>
      <c r="J70" s="33">
        <v>265.47491500000001</v>
      </c>
      <c r="K70" s="33">
        <v>267.61373900000001</v>
      </c>
      <c r="L70" s="33">
        <v>267.23568699999998</v>
      </c>
      <c r="M70" s="33">
        <v>262.36163299999998</v>
      </c>
      <c r="N70" s="33">
        <v>257.591949</v>
      </c>
      <c r="O70" s="33">
        <v>250.69622799999999</v>
      </c>
      <c r="P70" s="33">
        <v>245.97120699999999</v>
      </c>
      <c r="Q70" s="33">
        <v>238.54884300000001</v>
      </c>
      <c r="R70" s="33">
        <v>228.848434</v>
      </c>
      <c r="S70" s="33">
        <v>218.05114699999999</v>
      </c>
      <c r="T70" s="33">
        <v>210.44532799999999</v>
      </c>
      <c r="U70" s="33">
        <v>199.424026</v>
      </c>
      <c r="V70" s="33">
        <v>185.202133</v>
      </c>
      <c r="W70" s="33">
        <v>170.808289</v>
      </c>
      <c r="X70" s="33">
        <v>157.711838</v>
      </c>
      <c r="Y70" s="33">
        <v>145.13372799999999</v>
      </c>
      <c r="Z70" s="33">
        <v>131.481537</v>
      </c>
      <c r="AA70" s="33">
        <v>118.287926</v>
      </c>
      <c r="AB70" s="33">
        <v>105.82858299999999</v>
      </c>
      <c r="AC70" s="33">
        <v>92.856110000000001</v>
      </c>
      <c r="AD70" s="33">
        <v>79.747191999999998</v>
      </c>
      <c r="AE70" s="33">
        <v>66.315963999999994</v>
      </c>
      <c r="AF70" s="33">
        <v>53.203761999999998</v>
      </c>
      <c r="AG70" s="33">
        <v>41.675690000000003</v>
      </c>
      <c r="AH70" s="32">
        <v>-4.7730000000000002E-2</v>
      </c>
    </row>
    <row r="71" spans="1:34" ht="15" customHeight="1">
      <c r="A71" s="19" t="s">
        <v>1899</v>
      </c>
      <c r="B71" s="37" t="s">
        <v>1121</v>
      </c>
      <c r="C71" s="33">
        <v>276.83230600000002</v>
      </c>
      <c r="D71" s="33">
        <v>316.19967700000001</v>
      </c>
      <c r="E71" s="33">
        <v>340.41384900000003</v>
      </c>
      <c r="F71" s="33">
        <v>350.89465300000001</v>
      </c>
      <c r="G71" s="33">
        <v>361.35290500000002</v>
      </c>
      <c r="H71" s="33">
        <v>369.46554600000002</v>
      </c>
      <c r="I71" s="33">
        <v>369.17355300000003</v>
      </c>
      <c r="J71" s="33">
        <v>362.71285999999998</v>
      </c>
      <c r="K71" s="33">
        <v>360.99191300000001</v>
      </c>
      <c r="L71" s="33">
        <v>363.86990400000002</v>
      </c>
      <c r="M71" s="33">
        <v>359.77185100000003</v>
      </c>
      <c r="N71" s="33">
        <v>358.44754</v>
      </c>
      <c r="O71" s="33">
        <v>355.45425399999999</v>
      </c>
      <c r="P71" s="33">
        <v>352.11157200000002</v>
      </c>
      <c r="Q71" s="33">
        <v>351.16189600000001</v>
      </c>
      <c r="R71" s="33">
        <v>347.6474</v>
      </c>
      <c r="S71" s="33">
        <v>343.04656999999997</v>
      </c>
      <c r="T71" s="33">
        <v>336.983093</v>
      </c>
      <c r="U71" s="33">
        <v>335.28823899999998</v>
      </c>
      <c r="V71" s="33">
        <v>334.609039</v>
      </c>
      <c r="W71" s="33">
        <v>333.91494799999998</v>
      </c>
      <c r="X71" s="33">
        <v>334.32882699999999</v>
      </c>
      <c r="Y71" s="33">
        <v>334.727509</v>
      </c>
      <c r="Z71" s="33">
        <v>331.843323</v>
      </c>
      <c r="AA71" s="33">
        <v>330.02890000000002</v>
      </c>
      <c r="AB71" s="33">
        <v>330.27688599999999</v>
      </c>
      <c r="AC71" s="33">
        <v>328.12271099999998</v>
      </c>
      <c r="AD71" s="33">
        <v>325.009094</v>
      </c>
      <c r="AE71" s="33">
        <v>321.29834</v>
      </c>
      <c r="AF71" s="33">
        <v>315.08804300000003</v>
      </c>
      <c r="AG71" s="33">
        <v>306.429688</v>
      </c>
      <c r="AH71" s="32">
        <v>3.392E-3</v>
      </c>
    </row>
    <row r="72" spans="1:34" ht="15" customHeight="1">
      <c r="A72" s="19" t="s">
        <v>1901</v>
      </c>
      <c r="B72" s="37" t="s">
        <v>1122</v>
      </c>
      <c r="C72" s="33">
        <v>0.81437199999999998</v>
      </c>
      <c r="D72" s="33">
        <v>0.94660699999999998</v>
      </c>
      <c r="E72" s="33">
        <v>1.0382130000000001</v>
      </c>
      <c r="F72" s="33">
        <v>1.0905119999999999</v>
      </c>
      <c r="G72" s="33">
        <v>1.1533979999999999</v>
      </c>
      <c r="H72" s="33">
        <v>1.2180960000000001</v>
      </c>
      <c r="I72" s="33">
        <v>1.2607839999999999</v>
      </c>
      <c r="J72" s="33">
        <v>1.288089</v>
      </c>
      <c r="K72" s="33">
        <v>1.344233</v>
      </c>
      <c r="L72" s="33">
        <v>1.4103000000000001</v>
      </c>
      <c r="M72" s="33">
        <v>1.454132</v>
      </c>
      <c r="N72" s="33">
        <v>1.507158</v>
      </c>
      <c r="O72" s="33">
        <v>1.554524</v>
      </c>
      <c r="P72" s="33">
        <v>1.609227</v>
      </c>
      <c r="Q72" s="33">
        <v>1.6662159999999999</v>
      </c>
      <c r="R72" s="33">
        <v>1.7121850000000001</v>
      </c>
      <c r="S72" s="33">
        <v>1.753525</v>
      </c>
      <c r="T72" s="33">
        <v>1.802238</v>
      </c>
      <c r="U72" s="33">
        <v>1.8567260000000001</v>
      </c>
      <c r="V72" s="33">
        <v>1.906285</v>
      </c>
      <c r="W72" s="33">
        <v>1.9576450000000001</v>
      </c>
      <c r="X72" s="33">
        <v>2.0216099999999999</v>
      </c>
      <c r="Y72" s="33">
        <v>2.0920030000000001</v>
      </c>
      <c r="Z72" s="33">
        <v>2.1472639999999998</v>
      </c>
      <c r="AA72" s="33">
        <v>2.2131970000000001</v>
      </c>
      <c r="AB72" s="33">
        <v>2.297091</v>
      </c>
      <c r="AC72" s="33">
        <v>2.3721130000000001</v>
      </c>
      <c r="AD72" s="33">
        <v>2.445703</v>
      </c>
      <c r="AE72" s="33">
        <v>2.519711</v>
      </c>
      <c r="AF72" s="33">
        <v>2.5820690000000002</v>
      </c>
      <c r="AG72" s="33">
        <v>2.6436890000000002</v>
      </c>
      <c r="AH72" s="32">
        <v>4.0030999999999997E-2</v>
      </c>
    </row>
    <row r="73" spans="1:34" ht="15" customHeight="1">
      <c r="A73" s="19" t="s">
        <v>1903</v>
      </c>
      <c r="B73" s="37" t="s">
        <v>1123</v>
      </c>
      <c r="C73" s="33">
        <v>0.60410600000000003</v>
      </c>
      <c r="D73" s="33">
        <v>0.63664299999999996</v>
      </c>
      <c r="E73" s="33">
        <v>0.63471</v>
      </c>
      <c r="F73" s="33">
        <v>0.60761100000000001</v>
      </c>
      <c r="G73" s="33">
        <v>0.58782400000000001</v>
      </c>
      <c r="H73" s="33">
        <v>0.57058399999999998</v>
      </c>
      <c r="I73" s="33">
        <v>0.54602799999999996</v>
      </c>
      <c r="J73" s="33">
        <v>0.52434800000000004</v>
      </c>
      <c r="K73" s="33">
        <v>0.52234100000000006</v>
      </c>
      <c r="L73" s="33">
        <v>0.52536099999999997</v>
      </c>
      <c r="M73" s="33">
        <v>0.52000199999999996</v>
      </c>
      <c r="N73" s="33">
        <v>0.51791399999999999</v>
      </c>
      <c r="O73" s="33">
        <v>0.51380700000000001</v>
      </c>
      <c r="P73" s="33">
        <v>0.51203200000000004</v>
      </c>
      <c r="Q73" s="33">
        <v>0.51080300000000001</v>
      </c>
      <c r="R73" s="33">
        <v>0.50633700000000004</v>
      </c>
      <c r="S73" s="33">
        <v>0.50083699999999998</v>
      </c>
      <c r="T73" s="33">
        <v>0.49941400000000002</v>
      </c>
      <c r="U73" s="33">
        <v>0.50280400000000003</v>
      </c>
      <c r="V73" s="33">
        <v>0.50517800000000002</v>
      </c>
      <c r="W73" s="33">
        <v>0.51395500000000005</v>
      </c>
      <c r="X73" s="33">
        <v>0.53165799999999996</v>
      </c>
      <c r="Y73" s="33">
        <v>0.55258499999999999</v>
      </c>
      <c r="Z73" s="33">
        <v>0.571519</v>
      </c>
      <c r="AA73" s="33">
        <v>0.59564700000000004</v>
      </c>
      <c r="AB73" s="33">
        <v>0.62658000000000003</v>
      </c>
      <c r="AC73" s="33">
        <v>0.663103</v>
      </c>
      <c r="AD73" s="33">
        <v>0.70224200000000003</v>
      </c>
      <c r="AE73" s="33">
        <v>0.74485199999999996</v>
      </c>
      <c r="AF73" s="33">
        <v>0.79146899999999998</v>
      </c>
      <c r="AG73" s="33">
        <v>0.84195900000000001</v>
      </c>
      <c r="AH73" s="32">
        <v>1.1127E-2</v>
      </c>
    </row>
    <row r="74" spans="1:34" ht="15" customHeight="1">
      <c r="A74" s="19" t="s">
        <v>1904</v>
      </c>
      <c r="B74" s="37" t="s">
        <v>1165</v>
      </c>
      <c r="C74" s="33">
        <v>266.90481599999998</v>
      </c>
      <c r="D74" s="33">
        <v>292.17147799999998</v>
      </c>
      <c r="E74" s="33">
        <v>301.77926600000001</v>
      </c>
      <c r="F74" s="33">
        <v>298.67465199999998</v>
      </c>
      <c r="G74" s="33">
        <v>300.04632600000002</v>
      </c>
      <c r="H74" s="33">
        <v>302.950714</v>
      </c>
      <c r="I74" s="33">
        <v>302.35574300000002</v>
      </c>
      <c r="J74" s="33">
        <v>302.75323500000002</v>
      </c>
      <c r="K74" s="33">
        <v>314.44970699999999</v>
      </c>
      <c r="L74" s="33">
        <v>329.30557299999998</v>
      </c>
      <c r="M74" s="33">
        <v>339.10214200000001</v>
      </c>
      <c r="N74" s="33">
        <v>351.03982500000001</v>
      </c>
      <c r="O74" s="33">
        <v>362.072205</v>
      </c>
      <c r="P74" s="33">
        <v>374.81314099999997</v>
      </c>
      <c r="Q74" s="33">
        <v>388.08685300000002</v>
      </c>
      <c r="R74" s="33">
        <v>398.79363999999998</v>
      </c>
      <c r="S74" s="33">
        <v>408.42236300000002</v>
      </c>
      <c r="T74" s="33">
        <v>419.76831099999998</v>
      </c>
      <c r="U74" s="33">
        <v>432.45938100000001</v>
      </c>
      <c r="V74" s="33">
        <v>444.002411</v>
      </c>
      <c r="W74" s="33">
        <v>455.964966</v>
      </c>
      <c r="X74" s="33">
        <v>470.863495</v>
      </c>
      <c r="Y74" s="33">
        <v>487.25900300000001</v>
      </c>
      <c r="Z74" s="33">
        <v>500.13031000000001</v>
      </c>
      <c r="AA74" s="33">
        <v>515.48687700000005</v>
      </c>
      <c r="AB74" s="33">
        <v>534.77203399999996</v>
      </c>
      <c r="AC74" s="33">
        <v>552.06274399999995</v>
      </c>
      <c r="AD74" s="33">
        <v>568.89550799999995</v>
      </c>
      <c r="AE74" s="33">
        <v>585.91381799999999</v>
      </c>
      <c r="AF74" s="33">
        <v>599.88690199999996</v>
      </c>
      <c r="AG74" s="33">
        <v>613.90777600000001</v>
      </c>
      <c r="AH74" s="32">
        <v>2.8153999999999998E-2</v>
      </c>
    </row>
    <row r="75" spans="1:34" ht="15" customHeight="1">
      <c r="A75" s="19" t="s">
        <v>1906</v>
      </c>
      <c r="B75" s="37" t="s">
        <v>1152</v>
      </c>
      <c r="C75" s="33">
        <v>0.89593400000000001</v>
      </c>
      <c r="D75" s="33">
        <v>1.0337149999999999</v>
      </c>
      <c r="E75" s="33">
        <v>1.1208530000000001</v>
      </c>
      <c r="F75" s="33">
        <v>1.175203</v>
      </c>
      <c r="G75" s="33">
        <v>1.242974</v>
      </c>
      <c r="H75" s="33">
        <v>1.312697</v>
      </c>
      <c r="I75" s="33">
        <v>1.3587</v>
      </c>
      <c r="J75" s="33">
        <v>1.3881250000000001</v>
      </c>
      <c r="K75" s="33">
        <v>1.4486289999999999</v>
      </c>
      <c r="L75" s="33">
        <v>1.519827</v>
      </c>
      <c r="M75" s="33">
        <v>1.567064</v>
      </c>
      <c r="N75" s="33">
        <v>1.6242080000000001</v>
      </c>
      <c r="O75" s="33">
        <v>1.6752530000000001</v>
      </c>
      <c r="P75" s="33">
        <v>1.7342029999999999</v>
      </c>
      <c r="Q75" s="33">
        <v>1.7956190000000001</v>
      </c>
      <c r="R75" s="33">
        <v>1.8451569999999999</v>
      </c>
      <c r="S75" s="33">
        <v>1.8897079999999999</v>
      </c>
      <c r="T75" s="33">
        <v>1.942204</v>
      </c>
      <c r="U75" s="33">
        <v>2.0009239999999999</v>
      </c>
      <c r="V75" s="33">
        <v>2.0543309999999999</v>
      </c>
      <c r="W75" s="33">
        <v>2.10968</v>
      </c>
      <c r="X75" s="33">
        <v>2.1786129999999999</v>
      </c>
      <c r="Y75" s="33">
        <v>2.2544729999999999</v>
      </c>
      <c r="Z75" s="33">
        <v>2.3140269999999998</v>
      </c>
      <c r="AA75" s="33">
        <v>2.3850790000000002</v>
      </c>
      <c r="AB75" s="33">
        <v>2.4754900000000002</v>
      </c>
      <c r="AC75" s="33">
        <v>2.5563380000000002</v>
      </c>
      <c r="AD75" s="33">
        <v>2.635643</v>
      </c>
      <c r="AE75" s="33">
        <v>2.7153969999999998</v>
      </c>
      <c r="AF75" s="33">
        <v>2.7825989999999998</v>
      </c>
      <c r="AG75" s="33">
        <v>2.849005</v>
      </c>
      <c r="AH75" s="32">
        <v>3.9315000000000003E-2</v>
      </c>
    </row>
    <row r="76" spans="1:34" ht="15" customHeight="1">
      <c r="A76" s="19" t="s">
        <v>1907</v>
      </c>
      <c r="B76" s="37" t="s">
        <v>1167</v>
      </c>
      <c r="C76" s="33">
        <v>0.94217899999999999</v>
      </c>
      <c r="D76" s="33">
        <v>1.095167</v>
      </c>
      <c r="E76" s="33">
        <v>1.2011499999999999</v>
      </c>
      <c r="F76" s="33">
        <v>1.2616560000000001</v>
      </c>
      <c r="G76" s="33">
        <v>1.3344119999999999</v>
      </c>
      <c r="H76" s="33">
        <v>1.4092629999999999</v>
      </c>
      <c r="I76" s="33">
        <v>1.4586509999999999</v>
      </c>
      <c r="J76" s="33">
        <v>1.4902409999999999</v>
      </c>
      <c r="K76" s="33">
        <v>1.555196</v>
      </c>
      <c r="L76" s="33">
        <v>1.6316310000000001</v>
      </c>
      <c r="M76" s="33">
        <v>1.6823429999999999</v>
      </c>
      <c r="N76" s="33">
        <v>1.74369</v>
      </c>
      <c r="O76" s="33">
        <v>1.7984899999999999</v>
      </c>
      <c r="P76" s="33">
        <v>1.861777</v>
      </c>
      <c r="Q76" s="33">
        <v>1.927711</v>
      </c>
      <c r="R76" s="33">
        <v>1.9808939999999999</v>
      </c>
      <c r="S76" s="33">
        <v>2.0287220000000001</v>
      </c>
      <c r="T76" s="33">
        <v>2.08508</v>
      </c>
      <c r="U76" s="33">
        <v>2.1481189999999999</v>
      </c>
      <c r="V76" s="33">
        <v>2.2054559999999999</v>
      </c>
      <c r="W76" s="33">
        <v>2.2648760000000001</v>
      </c>
      <c r="X76" s="33">
        <v>2.3388810000000002</v>
      </c>
      <c r="Y76" s="33">
        <v>2.4203209999999999</v>
      </c>
      <c r="Z76" s="33">
        <v>2.4842550000000001</v>
      </c>
      <c r="AA76" s="33">
        <v>2.5605349999999998</v>
      </c>
      <c r="AB76" s="33">
        <v>2.6575959999999998</v>
      </c>
      <c r="AC76" s="33">
        <v>2.7443909999999998</v>
      </c>
      <c r="AD76" s="33">
        <v>2.8295300000000001</v>
      </c>
      <c r="AE76" s="33">
        <v>2.915152</v>
      </c>
      <c r="AF76" s="33">
        <v>2.9872969999999999</v>
      </c>
      <c r="AG76" s="33">
        <v>3.0585879999999999</v>
      </c>
      <c r="AH76" s="32">
        <v>4.0030999999999997E-2</v>
      </c>
    </row>
    <row r="77" spans="1:34" ht="15" customHeight="1">
      <c r="A77" s="19" t="s">
        <v>1909</v>
      </c>
      <c r="B77" s="37" t="s">
        <v>1166</v>
      </c>
      <c r="C77" s="33">
        <v>0.99606899999999998</v>
      </c>
      <c r="D77" s="33">
        <v>1.157807</v>
      </c>
      <c r="E77" s="33">
        <v>1.269852</v>
      </c>
      <c r="F77" s="33">
        <v>1.3338190000000001</v>
      </c>
      <c r="G77" s="33">
        <v>1.410736</v>
      </c>
      <c r="H77" s="33">
        <v>1.4898690000000001</v>
      </c>
      <c r="I77" s="33">
        <v>1.542081</v>
      </c>
      <c r="J77" s="33">
        <v>1.5754779999999999</v>
      </c>
      <c r="K77" s="33">
        <v>1.6441479999999999</v>
      </c>
      <c r="L77" s="33">
        <v>1.7249559999999999</v>
      </c>
      <c r="M77" s="33">
        <v>1.7785679999999999</v>
      </c>
      <c r="N77" s="33">
        <v>1.843424</v>
      </c>
      <c r="O77" s="33">
        <v>1.901359</v>
      </c>
      <c r="P77" s="33">
        <v>1.9682660000000001</v>
      </c>
      <c r="Q77" s="33">
        <v>2.0379700000000001</v>
      </c>
      <c r="R77" s="33">
        <v>2.094195</v>
      </c>
      <c r="S77" s="33">
        <v>2.1447590000000001</v>
      </c>
      <c r="T77" s="33">
        <v>2.2043400000000002</v>
      </c>
      <c r="U77" s="33">
        <v>2.270985</v>
      </c>
      <c r="V77" s="33">
        <v>2.331601</v>
      </c>
      <c r="W77" s="33">
        <v>2.3944200000000002</v>
      </c>
      <c r="X77" s="33">
        <v>2.4726569999999999</v>
      </c>
      <c r="Y77" s="33">
        <v>2.5587550000000001</v>
      </c>
      <c r="Z77" s="33">
        <v>2.626347</v>
      </c>
      <c r="AA77" s="33">
        <v>2.7069890000000001</v>
      </c>
      <c r="AB77" s="33">
        <v>2.8096019999999999</v>
      </c>
      <c r="AC77" s="33">
        <v>2.9013620000000002</v>
      </c>
      <c r="AD77" s="33">
        <v>2.9913699999999999</v>
      </c>
      <c r="AE77" s="33">
        <v>3.08189</v>
      </c>
      <c r="AF77" s="33">
        <v>3.1581610000000002</v>
      </c>
      <c r="AG77" s="33">
        <v>3.23353</v>
      </c>
      <c r="AH77" s="32">
        <v>4.0030999999999997E-2</v>
      </c>
    </row>
    <row r="78" spans="1:34" ht="15" customHeight="1">
      <c r="A78" s="19" t="s">
        <v>1911</v>
      </c>
      <c r="B78" s="37" t="s">
        <v>1156</v>
      </c>
      <c r="C78" s="33">
        <v>0</v>
      </c>
      <c r="D78" s="33">
        <v>0</v>
      </c>
      <c r="E78" s="33">
        <v>0</v>
      </c>
      <c r="F78" s="33">
        <v>0</v>
      </c>
      <c r="G78" s="33">
        <v>0</v>
      </c>
      <c r="H78" s="33">
        <v>0</v>
      </c>
      <c r="I78" s="33">
        <v>0</v>
      </c>
      <c r="J78" s="33">
        <v>0</v>
      </c>
      <c r="K78" s="33">
        <v>0</v>
      </c>
      <c r="L78" s="33">
        <v>0</v>
      </c>
      <c r="M78" s="33">
        <v>0</v>
      </c>
      <c r="N78" s="33">
        <v>0</v>
      </c>
      <c r="O78" s="33">
        <v>0</v>
      </c>
      <c r="P78" s="33">
        <v>0</v>
      </c>
      <c r="Q78" s="33">
        <v>0</v>
      </c>
      <c r="R78" s="33">
        <v>0</v>
      </c>
      <c r="S78" s="33">
        <v>0</v>
      </c>
      <c r="T78" s="33">
        <v>0</v>
      </c>
      <c r="U78" s="33">
        <v>0</v>
      </c>
      <c r="V78" s="33">
        <v>0</v>
      </c>
      <c r="W78" s="33">
        <v>0</v>
      </c>
      <c r="X78" s="33">
        <v>0</v>
      </c>
      <c r="Y78" s="33">
        <v>0</v>
      </c>
      <c r="Z78" s="33">
        <v>0</v>
      </c>
      <c r="AA78" s="33">
        <v>0</v>
      </c>
      <c r="AB78" s="33">
        <v>0</v>
      </c>
      <c r="AC78" s="33">
        <v>0</v>
      </c>
      <c r="AD78" s="33">
        <v>0</v>
      </c>
      <c r="AE78" s="33">
        <v>0</v>
      </c>
      <c r="AF78" s="33">
        <v>0</v>
      </c>
      <c r="AG78" s="33">
        <v>0</v>
      </c>
      <c r="AH78" s="32" t="s">
        <v>1754</v>
      </c>
    </row>
    <row r="79" spans="1:34" ht="15" customHeight="1">
      <c r="A79" s="19" t="s">
        <v>1912</v>
      </c>
      <c r="B79" s="30" t="s">
        <v>2083</v>
      </c>
      <c r="C79" s="39">
        <v>728.74060099999997</v>
      </c>
      <c r="D79" s="39">
        <v>822.39910899999995</v>
      </c>
      <c r="E79" s="39">
        <v>875.714294</v>
      </c>
      <c r="F79" s="39">
        <v>893.03582800000004</v>
      </c>
      <c r="G79" s="39">
        <v>917.02380400000004</v>
      </c>
      <c r="H79" s="39">
        <v>940.25531000000001</v>
      </c>
      <c r="I79" s="39">
        <v>944.86053500000003</v>
      </c>
      <c r="J79" s="39">
        <v>937.20727499999998</v>
      </c>
      <c r="K79" s="39">
        <v>949.569885</v>
      </c>
      <c r="L79" s="39">
        <v>967.223206</v>
      </c>
      <c r="M79" s="39">
        <v>968.23773200000005</v>
      </c>
      <c r="N79" s="39">
        <v>974.31579599999998</v>
      </c>
      <c r="O79" s="39">
        <v>975.66619900000001</v>
      </c>
      <c r="P79" s="39">
        <v>980.58142099999998</v>
      </c>
      <c r="Q79" s="39">
        <v>985.73584000000005</v>
      </c>
      <c r="R79" s="39">
        <v>983.428223</v>
      </c>
      <c r="S79" s="39">
        <v>977.83758499999999</v>
      </c>
      <c r="T79" s="39">
        <v>975.72997999999995</v>
      </c>
      <c r="U79" s="39">
        <v>975.95129399999996</v>
      </c>
      <c r="V79" s="39">
        <v>972.81640600000003</v>
      </c>
      <c r="W79" s="39">
        <v>969.92877199999998</v>
      </c>
      <c r="X79" s="39">
        <v>972.447632</v>
      </c>
      <c r="Y79" s="39">
        <v>976.99835199999995</v>
      </c>
      <c r="Z79" s="39">
        <v>973.59857199999999</v>
      </c>
      <c r="AA79" s="39">
        <v>974.26519800000005</v>
      </c>
      <c r="AB79" s="39">
        <v>981.74389599999995</v>
      </c>
      <c r="AC79" s="39">
        <v>984.27880900000002</v>
      </c>
      <c r="AD79" s="39">
        <v>985.25628700000004</v>
      </c>
      <c r="AE79" s="39">
        <v>985.50506600000006</v>
      </c>
      <c r="AF79" s="39">
        <v>980.48034700000005</v>
      </c>
      <c r="AG79" s="39">
        <v>974.63983199999996</v>
      </c>
      <c r="AH79" s="36">
        <v>9.7389999999999994E-3</v>
      </c>
    </row>
    <row r="80" spans="1:34" ht="15" customHeight="1" thickBot="1"/>
    <row r="81" spans="2:34" ht="15" customHeight="1">
      <c r="B81" s="142" t="s">
        <v>1914</v>
      </c>
      <c r="C81" s="143"/>
      <c r="D81" s="143"/>
      <c r="E81" s="143"/>
      <c r="F81" s="143"/>
      <c r="G81" s="143"/>
      <c r="H81" s="143"/>
      <c r="I81" s="143"/>
      <c r="J81" s="143"/>
      <c r="K81" s="143"/>
      <c r="L81" s="143"/>
      <c r="M81" s="143"/>
      <c r="N81" s="143"/>
      <c r="O81" s="143"/>
      <c r="P81" s="143"/>
      <c r="Q81" s="143"/>
      <c r="R81" s="143"/>
      <c r="S81" s="143"/>
      <c r="T81" s="143"/>
      <c r="U81" s="143"/>
      <c r="V81" s="143"/>
      <c r="W81" s="143"/>
      <c r="X81" s="143"/>
      <c r="Y81" s="143"/>
      <c r="Z81" s="143"/>
      <c r="AA81" s="143"/>
      <c r="AB81" s="143"/>
      <c r="AC81" s="143"/>
      <c r="AD81" s="143"/>
      <c r="AE81" s="143"/>
      <c r="AF81" s="143"/>
      <c r="AG81" s="143"/>
      <c r="AH81" s="124"/>
    </row>
    <row r="82" spans="2:34" ht="15" customHeight="1">
      <c r="B82" s="20" t="s">
        <v>1797</v>
      </c>
    </row>
    <row r="83" spans="2:34" ht="15" customHeight="1">
      <c r="B83" s="20" t="s">
        <v>1844</v>
      </c>
    </row>
    <row r="84" spans="2:34" ht="15" customHeight="1">
      <c r="B84" s="20" t="s">
        <v>1915</v>
      </c>
    </row>
    <row r="85" spans="2:34" ht="15" customHeight="1">
      <c r="B85" s="20" t="s">
        <v>1114</v>
      </c>
    </row>
    <row r="86" spans="2:34" ht="15" customHeight="1">
      <c r="B86" s="20" t="s">
        <v>2050</v>
      </c>
    </row>
    <row r="87" spans="2:34" ht="15" customHeight="1"/>
    <row r="88" spans="2:34" ht="15" customHeight="1"/>
    <row r="89" spans="2:34" ht="15" customHeight="1"/>
    <row r="91" spans="2:34" ht="15" customHeight="1"/>
    <row r="92" spans="2:34" ht="15" customHeight="1"/>
    <row r="93" spans="2:34" ht="15" customHeight="1"/>
    <row r="94" spans="2:34" ht="15" customHeight="1"/>
    <row r="96" spans="2:34"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4" spans="2:34" ht="15" customHeight="1"/>
    <row r="115" spans="2:34" ht="15" customHeight="1"/>
    <row r="116" spans="2:34" ht="15" customHeight="1">
      <c r="B116" s="140"/>
      <c r="C116" s="140"/>
      <c r="D116" s="140"/>
      <c r="E116" s="140"/>
      <c r="F116" s="140"/>
      <c r="G116" s="140"/>
      <c r="H116" s="140"/>
      <c r="I116" s="140"/>
      <c r="J116" s="140"/>
      <c r="K116" s="140"/>
      <c r="L116" s="140"/>
      <c r="M116" s="140"/>
      <c r="N116" s="140"/>
      <c r="O116" s="140"/>
      <c r="P116" s="140"/>
      <c r="Q116" s="140"/>
      <c r="R116" s="140"/>
      <c r="S116" s="140"/>
      <c r="T116" s="140"/>
      <c r="U116" s="140"/>
      <c r="V116" s="140"/>
      <c r="W116" s="140"/>
      <c r="X116" s="140"/>
      <c r="Y116" s="140"/>
      <c r="Z116" s="140"/>
      <c r="AA116" s="140"/>
      <c r="AB116" s="140"/>
      <c r="AC116" s="140"/>
      <c r="AD116" s="140"/>
      <c r="AE116" s="140"/>
      <c r="AF116" s="140"/>
      <c r="AG116" s="140"/>
      <c r="AH116" s="140"/>
    </row>
    <row r="117" spans="2:34" ht="15" customHeight="1"/>
    <row r="118" spans="2:34" ht="15" customHeight="1"/>
    <row r="119" spans="2:34" ht="15" customHeight="1"/>
    <row r="120" spans="2:34" ht="15" customHeight="1"/>
    <row r="121" spans="2:34" ht="15" customHeight="1"/>
    <row r="122" spans="2:34" ht="15" customHeight="1"/>
    <row r="123" spans="2:34" ht="15" customHeight="1"/>
    <row r="124" spans="2:34" ht="15" customHeight="1"/>
    <row r="125" spans="2:34" ht="15" customHeight="1"/>
    <row r="126" spans="2:34" ht="15" customHeight="1"/>
    <row r="127" spans="2:34"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4" ht="15" customHeight="1"/>
    <row r="165" ht="15" customHeight="1"/>
    <row r="166" ht="15" customHeight="1"/>
    <row r="167" ht="15" customHeight="1"/>
    <row r="168" ht="15" customHeight="1"/>
    <row r="169" ht="15" customHeight="1"/>
    <row r="170" ht="15" customHeight="1"/>
    <row r="171" ht="15" customHeight="1"/>
    <row r="173" ht="15" customHeight="1"/>
    <row r="174" ht="15" customHeight="1"/>
    <row r="175" ht="15" customHeight="1"/>
    <row r="176" ht="15" customHeight="1"/>
    <row r="177" ht="15" customHeight="1"/>
    <row r="178" ht="15" customHeight="1"/>
    <row r="179" ht="15" customHeight="1"/>
    <row r="180" ht="15" customHeight="1"/>
    <row r="183" ht="15" customHeight="1"/>
    <row r="184" ht="15" customHeight="1"/>
    <row r="185" ht="15" customHeight="1"/>
    <row r="186" ht="15" customHeight="1"/>
    <row r="187" ht="15" customHeight="1"/>
    <row r="189" ht="15" customHeight="1"/>
    <row r="190" ht="15" customHeight="1"/>
    <row r="191" ht="15" customHeight="1"/>
    <row r="192" ht="15" customHeight="1"/>
    <row r="193" ht="15" customHeight="1"/>
    <row r="195" ht="15" customHeight="1"/>
    <row r="196" ht="15" customHeight="1"/>
    <row r="197" ht="15" customHeight="1"/>
    <row r="198" ht="15" customHeight="1"/>
    <row r="199" ht="15" customHeight="1"/>
    <row r="201" ht="15" customHeight="1"/>
    <row r="202" ht="15" customHeight="1"/>
    <row r="203" ht="15" customHeight="1"/>
    <row r="205" ht="15" customHeight="1"/>
    <row r="206" ht="15" customHeight="1"/>
    <row r="207" ht="15" customHeight="1"/>
    <row r="208"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9" ht="15" customHeight="1"/>
    <row r="250" ht="15" customHeight="1"/>
    <row r="251" ht="15" customHeight="1"/>
    <row r="253" ht="15" customHeight="1"/>
    <row r="254" ht="15" customHeight="1"/>
    <row r="256" ht="15" customHeight="1"/>
    <row r="257" spans="2:34" ht="15" customHeight="1"/>
    <row r="258" spans="2:34" ht="15" customHeight="1">
      <c r="B258" s="140"/>
      <c r="C258" s="140"/>
      <c r="D258" s="140"/>
      <c r="E258" s="140"/>
      <c r="F258" s="140"/>
      <c r="G258" s="140"/>
      <c r="H258" s="140"/>
      <c r="I258" s="140"/>
      <c r="J258" s="140"/>
      <c r="K258" s="140"/>
      <c r="L258" s="140"/>
      <c r="M258" s="140"/>
      <c r="N258" s="140"/>
      <c r="O258" s="140"/>
      <c r="P258" s="140"/>
      <c r="Q258" s="140"/>
      <c r="R258" s="140"/>
      <c r="S258" s="140"/>
      <c r="T258" s="140"/>
      <c r="U258" s="140"/>
      <c r="V258" s="140"/>
      <c r="W258" s="140"/>
      <c r="X258" s="140"/>
      <c r="Y258" s="140"/>
      <c r="Z258" s="140"/>
      <c r="AA258" s="140"/>
      <c r="AB258" s="140"/>
      <c r="AC258" s="140"/>
      <c r="AD258" s="140"/>
      <c r="AE258" s="140"/>
      <c r="AF258" s="140"/>
      <c r="AG258" s="140"/>
      <c r="AH258" s="140"/>
    </row>
    <row r="259" spans="2:34" ht="15" customHeight="1"/>
    <row r="260" spans="2:34" ht="15" customHeight="1"/>
    <row r="261" spans="2:34" ht="15" customHeight="1"/>
    <row r="262" spans="2:34" ht="15" customHeight="1"/>
    <row r="263" spans="2:34" ht="15" customHeight="1"/>
    <row r="264" spans="2:34" ht="15" customHeight="1"/>
    <row r="265" spans="2:34" ht="15" customHeight="1"/>
    <row r="266" spans="2:34"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8" ht="15" customHeight="1"/>
    <row r="330" ht="15" customHeight="1"/>
    <row r="331" ht="15" customHeight="1"/>
    <row r="332" ht="15" customHeight="1"/>
    <row r="333" ht="15" customHeight="1"/>
    <row r="334" ht="15" customHeight="1"/>
    <row r="335" ht="15" customHeight="1"/>
    <row r="336" ht="15" customHeight="1"/>
    <row r="337" spans="2:34" ht="15" customHeight="1"/>
    <row r="338" spans="2:34" ht="15" customHeight="1"/>
    <row r="339" spans="2:34" ht="15" customHeight="1"/>
    <row r="340" spans="2:34" ht="15" customHeight="1">
      <c r="B340" s="140"/>
      <c r="C340" s="140"/>
      <c r="D340" s="140"/>
      <c r="E340" s="140"/>
      <c r="F340" s="140"/>
      <c r="G340" s="140"/>
      <c r="H340" s="140"/>
      <c r="I340" s="140"/>
      <c r="J340" s="140"/>
      <c r="K340" s="140"/>
      <c r="L340" s="140"/>
      <c r="M340" s="140"/>
      <c r="N340" s="140"/>
      <c r="O340" s="140"/>
      <c r="P340" s="140"/>
      <c r="Q340" s="140"/>
      <c r="R340" s="140"/>
      <c r="S340" s="140"/>
      <c r="T340" s="140"/>
      <c r="U340" s="140"/>
      <c r="V340" s="140"/>
      <c r="W340" s="140"/>
      <c r="X340" s="140"/>
      <c r="Y340" s="140"/>
      <c r="Z340" s="140"/>
      <c r="AA340" s="140"/>
      <c r="AB340" s="140"/>
      <c r="AC340" s="140"/>
      <c r="AD340" s="140"/>
      <c r="AE340" s="140"/>
      <c r="AF340" s="140"/>
      <c r="AG340" s="140"/>
      <c r="AH340" s="140"/>
    </row>
    <row r="341" spans="2:34" ht="15" customHeight="1"/>
    <row r="342" spans="2:34" ht="15" customHeight="1"/>
    <row r="343" spans="2:34" ht="15" customHeight="1"/>
    <row r="344" spans="2:34" ht="15" customHeight="1"/>
    <row r="345" spans="2:3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3" ht="15" customHeight="1"/>
    <row r="404" ht="15" customHeight="1"/>
    <row r="406" ht="15" customHeight="1"/>
    <row r="407" ht="15" customHeight="1"/>
    <row r="408" ht="15" customHeight="1"/>
    <row r="409" ht="15" customHeight="1"/>
    <row r="410"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9" ht="15" customHeight="1"/>
    <row r="430" ht="15" customHeight="1"/>
    <row r="432" ht="15" customHeight="1"/>
    <row r="433" ht="15" customHeight="1"/>
    <row r="434"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7" ht="15" customHeight="1"/>
    <row r="448" ht="15" customHeight="1"/>
    <row r="450" spans="2:34" ht="15" customHeight="1"/>
    <row r="451" spans="2:34" ht="15" customHeight="1"/>
    <row r="452" spans="2:34" ht="15" customHeight="1">
      <c r="B452" s="140"/>
      <c r="C452" s="140"/>
      <c r="D452" s="140"/>
      <c r="E452" s="140"/>
      <c r="F452" s="140"/>
      <c r="G452" s="140"/>
      <c r="H452" s="140"/>
      <c r="I452" s="140"/>
      <c r="J452" s="140"/>
      <c r="K452" s="140"/>
      <c r="L452" s="140"/>
      <c r="M452" s="140"/>
      <c r="N452" s="140"/>
      <c r="O452" s="140"/>
      <c r="P452" s="140"/>
      <c r="Q452" s="140"/>
      <c r="R452" s="140"/>
      <c r="S452" s="140"/>
      <c r="T452" s="140"/>
      <c r="U452" s="140"/>
      <c r="V452" s="140"/>
      <c r="W452" s="140"/>
      <c r="X452" s="140"/>
      <c r="Y452" s="140"/>
      <c r="Z452" s="140"/>
      <c r="AA452" s="140"/>
      <c r="AB452" s="140"/>
      <c r="AC452" s="140"/>
      <c r="AD452" s="140"/>
      <c r="AE452" s="140"/>
      <c r="AF452" s="140"/>
      <c r="AG452" s="140"/>
      <c r="AH452" s="140"/>
    </row>
    <row r="453" spans="2:34" ht="15" customHeight="1"/>
    <row r="454" spans="2:34" ht="15" customHeight="1"/>
    <row r="455" spans="2:34" ht="15" customHeight="1"/>
    <row r="456" spans="2:34" ht="15" customHeight="1"/>
    <row r="457" spans="2:34" ht="15" customHeight="1"/>
    <row r="458" spans="2:34" ht="15" customHeight="1"/>
    <row r="459" spans="2:34"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8" ht="15" customHeight="1"/>
    <row r="530" ht="15" customHeight="1"/>
    <row r="531" ht="15" customHeight="1"/>
    <row r="532" ht="15" customHeight="1"/>
    <row r="533" ht="15" customHeight="1"/>
    <row r="534"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spans="2:34" ht="15" customHeight="1"/>
    <row r="546" spans="2:34" ht="15" customHeight="1"/>
    <row r="547" spans="2:34" ht="15" customHeight="1"/>
    <row r="548" spans="2:34" ht="15" customHeight="1"/>
    <row r="549" spans="2:34" ht="15" customHeight="1"/>
    <row r="550" spans="2:34" ht="15" customHeight="1"/>
    <row r="551" spans="2:34" ht="15" customHeight="1"/>
    <row r="553" spans="2:34" ht="15" customHeight="1"/>
    <row r="555" spans="2:34" ht="15" customHeight="1"/>
    <row r="556" spans="2:34" ht="15" customHeight="1"/>
    <row r="557" spans="2:34" ht="15" customHeight="1">
      <c r="B557" s="140"/>
      <c r="C557" s="140"/>
      <c r="D557" s="140"/>
      <c r="E557" s="140"/>
      <c r="F557" s="140"/>
      <c r="G557" s="140"/>
      <c r="H557" s="140"/>
      <c r="I557" s="140"/>
      <c r="J557" s="140"/>
      <c r="K557" s="140"/>
      <c r="L557" s="140"/>
      <c r="M557" s="140"/>
      <c r="N557" s="140"/>
      <c r="O557" s="140"/>
      <c r="P557" s="140"/>
      <c r="Q557" s="140"/>
      <c r="R557" s="140"/>
      <c r="S557" s="140"/>
      <c r="T557" s="140"/>
      <c r="U557" s="140"/>
      <c r="V557" s="140"/>
      <c r="W557" s="140"/>
      <c r="X557" s="140"/>
      <c r="Y557" s="140"/>
      <c r="Z557" s="140"/>
      <c r="AA557" s="140"/>
      <c r="AB557" s="140"/>
      <c r="AC557" s="140"/>
      <c r="AD557" s="140"/>
      <c r="AE557" s="140"/>
      <c r="AF557" s="140"/>
      <c r="AG557" s="140"/>
      <c r="AH557" s="140"/>
    </row>
    <row r="558" spans="2:34" ht="15" customHeight="1"/>
    <row r="559" spans="2:34" ht="15" customHeight="1"/>
    <row r="560" spans="2:34" ht="15" customHeight="1"/>
    <row r="561" ht="15" customHeight="1"/>
    <row r="575" ht="15" customHeight="1"/>
    <row r="576" ht="15" customHeight="1"/>
    <row r="577" ht="15" customHeight="1"/>
    <row r="578" ht="15" customHeight="1"/>
    <row r="579" ht="15" customHeight="1"/>
    <row r="580" ht="15" customHeight="1"/>
    <row r="581" ht="15" customHeight="1"/>
    <row r="582" ht="15" customHeight="1"/>
    <row r="583"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1" ht="15" customHeight="1"/>
    <row r="603" ht="15" customHeight="1"/>
    <row r="604" ht="15" customHeight="1"/>
    <row r="605" ht="15" customHeight="1"/>
    <row r="606"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4" ht="15" customHeight="1"/>
    <row r="626" spans="2:34" ht="15" customHeight="1"/>
    <row r="628" spans="2:34" ht="15" customHeight="1"/>
    <row r="629" spans="2:34" ht="15" customHeight="1"/>
    <row r="631" spans="2:34" ht="15" customHeight="1"/>
    <row r="634" spans="2:34" ht="15" customHeight="1"/>
    <row r="636" spans="2:34" ht="15" customHeight="1"/>
    <row r="637" spans="2:34" ht="15" customHeight="1"/>
    <row r="638" spans="2:34" ht="15" customHeight="1">
      <c r="B638" s="140"/>
      <c r="C638" s="140"/>
      <c r="D638" s="140"/>
      <c r="E638" s="140"/>
      <c r="F638" s="140"/>
      <c r="G638" s="140"/>
      <c r="H638" s="140"/>
      <c r="I638" s="140"/>
      <c r="J638" s="140"/>
      <c r="K638" s="140"/>
      <c r="L638" s="140"/>
      <c r="M638" s="140"/>
      <c r="N638" s="140"/>
      <c r="O638" s="140"/>
      <c r="P638" s="140"/>
      <c r="Q638" s="140"/>
      <c r="R638" s="140"/>
      <c r="S638" s="140"/>
      <c r="T638" s="140"/>
      <c r="U638" s="140"/>
      <c r="V638" s="140"/>
      <c r="W638" s="140"/>
      <c r="X638" s="140"/>
      <c r="Y638" s="140"/>
      <c r="Z638" s="140"/>
      <c r="AA638" s="140"/>
      <c r="AB638" s="140"/>
      <c r="AC638" s="140"/>
      <c r="AD638" s="140"/>
      <c r="AE638" s="140"/>
      <c r="AF638" s="140"/>
      <c r="AG638" s="140"/>
      <c r="AH638" s="140"/>
    </row>
    <row r="639" spans="2:34" ht="15" customHeight="1"/>
    <row r="640" spans="2:34" ht="15" customHeight="1"/>
    <row r="641" ht="15" customHeight="1"/>
    <row r="642" ht="15" customHeight="1"/>
    <row r="675" ht="15" customHeight="1"/>
    <row r="676" ht="15" customHeight="1"/>
    <row r="677" ht="15" customHeight="1"/>
    <row r="678" ht="15" customHeight="1"/>
    <row r="679" ht="15" customHeight="1"/>
    <row r="680" ht="15" customHeight="1"/>
    <row r="681"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9" ht="15" customHeight="1"/>
    <row r="700" ht="15" customHeight="1"/>
    <row r="701" ht="15" customHeight="1"/>
    <row r="702" ht="15" customHeight="1"/>
    <row r="704" ht="15" customHeight="1"/>
    <row r="705" spans="2:34" ht="15" customHeight="1"/>
    <row r="706" spans="2:34" ht="15" customHeight="1"/>
    <row r="707" spans="2:34" ht="15" customHeight="1"/>
    <row r="708" spans="2:34" ht="15" customHeight="1"/>
    <row r="709" spans="2:34" ht="15" customHeight="1"/>
    <row r="710" spans="2:34" ht="15" customHeight="1">
      <c r="B710" s="140"/>
      <c r="C710" s="140"/>
      <c r="D710" s="140"/>
      <c r="E710" s="140"/>
      <c r="F710" s="140"/>
      <c r="G710" s="140"/>
      <c r="H710" s="140"/>
      <c r="I710" s="140"/>
      <c r="J710" s="140"/>
      <c r="K710" s="140"/>
      <c r="L710" s="140"/>
      <c r="M710" s="140"/>
      <c r="N710" s="140"/>
      <c r="O710" s="140"/>
      <c r="P710" s="140"/>
      <c r="Q710" s="140"/>
      <c r="R710" s="140"/>
      <c r="S710" s="140"/>
      <c r="T710" s="140"/>
      <c r="U710" s="140"/>
      <c r="V710" s="140"/>
      <c r="W710" s="140"/>
      <c r="X710" s="140"/>
      <c r="Y710" s="140"/>
      <c r="Z710" s="140"/>
      <c r="AA710" s="140"/>
      <c r="AB710" s="140"/>
      <c r="AC710" s="140"/>
      <c r="AD710" s="140"/>
      <c r="AE710" s="140"/>
      <c r="AF710" s="140"/>
      <c r="AG710" s="140"/>
      <c r="AH710" s="140"/>
    </row>
    <row r="711" spans="2:34" ht="15" customHeight="1"/>
    <row r="712" spans="2:34" ht="15" customHeight="1"/>
    <row r="713" spans="2:34" ht="15" customHeight="1"/>
    <row r="714" spans="2:34" ht="15" customHeight="1"/>
    <row r="715" spans="2:34"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1" ht="15" customHeight="1"/>
    <row r="782" ht="15" customHeight="1"/>
    <row r="783"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1" ht="15" customHeight="1"/>
    <row r="812" ht="15" customHeight="1"/>
    <row r="813"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6" ht="15" customHeight="1"/>
    <row r="827" ht="15" customHeight="1"/>
    <row r="828" ht="15" customHeight="1"/>
    <row r="829" ht="15" customHeight="1"/>
    <row r="830" ht="15" customHeight="1"/>
    <row r="831" ht="15" customHeight="1"/>
    <row r="832" ht="15" customHeight="1"/>
    <row r="833" ht="15" customHeight="1"/>
    <row r="834"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2" spans="2:34" ht="15" customHeight="1"/>
    <row r="883" spans="2:34" ht="15" customHeight="1"/>
    <row r="884" spans="2:34" ht="15" customHeight="1"/>
    <row r="885" spans="2:34" ht="15" customHeight="1"/>
    <row r="886" spans="2:34" ht="15" customHeight="1">
      <c r="B886" s="140"/>
      <c r="C886" s="140"/>
      <c r="D886" s="140"/>
      <c r="E886" s="140"/>
      <c r="F886" s="140"/>
      <c r="G886" s="140"/>
      <c r="H886" s="140"/>
      <c r="I886" s="140"/>
      <c r="J886" s="140"/>
      <c r="K886" s="140"/>
      <c r="L886" s="140"/>
      <c r="M886" s="140"/>
      <c r="N886" s="140"/>
      <c r="O886" s="140"/>
      <c r="P886" s="140"/>
      <c r="Q886" s="140"/>
      <c r="R886" s="140"/>
      <c r="S886" s="140"/>
      <c r="T886" s="140"/>
      <c r="U886" s="140"/>
      <c r="V886" s="140"/>
      <c r="W886" s="140"/>
      <c r="X886" s="140"/>
      <c r="Y886" s="140"/>
      <c r="Z886" s="140"/>
      <c r="AA886" s="140"/>
      <c r="AB886" s="140"/>
      <c r="AC886" s="140"/>
      <c r="AD886" s="140"/>
      <c r="AE886" s="140"/>
      <c r="AF886" s="140"/>
      <c r="AG886" s="140"/>
      <c r="AH886" s="140"/>
    </row>
    <row r="887" spans="2:34" ht="15" customHeight="1"/>
    <row r="888" spans="2:34"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8" ht="15" customHeight="1"/>
    <row r="930" ht="15" customHeight="1"/>
    <row r="931" ht="15" customHeight="1"/>
    <row r="932" ht="15" customHeight="1"/>
    <row r="933" ht="15" customHeight="1"/>
    <row r="934"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3" ht="15" customHeight="1"/>
    <row r="955" ht="15" customHeight="1"/>
    <row r="957" ht="15" customHeight="1"/>
    <row r="958" ht="15" customHeight="1"/>
    <row r="959" ht="15" customHeight="1"/>
    <row r="960" ht="15" customHeight="1"/>
    <row r="961" spans="2:34" ht="15" customHeight="1"/>
    <row r="962" spans="2:34" ht="15" customHeight="1"/>
    <row r="963" spans="2:34" ht="15" customHeight="1"/>
    <row r="964" spans="2:34" ht="15" customHeight="1"/>
    <row r="965" spans="2:34" ht="15" customHeight="1"/>
    <row r="966" spans="2:34" ht="15" customHeight="1"/>
    <row r="967" spans="2:34" ht="15" customHeight="1"/>
    <row r="968" spans="2:34" ht="15" customHeight="1"/>
    <row r="969" spans="2:34" ht="15" customHeight="1">
      <c r="B969" s="140"/>
      <c r="C969" s="140"/>
      <c r="D969" s="140"/>
      <c r="E969" s="140"/>
      <c r="F969" s="140"/>
      <c r="G969" s="140"/>
      <c r="H969" s="140"/>
      <c r="I969" s="140"/>
      <c r="J969" s="140"/>
      <c r="K969" s="140"/>
      <c r="L969" s="140"/>
      <c r="M969" s="140"/>
      <c r="N969" s="140"/>
      <c r="O969" s="140"/>
      <c r="P969" s="140"/>
      <c r="Q969" s="140"/>
      <c r="R969" s="140"/>
      <c r="S969" s="140"/>
      <c r="T969" s="140"/>
      <c r="U969" s="140"/>
      <c r="V969" s="140"/>
      <c r="W969" s="140"/>
      <c r="X969" s="140"/>
      <c r="Y969" s="140"/>
      <c r="Z969" s="140"/>
      <c r="AA969" s="140"/>
      <c r="AB969" s="140"/>
      <c r="AC969" s="140"/>
      <c r="AD969" s="140"/>
      <c r="AE969" s="140"/>
      <c r="AF969" s="140"/>
      <c r="AG969" s="140"/>
      <c r="AH969" s="140"/>
    </row>
    <row r="970" spans="2:34" ht="15" customHeight="1"/>
    <row r="971" spans="2:34" ht="15" customHeight="1"/>
    <row r="972" spans="2:34" ht="15" customHeight="1"/>
    <row r="973" spans="2:34" ht="15" customHeight="1"/>
    <row r="974" spans="2:34"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8" ht="15" customHeight="1"/>
    <row r="1029" ht="15" customHeight="1"/>
    <row r="1031" ht="15" customHeight="1"/>
    <row r="1032" ht="15" customHeight="1"/>
    <row r="1033" ht="15" customHeight="1"/>
    <row r="1034" ht="15" customHeight="1"/>
    <row r="1035"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4" ht="15" customHeight="1"/>
    <row r="1055" ht="15" customHeight="1"/>
    <row r="1057" spans="2:34" ht="15" customHeight="1"/>
    <row r="1059" spans="2:34" ht="15" customHeight="1"/>
    <row r="1060" spans="2:34" ht="15" customHeight="1"/>
    <row r="1061" spans="2:34" ht="15" customHeight="1"/>
    <row r="1062" spans="2:34" ht="15" customHeight="1"/>
    <row r="1063" spans="2:34" ht="15" customHeight="1"/>
    <row r="1064" spans="2:34" ht="15" customHeight="1"/>
    <row r="1065" spans="2:34" ht="15" customHeight="1"/>
    <row r="1066" spans="2:34" ht="15" customHeight="1"/>
    <row r="1067" spans="2:34" ht="15" customHeight="1"/>
    <row r="1068" spans="2:34" ht="15" customHeight="1"/>
    <row r="1069" spans="2:34" ht="15" customHeight="1"/>
    <row r="1070" spans="2:34" ht="15" customHeight="1"/>
    <row r="1071" spans="2:34" ht="15" customHeight="1">
      <c r="B1071" s="140"/>
      <c r="C1071" s="140"/>
      <c r="D1071" s="140"/>
      <c r="E1071" s="140"/>
      <c r="F1071" s="140"/>
      <c r="G1071" s="140"/>
      <c r="H1071" s="140"/>
      <c r="I1071" s="140"/>
      <c r="J1071" s="140"/>
      <c r="K1071" s="140"/>
      <c r="L1071" s="140"/>
      <c r="M1071" s="140"/>
      <c r="N1071" s="140"/>
      <c r="O1071" s="140"/>
      <c r="P1071" s="140"/>
      <c r="Q1071" s="140"/>
      <c r="R1071" s="140"/>
      <c r="S1071" s="140"/>
      <c r="T1071" s="140"/>
      <c r="U1071" s="140"/>
      <c r="V1071" s="140"/>
      <c r="W1071" s="140"/>
      <c r="X1071" s="140"/>
      <c r="Y1071" s="140"/>
      <c r="Z1071" s="140"/>
      <c r="AA1071" s="140"/>
      <c r="AB1071" s="140"/>
      <c r="AC1071" s="140"/>
      <c r="AD1071" s="140"/>
      <c r="AE1071" s="140"/>
      <c r="AF1071" s="140"/>
      <c r="AG1071" s="140"/>
      <c r="AH1071" s="140"/>
    </row>
    <row r="1072" spans="2:34" ht="15" customHeight="1"/>
    <row r="1073" ht="15" customHeight="1"/>
    <row r="1074" ht="15" customHeight="1"/>
    <row r="1075" ht="15" customHeight="1"/>
    <row r="1076"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8" ht="15" customHeight="1"/>
    <row r="1130" ht="15" customHeight="1"/>
    <row r="1131" ht="15" customHeight="1"/>
    <row r="1132" ht="15" customHeight="1"/>
    <row r="1133" ht="15" customHeight="1"/>
    <row r="1134"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3" ht="15" customHeight="1"/>
    <row r="1155"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spans="2:34" ht="15" customHeight="1">
      <c r="B1169" s="140"/>
      <c r="C1169" s="140"/>
      <c r="D1169" s="140"/>
      <c r="E1169" s="140"/>
      <c r="F1169" s="140"/>
      <c r="G1169" s="140"/>
      <c r="H1169" s="140"/>
      <c r="I1169" s="140"/>
      <c r="J1169" s="140"/>
      <c r="K1169" s="140"/>
      <c r="L1169" s="140"/>
      <c r="M1169" s="140"/>
      <c r="N1169" s="140"/>
      <c r="O1169" s="140"/>
      <c r="P1169" s="140"/>
      <c r="Q1169" s="140"/>
      <c r="R1169" s="140"/>
      <c r="S1169" s="140"/>
      <c r="T1169" s="140"/>
      <c r="U1169" s="140"/>
      <c r="V1169" s="140"/>
      <c r="W1169" s="140"/>
      <c r="X1169" s="140"/>
      <c r="Y1169" s="140"/>
      <c r="Z1169" s="140"/>
      <c r="AA1169" s="140"/>
      <c r="AB1169" s="140"/>
      <c r="AC1169" s="140"/>
      <c r="AD1169" s="140"/>
      <c r="AE1169" s="140"/>
      <c r="AF1169" s="140"/>
      <c r="AG1169" s="140"/>
      <c r="AH1169" s="140"/>
    </row>
    <row r="1170" spans="2:34" ht="15" customHeight="1"/>
    <row r="1171" spans="2:34" ht="15" customHeight="1"/>
    <row r="1172" spans="2:34" ht="15" customHeight="1"/>
    <row r="1173" spans="2:34" ht="15" customHeight="1"/>
    <row r="1174" spans="2:34"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8" ht="15" customHeight="1"/>
    <row r="1230" ht="15" customHeight="1"/>
    <row r="1231" ht="15" customHeight="1"/>
    <row r="1232" ht="15" customHeight="1"/>
    <row r="1233" ht="15" customHeight="1"/>
    <row r="1234"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3" ht="15" customHeight="1"/>
    <row r="1255" ht="15" customHeight="1"/>
    <row r="1257" ht="15" customHeight="1"/>
    <row r="1258" ht="15" customHeight="1"/>
    <row r="1259" ht="15" customHeight="1"/>
    <row r="1260" ht="15" customHeight="1"/>
    <row r="1261" ht="15" customHeight="1"/>
    <row r="1262" ht="15" customHeight="1"/>
    <row r="1263" ht="15" customHeight="1"/>
    <row r="1264" ht="15" customHeight="1"/>
    <row r="1265" spans="2:34" ht="15" customHeight="1"/>
    <row r="1266" spans="2:34" ht="15" customHeight="1"/>
    <row r="1267" spans="2:34" ht="15" customHeight="1"/>
    <row r="1268" spans="2:34" ht="15" customHeight="1"/>
    <row r="1269" spans="2:34" ht="15" customHeight="1">
      <c r="B1269" s="140"/>
      <c r="C1269" s="140"/>
      <c r="D1269" s="140"/>
      <c r="E1269" s="140"/>
      <c r="F1269" s="140"/>
      <c r="G1269" s="140"/>
      <c r="H1269" s="140"/>
      <c r="I1269" s="140"/>
      <c r="J1269" s="140"/>
      <c r="K1269" s="140"/>
      <c r="L1269" s="140"/>
      <c r="M1269" s="140"/>
      <c r="N1269" s="140"/>
      <c r="O1269" s="140"/>
      <c r="P1269" s="140"/>
      <c r="Q1269" s="140"/>
      <c r="R1269" s="140"/>
      <c r="S1269" s="140"/>
      <c r="T1269" s="140"/>
      <c r="U1269" s="140"/>
      <c r="V1269" s="140"/>
      <c r="W1269" s="140"/>
      <c r="X1269" s="140"/>
      <c r="Y1269" s="140"/>
      <c r="Z1269" s="140"/>
      <c r="AA1269" s="140"/>
      <c r="AB1269" s="140"/>
      <c r="AC1269" s="140"/>
      <c r="AD1269" s="140"/>
      <c r="AE1269" s="140"/>
      <c r="AF1269" s="140"/>
      <c r="AG1269" s="140"/>
      <c r="AH1269" s="140"/>
    </row>
    <row r="1270" spans="2:34" ht="15" customHeight="1"/>
    <row r="1271" spans="2:34" ht="15" customHeight="1"/>
    <row r="1272" spans="2:34" ht="15" customHeight="1"/>
    <row r="1273" spans="2:34" ht="15" customHeight="1"/>
    <row r="1274" spans="2:34" ht="15" customHeight="1"/>
    <row r="1300" ht="15" customHeight="1"/>
    <row r="1301" ht="15" customHeight="1"/>
    <row r="1302" ht="15" customHeight="1"/>
    <row r="1303" ht="15" customHeight="1"/>
    <row r="1304" ht="15" customHeight="1"/>
    <row r="1305" ht="15" customHeight="1"/>
    <row r="1307" ht="15" customHeight="1"/>
    <row r="1308" ht="15" customHeight="1"/>
    <row r="1309" ht="15" customHeight="1"/>
    <row r="1310" ht="15" customHeight="1"/>
    <row r="1312" ht="15" customHeight="1"/>
    <row r="1313" ht="15" customHeight="1"/>
    <row r="1314"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spans="2:34" ht="15" customHeight="1"/>
    <row r="1490" spans="2:34" ht="15" customHeight="1"/>
    <row r="1491" spans="2:34" ht="15" customHeight="1"/>
    <row r="1492" spans="2:34" ht="15" customHeight="1"/>
    <row r="1493" spans="2:34" ht="15" customHeight="1"/>
    <row r="1494" spans="2:34" ht="15" customHeight="1"/>
    <row r="1495" spans="2:34" ht="15" customHeight="1">
      <c r="B1495" s="140"/>
      <c r="C1495" s="140"/>
      <c r="D1495" s="140"/>
      <c r="E1495" s="140"/>
      <c r="F1495" s="140"/>
      <c r="G1495" s="140"/>
      <c r="H1495" s="140"/>
      <c r="I1495" s="140"/>
      <c r="J1495" s="140"/>
      <c r="K1495" s="140"/>
      <c r="L1495" s="140"/>
      <c r="M1495" s="140"/>
      <c r="N1495" s="140"/>
      <c r="O1495" s="140"/>
      <c r="P1495" s="140"/>
      <c r="Q1495" s="140"/>
      <c r="R1495" s="140"/>
      <c r="S1495" s="140"/>
      <c r="T1495" s="140"/>
      <c r="U1495" s="140"/>
      <c r="V1495" s="140"/>
      <c r="W1495" s="140"/>
      <c r="X1495" s="140"/>
      <c r="Y1495" s="140"/>
      <c r="Z1495" s="140"/>
      <c r="AA1495" s="140"/>
      <c r="AB1495" s="140"/>
      <c r="AC1495" s="140"/>
      <c r="AD1495" s="140"/>
      <c r="AE1495" s="140"/>
      <c r="AF1495" s="140"/>
      <c r="AG1495" s="140"/>
      <c r="AH1495" s="140"/>
    </row>
    <row r="1496" spans="2:34" ht="15" customHeight="1"/>
    <row r="1497" spans="2:34" ht="15" customHeight="1"/>
    <row r="1498" spans="2:34" ht="15" customHeight="1"/>
    <row r="1499" spans="2:34" ht="15" customHeight="1"/>
    <row r="1500" spans="2:34" ht="15" customHeight="1"/>
    <row r="1501" spans="2:34" ht="15" customHeight="1"/>
    <row r="1502" spans="2:34" ht="15" customHeight="1"/>
    <row r="1503" spans="2:34" ht="15" customHeight="1"/>
    <row r="1504" spans="2:34" ht="15"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spans="2:34" ht="15" customHeight="1">
      <c r="B1713" s="140"/>
      <c r="C1713" s="140"/>
      <c r="D1713" s="140"/>
      <c r="E1713" s="140"/>
      <c r="F1713" s="140"/>
      <c r="G1713" s="140"/>
      <c r="H1713" s="140"/>
      <c r="I1713" s="140"/>
      <c r="J1713" s="140"/>
      <c r="K1713" s="140"/>
      <c r="L1713" s="140"/>
      <c r="M1713" s="140"/>
      <c r="N1713" s="140"/>
      <c r="O1713" s="140"/>
      <c r="P1713" s="140"/>
      <c r="Q1713" s="140"/>
      <c r="R1713" s="140"/>
      <c r="S1713" s="140"/>
      <c r="T1713" s="140"/>
      <c r="U1713" s="140"/>
      <c r="V1713" s="140"/>
      <c r="W1713" s="140"/>
      <c r="X1713" s="140"/>
      <c r="Y1713" s="140"/>
      <c r="Z1713" s="140"/>
      <c r="AA1713" s="140"/>
      <c r="AB1713" s="140"/>
      <c r="AC1713" s="140"/>
      <c r="AD1713" s="140"/>
      <c r="AE1713" s="140"/>
      <c r="AF1713" s="140"/>
      <c r="AG1713" s="140"/>
      <c r="AH1713" s="140"/>
    </row>
    <row r="1715" spans="2:34" ht="15" customHeight="1"/>
    <row r="1716" spans="2:34" ht="15" customHeight="1"/>
    <row r="1725" spans="2:34" ht="15" customHeight="1"/>
    <row r="1726" spans="2:34" ht="15" customHeight="1"/>
    <row r="1727" spans="2:34" ht="15" customHeight="1"/>
    <row r="1728" spans="2:34" ht="15" customHeight="1"/>
    <row r="1729" ht="15" customHeight="1"/>
    <row r="1730" ht="15"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6" ht="15"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62" ht="15" customHeight="1"/>
    <row r="1963" ht="15" customHeight="1"/>
    <row r="1964" ht="15" customHeight="1"/>
    <row r="1965" ht="15" customHeight="1"/>
    <row r="1966" ht="15" customHeight="1"/>
    <row r="1967" ht="15" customHeight="1"/>
    <row r="1968" ht="15" customHeight="1"/>
    <row r="1969" ht="15" customHeight="1"/>
    <row r="1971" ht="15" customHeight="1"/>
    <row r="1972" ht="15" customHeight="1"/>
    <row r="1973" ht="15" customHeight="1"/>
    <row r="1974" ht="15" customHeight="1"/>
    <row r="1975" ht="15" customHeight="1"/>
    <row r="1976" ht="15" customHeight="1"/>
    <row r="1977" ht="15" customHeight="1"/>
    <row r="1978" ht="15" customHeight="1"/>
    <row r="1980" ht="15" customHeight="1"/>
    <row r="1981" ht="15" customHeight="1"/>
    <row r="1982" ht="15" customHeight="1"/>
    <row r="1983" ht="15" customHeight="1"/>
    <row r="1984" ht="15" customHeight="1"/>
    <row r="1985" spans="2:34" ht="15" customHeight="1"/>
    <row r="1986" spans="2:34" ht="15" customHeight="1"/>
    <row r="1987" spans="2:34" ht="15" customHeight="1"/>
    <row r="1988" spans="2:34" ht="15" customHeight="1"/>
    <row r="1989" spans="2:34" ht="15" customHeight="1"/>
    <row r="1990" spans="2:34" ht="15" customHeight="1">
      <c r="B1990" s="140"/>
      <c r="C1990" s="140"/>
      <c r="D1990" s="140"/>
      <c r="E1990" s="140"/>
      <c r="F1990" s="140"/>
      <c r="G1990" s="140"/>
      <c r="H1990" s="140"/>
      <c r="I1990" s="140"/>
      <c r="J1990" s="140"/>
      <c r="K1990" s="140"/>
      <c r="L1990" s="140"/>
      <c r="M1990" s="140"/>
      <c r="N1990" s="140"/>
      <c r="O1990" s="140"/>
      <c r="P1990" s="140"/>
      <c r="Q1990" s="140"/>
      <c r="R1990" s="140"/>
      <c r="S1990" s="140"/>
      <c r="T1990" s="140"/>
      <c r="U1990" s="140"/>
      <c r="V1990" s="140"/>
      <c r="W1990" s="140"/>
      <c r="X1990" s="140"/>
      <c r="Y1990" s="140"/>
      <c r="Z1990" s="140"/>
      <c r="AA1990" s="140"/>
      <c r="AB1990" s="140"/>
      <c r="AC1990" s="140"/>
      <c r="AD1990" s="140"/>
      <c r="AE1990" s="140"/>
      <c r="AF1990" s="140"/>
      <c r="AG1990" s="140"/>
      <c r="AH1990" s="140"/>
    </row>
    <row r="1991" spans="2:34" ht="15" customHeight="1"/>
    <row r="1992" spans="2:34" ht="15" customHeight="1"/>
    <row r="1993" spans="2:34" ht="15" customHeight="1"/>
    <row r="1994" spans="2:34" ht="15" customHeight="1"/>
    <row r="1995" spans="2:34" ht="15" customHeight="1"/>
    <row r="1996" spans="2:34" ht="15" customHeight="1"/>
    <row r="1997" spans="2:34" ht="15"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spans="2:34" ht="15" customHeight="1"/>
    <row r="2322" spans="2:34" ht="15" customHeight="1"/>
    <row r="2323" spans="2:34" ht="15" customHeight="1"/>
    <row r="2324" spans="2:34" ht="15" customHeight="1"/>
    <row r="2325" spans="2:34" ht="15" customHeight="1">
      <c r="B2325" s="140"/>
      <c r="C2325" s="140"/>
      <c r="D2325" s="140"/>
      <c r="E2325" s="140"/>
      <c r="F2325" s="140"/>
      <c r="G2325" s="140"/>
      <c r="H2325" s="140"/>
      <c r="I2325" s="140"/>
      <c r="J2325" s="140"/>
      <c r="K2325" s="140"/>
      <c r="L2325" s="140"/>
      <c r="M2325" s="140"/>
      <c r="N2325" s="140"/>
      <c r="O2325" s="140"/>
      <c r="P2325" s="140"/>
      <c r="Q2325" s="140"/>
      <c r="R2325" s="140"/>
      <c r="S2325" s="140"/>
      <c r="T2325" s="140"/>
      <c r="U2325" s="140"/>
      <c r="V2325" s="140"/>
      <c r="W2325" s="140"/>
      <c r="X2325" s="140"/>
      <c r="Y2325" s="140"/>
      <c r="Z2325" s="140"/>
      <c r="AA2325" s="140"/>
      <c r="AB2325" s="140"/>
      <c r="AC2325" s="140"/>
      <c r="AD2325" s="140"/>
      <c r="AE2325" s="140"/>
      <c r="AF2325" s="140"/>
      <c r="AG2325" s="140"/>
      <c r="AH2325" s="140"/>
    </row>
    <row r="2326" spans="2:34"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spans="2:34" ht="15" customHeight="1"/>
    <row r="2642" spans="2:34" ht="15" customHeight="1"/>
    <row r="2643" spans="2:34" ht="15" customHeight="1"/>
    <row r="2644" spans="2:34" ht="15" customHeight="1"/>
    <row r="2645" spans="2:34" ht="15" customHeight="1">
      <c r="B2645" s="140"/>
      <c r="C2645" s="140"/>
      <c r="D2645" s="140"/>
      <c r="E2645" s="140"/>
      <c r="F2645" s="140"/>
      <c r="G2645" s="140"/>
      <c r="H2645" s="140"/>
      <c r="I2645" s="140"/>
      <c r="J2645" s="140"/>
      <c r="K2645" s="140"/>
      <c r="L2645" s="140"/>
      <c r="M2645" s="140"/>
      <c r="N2645" s="140"/>
      <c r="O2645" s="140"/>
      <c r="P2645" s="140"/>
      <c r="Q2645" s="140"/>
      <c r="R2645" s="140"/>
      <c r="S2645" s="140"/>
      <c r="T2645" s="140"/>
      <c r="U2645" s="140"/>
      <c r="V2645" s="140"/>
      <c r="W2645" s="140"/>
      <c r="X2645" s="140"/>
      <c r="Y2645" s="140"/>
      <c r="Z2645" s="140"/>
      <c r="AA2645" s="140"/>
      <c r="AB2645" s="140"/>
      <c r="AC2645" s="140"/>
      <c r="AD2645" s="140"/>
      <c r="AE2645" s="140"/>
      <c r="AF2645" s="140"/>
      <c r="AG2645" s="140"/>
      <c r="AH2645" s="140"/>
    </row>
    <row r="2646" spans="2:3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spans="2:34" ht="15" customHeight="1"/>
    <row r="2962" spans="2:34" ht="15" customHeight="1"/>
    <row r="2963" spans="2:34" ht="15" customHeight="1"/>
    <row r="2964" spans="2:34" ht="15" customHeight="1"/>
    <row r="2966" spans="2:34" ht="15" customHeight="1"/>
    <row r="2967" spans="2:34" ht="15" customHeight="1"/>
    <row r="2968" spans="2:34" ht="15" customHeight="1"/>
    <row r="2969" spans="2:34" ht="15" customHeight="1"/>
    <row r="2970" spans="2:34" ht="15" customHeight="1"/>
    <row r="2971" spans="2:34" ht="15" customHeight="1">
      <c r="B2971" s="140"/>
      <c r="C2971" s="140"/>
      <c r="D2971" s="140"/>
      <c r="E2971" s="140"/>
      <c r="F2971" s="140"/>
      <c r="G2971" s="140"/>
      <c r="H2971" s="140"/>
      <c r="I2971" s="140"/>
      <c r="J2971" s="140"/>
      <c r="K2971" s="140"/>
      <c r="L2971" s="140"/>
      <c r="M2971" s="140"/>
      <c r="N2971" s="140"/>
      <c r="O2971" s="140"/>
      <c r="P2971" s="140"/>
      <c r="Q2971" s="140"/>
      <c r="R2971" s="140"/>
      <c r="S2971" s="140"/>
      <c r="T2971" s="140"/>
      <c r="U2971" s="140"/>
      <c r="V2971" s="140"/>
      <c r="W2971" s="140"/>
      <c r="X2971" s="140"/>
      <c r="Y2971" s="140"/>
      <c r="Z2971" s="140"/>
      <c r="AA2971" s="140"/>
      <c r="AB2971" s="140"/>
      <c r="AC2971" s="140"/>
      <c r="AD2971" s="140"/>
      <c r="AE2971" s="140"/>
      <c r="AF2971" s="140"/>
      <c r="AG2971" s="140"/>
      <c r="AH2971" s="140"/>
    </row>
    <row r="2972" spans="2:34" ht="15"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5" ht="15" customHeight="1"/>
    <row r="3276" ht="15" customHeight="1"/>
    <row r="3277" ht="15" customHeight="1"/>
    <row r="3278" ht="15" customHeight="1"/>
    <row r="3279" ht="15" customHeight="1"/>
    <row r="3280" ht="15" customHeight="1"/>
    <row r="3281" spans="2:34" ht="15" customHeight="1"/>
    <row r="3282" spans="2:34" ht="15" customHeight="1"/>
    <row r="3283" spans="2:34" ht="15" customHeight="1"/>
    <row r="3284" spans="2:34" ht="15" customHeight="1"/>
    <row r="3285" spans="2:34" ht="15" customHeight="1"/>
    <row r="3286" spans="2:34" ht="15" customHeight="1"/>
    <row r="3287" spans="2:34" ht="15" customHeight="1"/>
    <row r="3288" spans="2:34" ht="15" customHeight="1"/>
    <row r="3289" spans="2:34" ht="15" customHeight="1"/>
    <row r="3290" spans="2:34" ht="15" customHeight="1"/>
    <row r="3291" spans="2:34" ht="15" customHeight="1"/>
    <row r="3292" spans="2:34" ht="15" customHeight="1"/>
    <row r="3293" spans="2:34" ht="15" customHeight="1">
      <c r="B3293" s="140"/>
      <c r="C3293" s="140"/>
      <c r="D3293" s="140"/>
      <c r="E3293" s="140"/>
      <c r="F3293" s="140"/>
      <c r="G3293" s="140"/>
      <c r="H3293" s="140"/>
      <c r="I3293" s="140"/>
      <c r="J3293" s="140"/>
      <c r="K3293" s="140"/>
      <c r="L3293" s="140"/>
      <c r="M3293" s="140"/>
      <c r="N3293" s="140"/>
      <c r="O3293" s="140"/>
      <c r="P3293" s="140"/>
      <c r="Q3293" s="140"/>
      <c r="R3293" s="140"/>
      <c r="S3293" s="140"/>
      <c r="T3293" s="140"/>
      <c r="U3293" s="140"/>
      <c r="V3293" s="140"/>
      <c r="W3293" s="140"/>
      <c r="X3293" s="140"/>
      <c r="Y3293" s="140"/>
      <c r="Z3293" s="140"/>
      <c r="AA3293" s="140"/>
      <c r="AB3293" s="140"/>
      <c r="AC3293" s="140"/>
      <c r="AD3293" s="140"/>
      <c r="AE3293" s="140"/>
      <c r="AF3293" s="140"/>
      <c r="AG3293" s="140"/>
      <c r="AH3293" s="140"/>
    </row>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3" ht="15" customHeight="1"/>
    <row r="3354" ht="15" customHeight="1"/>
    <row r="3356" ht="15" customHeight="1"/>
    <row r="3357" ht="15" customHeight="1"/>
    <row r="3358" ht="15" customHeight="1"/>
    <row r="3359" ht="15" customHeight="1"/>
    <row r="3360" ht="15"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9" ht="15" customHeight="1"/>
    <row r="3380" ht="15" customHeight="1"/>
    <row r="3382" ht="15" customHeight="1"/>
    <row r="3383" ht="15" customHeight="1"/>
    <row r="3384" ht="15" customHeight="1"/>
    <row r="3386" ht="15" customHeight="1"/>
    <row r="3387" ht="15" customHeight="1"/>
    <row r="3388" ht="15" customHeight="1"/>
    <row r="3389" ht="15" customHeight="1"/>
    <row r="3390" ht="15" customHeight="1"/>
    <row r="3391" ht="15" customHeight="1"/>
    <row r="3392" ht="15" customHeight="1"/>
    <row r="3393" spans="2:34" ht="15" customHeight="1"/>
    <row r="3394" spans="2:34" ht="15" customHeight="1"/>
    <row r="3395" spans="2:34" ht="15" customHeight="1"/>
    <row r="3397" spans="2:34" ht="15" customHeight="1"/>
    <row r="3398" spans="2:34" ht="15" customHeight="1"/>
    <row r="3400" spans="2:34" ht="15" customHeight="1"/>
    <row r="3401" spans="2:34" ht="15" customHeight="1"/>
    <row r="3402" spans="2:34" ht="15" customHeight="1">
      <c r="B3402" s="140"/>
      <c r="C3402" s="140"/>
      <c r="D3402" s="140"/>
      <c r="E3402" s="140"/>
      <c r="F3402" s="140"/>
      <c r="G3402" s="140"/>
      <c r="H3402" s="140"/>
      <c r="I3402" s="140"/>
      <c r="J3402" s="140"/>
      <c r="K3402" s="140"/>
      <c r="L3402" s="140"/>
      <c r="M3402" s="140"/>
      <c r="N3402" s="140"/>
      <c r="O3402" s="140"/>
      <c r="P3402" s="140"/>
      <c r="Q3402" s="140"/>
      <c r="R3402" s="140"/>
      <c r="S3402" s="140"/>
      <c r="T3402" s="140"/>
      <c r="U3402" s="140"/>
      <c r="V3402" s="140"/>
      <c r="W3402" s="140"/>
      <c r="X3402" s="140"/>
      <c r="Y3402" s="140"/>
      <c r="Z3402" s="140"/>
      <c r="AA3402" s="140"/>
      <c r="AB3402" s="140"/>
      <c r="AC3402" s="140"/>
      <c r="AD3402" s="140"/>
      <c r="AE3402" s="140"/>
      <c r="AF3402" s="140"/>
      <c r="AG3402" s="140"/>
      <c r="AH3402" s="140"/>
    </row>
    <row r="3403" spans="2:34" ht="15" customHeight="1"/>
    <row r="3404" spans="2:34" ht="15" customHeight="1"/>
    <row r="3405" spans="2:34" ht="15" customHeight="1"/>
    <row r="3406" spans="2:34" ht="15" customHeight="1"/>
    <row r="3407" spans="2:34" ht="15" customHeight="1"/>
    <row r="3408" spans="2:34" ht="15" customHeight="1"/>
    <row r="3409" ht="15"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8" ht="15" customHeight="1"/>
    <row r="3479" ht="15" customHeight="1"/>
    <row r="3481" ht="15" customHeight="1"/>
    <row r="3482" ht="15" customHeight="1"/>
    <row r="3483" ht="15" customHeight="1"/>
    <row r="3484" ht="15" customHeight="1"/>
    <row r="3485" ht="15"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4" ht="15" customHeight="1"/>
    <row r="3505" ht="15" customHeight="1"/>
    <row r="3507" ht="15" customHeight="1"/>
    <row r="3508" ht="15" customHeight="1"/>
    <row r="3509" ht="15"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2" spans="2:34" ht="15" customHeight="1"/>
    <row r="3523" spans="2:34" ht="15" customHeight="1"/>
    <row r="3525" spans="2:34" ht="15" customHeight="1"/>
    <row r="3526" spans="2:34" ht="15" customHeight="1"/>
    <row r="3527" spans="2:34" ht="15" customHeight="1">
      <c r="B3527" s="140"/>
      <c r="C3527" s="140"/>
      <c r="D3527" s="140"/>
      <c r="E3527" s="140"/>
      <c r="F3527" s="140"/>
      <c r="G3527" s="140"/>
      <c r="H3527" s="140"/>
      <c r="I3527" s="140"/>
      <c r="J3527" s="140"/>
      <c r="K3527" s="140"/>
      <c r="L3527" s="140"/>
      <c r="M3527" s="140"/>
      <c r="N3527" s="140"/>
      <c r="O3527" s="140"/>
      <c r="P3527" s="140"/>
      <c r="Q3527" s="140"/>
      <c r="R3527" s="140"/>
      <c r="S3527" s="140"/>
      <c r="T3527" s="140"/>
      <c r="U3527" s="140"/>
      <c r="V3527" s="140"/>
      <c r="W3527" s="140"/>
      <c r="X3527" s="140"/>
      <c r="Y3527" s="140"/>
      <c r="Z3527" s="140"/>
      <c r="AA3527" s="140"/>
      <c r="AB3527" s="140"/>
      <c r="AC3527" s="140"/>
      <c r="AD3527" s="140"/>
      <c r="AE3527" s="140"/>
      <c r="AF3527" s="140"/>
      <c r="AG3527" s="140"/>
      <c r="AH3527" s="140"/>
    </row>
    <row r="3528" spans="2:34" ht="15" customHeight="1"/>
    <row r="3529" spans="2:34" ht="15" customHeight="1"/>
    <row r="3530" spans="2:34" ht="15" customHeight="1"/>
    <row r="3531" spans="2:34" ht="15" customHeight="1"/>
    <row r="3532" spans="2:34" ht="15" customHeight="1"/>
    <row r="3533" spans="2:34" ht="15" customHeight="1"/>
    <row r="3534" spans="2:34" ht="15"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3" ht="15" customHeight="1"/>
    <row r="3604" ht="15" customHeight="1"/>
    <row r="3606" ht="15" customHeight="1"/>
    <row r="3607" ht="15" customHeight="1"/>
    <row r="3608" ht="15" customHeight="1"/>
    <row r="3609" ht="15" customHeight="1"/>
    <row r="3610" ht="15"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9" ht="15" customHeight="1"/>
    <row r="3630" ht="15" customHeight="1"/>
    <row r="3632" ht="15" customHeight="1"/>
    <row r="3633" ht="15" customHeight="1"/>
    <row r="3634" ht="15"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7" ht="15" customHeight="1"/>
    <row r="3648" ht="15" customHeight="1"/>
    <row r="3650" spans="2:34" ht="15" customHeight="1"/>
    <row r="3651" spans="2:34" ht="15" customHeight="1"/>
    <row r="3652" spans="2:34" ht="15" customHeight="1">
      <c r="B3652" s="140"/>
      <c r="C3652" s="140"/>
      <c r="D3652" s="140"/>
      <c r="E3652" s="140"/>
      <c r="F3652" s="140"/>
      <c r="G3652" s="140"/>
      <c r="H3652" s="140"/>
      <c r="I3652" s="140"/>
      <c r="J3652" s="140"/>
      <c r="K3652" s="140"/>
      <c r="L3652" s="140"/>
      <c r="M3652" s="140"/>
      <c r="N3652" s="140"/>
      <c r="O3652" s="140"/>
      <c r="P3652" s="140"/>
      <c r="Q3652" s="140"/>
      <c r="R3652" s="140"/>
      <c r="S3652" s="140"/>
      <c r="T3652" s="140"/>
      <c r="U3652" s="140"/>
      <c r="V3652" s="140"/>
      <c r="W3652" s="140"/>
      <c r="X3652" s="140"/>
      <c r="Y3652" s="140"/>
      <c r="Z3652" s="140"/>
      <c r="AA3652" s="140"/>
      <c r="AB3652" s="140"/>
      <c r="AC3652" s="140"/>
      <c r="AD3652" s="140"/>
      <c r="AE3652" s="140"/>
      <c r="AF3652" s="140"/>
      <c r="AG3652" s="140"/>
      <c r="AH3652" s="140"/>
    </row>
    <row r="3653" spans="2:34" ht="15" customHeight="1"/>
    <row r="3654" spans="2:34" ht="15" customHeight="1"/>
    <row r="3655" spans="2:34" ht="15" customHeight="1"/>
    <row r="3656" spans="2:34" ht="15" customHeight="1"/>
    <row r="3657" spans="2:34" ht="15" customHeight="1"/>
    <row r="3658" spans="2:34" ht="15" customHeight="1"/>
    <row r="3659" spans="2:34" ht="15"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8" ht="15" customHeight="1"/>
    <row r="3729" ht="15" customHeight="1"/>
    <row r="3731" ht="15" customHeight="1"/>
    <row r="3732" ht="15" customHeight="1"/>
    <row r="3733" ht="15" customHeight="1"/>
    <row r="3734" ht="15" customHeight="1"/>
    <row r="3735" ht="15"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4" ht="15" customHeight="1"/>
    <row r="3755" ht="15" customHeight="1"/>
    <row r="3757" ht="15" customHeight="1"/>
    <row r="3758" ht="15" customHeight="1"/>
    <row r="3759" ht="15"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2" ht="15" customHeight="1"/>
    <row r="3773" ht="15" customHeight="1"/>
    <row r="3775" ht="15" customHeight="1"/>
    <row r="3776" ht="15" customHeight="1"/>
    <row r="3777" spans="2:34" ht="15" customHeight="1">
      <c r="B3777" s="140"/>
      <c r="C3777" s="140"/>
      <c r="D3777" s="140"/>
      <c r="E3777" s="140"/>
      <c r="F3777" s="140"/>
      <c r="G3777" s="140"/>
      <c r="H3777" s="140"/>
      <c r="I3777" s="140"/>
      <c r="J3777" s="140"/>
      <c r="K3777" s="140"/>
      <c r="L3777" s="140"/>
      <c r="M3777" s="140"/>
      <c r="N3777" s="140"/>
      <c r="O3777" s="140"/>
      <c r="P3777" s="140"/>
      <c r="Q3777" s="140"/>
      <c r="R3777" s="140"/>
      <c r="S3777" s="140"/>
      <c r="T3777" s="140"/>
      <c r="U3777" s="140"/>
      <c r="V3777" s="140"/>
      <c r="W3777" s="140"/>
      <c r="X3777" s="140"/>
      <c r="Y3777" s="140"/>
      <c r="Z3777" s="140"/>
      <c r="AA3777" s="140"/>
      <c r="AB3777" s="140"/>
      <c r="AC3777" s="140"/>
      <c r="AD3777" s="140"/>
      <c r="AE3777" s="140"/>
      <c r="AF3777" s="140"/>
      <c r="AG3777" s="140"/>
      <c r="AH3777" s="140"/>
    </row>
    <row r="3778" spans="2:34" ht="15" customHeight="1"/>
    <row r="3779" spans="2:34" ht="15" customHeight="1"/>
    <row r="3780" spans="2:34" ht="15" customHeight="1"/>
    <row r="3781" spans="2:34" ht="15" customHeight="1"/>
    <row r="3782" spans="2:34" ht="15" customHeight="1"/>
    <row r="3783" spans="2:34" ht="15" customHeight="1"/>
    <row r="3784" spans="2:34" ht="15"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3" ht="15" customHeight="1"/>
    <row r="3854" ht="15" customHeight="1"/>
    <row r="3856" ht="15" customHeight="1"/>
    <row r="3857" ht="15" customHeight="1"/>
    <row r="3858" ht="15" customHeight="1"/>
    <row r="3859" ht="15" customHeight="1"/>
    <row r="3860" ht="15"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9" ht="15" customHeight="1"/>
    <row r="3880" ht="15" customHeight="1"/>
    <row r="3882" ht="15" customHeight="1"/>
    <row r="3883" ht="15" customHeight="1"/>
    <row r="3884" ht="15" customHeight="1"/>
    <row r="3886" ht="15" customHeight="1"/>
    <row r="3887" ht="15" customHeight="1"/>
    <row r="3888" ht="15" customHeight="1"/>
    <row r="3889" spans="2:34" ht="15" customHeight="1"/>
    <row r="3890" spans="2:34" ht="15" customHeight="1"/>
    <row r="3891" spans="2:34" ht="15" customHeight="1"/>
    <row r="3892" spans="2:34" ht="15" customHeight="1"/>
    <row r="3893" spans="2:34" ht="15" customHeight="1"/>
    <row r="3894" spans="2:34" ht="15" customHeight="1"/>
    <row r="3895" spans="2:34" ht="15" customHeight="1"/>
    <row r="3897" spans="2:34" ht="15" customHeight="1"/>
    <row r="3898" spans="2:34" ht="15" customHeight="1"/>
    <row r="3900" spans="2:34" ht="15" customHeight="1"/>
    <row r="3901" spans="2:34" ht="15" customHeight="1"/>
    <row r="3902" spans="2:34" ht="15" customHeight="1">
      <c r="B3902" s="140"/>
      <c r="C3902" s="140"/>
      <c r="D3902" s="140"/>
      <c r="E3902" s="140"/>
      <c r="F3902" s="140"/>
      <c r="G3902" s="140"/>
      <c r="H3902" s="140"/>
      <c r="I3902" s="140"/>
      <c r="J3902" s="140"/>
      <c r="K3902" s="140"/>
      <c r="L3902" s="140"/>
      <c r="M3902" s="140"/>
      <c r="N3902" s="140"/>
      <c r="O3902" s="140"/>
      <c r="P3902" s="140"/>
      <c r="Q3902" s="140"/>
      <c r="R3902" s="140"/>
      <c r="S3902" s="140"/>
      <c r="T3902" s="140"/>
      <c r="U3902" s="140"/>
      <c r="V3902" s="140"/>
      <c r="W3902" s="140"/>
      <c r="X3902" s="140"/>
      <c r="Y3902" s="140"/>
      <c r="Z3902" s="140"/>
      <c r="AA3902" s="140"/>
      <c r="AB3902" s="140"/>
      <c r="AC3902" s="140"/>
      <c r="AD3902" s="140"/>
      <c r="AE3902" s="140"/>
      <c r="AF3902" s="140"/>
      <c r="AG3902" s="140"/>
      <c r="AH3902" s="140"/>
    </row>
    <row r="3903" spans="2:34" ht="15" customHeight="1"/>
    <row r="3904" spans="2:34" ht="15" customHeight="1"/>
    <row r="3905" ht="15" customHeight="1"/>
    <row r="3906" ht="15" customHeight="1"/>
    <row r="3907" ht="15" customHeight="1"/>
    <row r="3908" ht="15" customHeight="1"/>
    <row r="3909" ht="15"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8" ht="15" customHeight="1"/>
    <row r="3979" ht="15" customHeight="1"/>
    <row r="3981" ht="15" customHeight="1"/>
    <row r="3982" ht="15" customHeight="1"/>
    <row r="3983" ht="15" customHeight="1"/>
    <row r="3984" ht="15" customHeight="1"/>
    <row r="3985" ht="15"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4" ht="15" customHeight="1"/>
    <row r="4005" ht="15" customHeight="1"/>
    <row r="4007" ht="15" customHeight="1"/>
    <row r="4008" ht="15" customHeight="1"/>
    <row r="4009" ht="15" customHeight="1"/>
    <row r="4011" ht="15" customHeight="1"/>
    <row r="4012" ht="15" customHeight="1"/>
    <row r="4013" ht="15" customHeight="1"/>
    <row r="4014" ht="15" customHeight="1"/>
    <row r="4015" ht="15" customHeight="1"/>
    <row r="4016" ht="15" customHeight="1"/>
    <row r="4017" spans="2:34" ht="15" customHeight="1"/>
    <row r="4018" spans="2:34" ht="15" customHeight="1"/>
    <row r="4019" spans="2:34" ht="15" customHeight="1"/>
    <row r="4020" spans="2:34" ht="15" customHeight="1"/>
    <row r="4022" spans="2:34" ht="15" customHeight="1"/>
    <row r="4023" spans="2:34" ht="15" customHeight="1"/>
    <row r="4025" spans="2:34" ht="15" customHeight="1"/>
    <row r="4026" spans="2:34" ht="15" customHeight="1"/>
    <row r="4027" spans="2:34" ht="15" customHeight="1">
      <c r="B4027" s="140"/>
      <c r="C4027" s="140"/>
      <c r="D4027" s="140"/>
      <c r="E4027" s="140"/>
      <c r="F4027" s="140"/>
      <c r="G4027" s="140"/>
      <c r="H4027" s="140"/>
      <c r="I4027" s="140"/>
      <c r="J4027" s="140"/>
      <c r="K4027" s="140"/>
      <c r="L4027" s="140"/>
      <c r="M4027" s="140"/>
      <c r="N4027" s="140"/>
      <c r="O4027" s="140"/>
      <c r="P4027" s="140"/>
      <c r="Q4027" s="140"/>
      <c r="R4027" s="140"/>
      <c r="S4027" s="140"/>
      <c r="T4027" s="140"/>
      <c r="U4027" s="140"/>
      <c r="V4027" s="140"/>
      <c r="W4027" s="140"/>
      <c r="X4027" s="140"/>
      <c r="Y4027" s="140"/>
      <c r="Z4027" s="140"/>
      <c r="AA4027" s="140"/>
      <c r="AB4027" s="140"/>
      <c r="AC4027" s="140"/>
      <c r="AD4027" s="140"/>
      <c r="AE4027" s="140"/>
      <c r="AF4027" s="140"/>
      <c r="AG4027" s="140"/>
      <c r="AH4027" s="140"/>
    </row>
    <row r="4028" spans="2:34" ht="15" customHeight="1"/>
    <row r="4029" spans="2:34" ht="15" customHeight="1"/>
    <row r="4030" spans="2:34" ht="15" customHeight="1"/>
    <row r="4031" spans="2:34" ht="15" customHeight="1"/>
    <row r="4032" spans="2:34" ht="15" customHeight="1"/>
    <row r="4033" ht="15" customHeight="1"/>
    <row r="4034" ht="15"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3" ht="15" customHeight="1"/>
    <row r="4104" ht="15" customHeight="1"/>
    <row r="4106" ht="15" customHeight="1"/>
    <row r="4107" ht="15" customHeight="1"/>
    <row r="4108" ht="15" customHeight="1"/>
    <row r="4109" ht="15" customHeight="1"/>
    <row r="4110" ht="15"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9" ht="15" customHeight="1"/>
    <row r="4130" ht="15" customHeight="1"/>
    <row r="4132" ht="15" customHeight="1"/>
    <row r="4133" ht="15" customHeight="1"/>
    <row r="4134" ht="15"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spans="2:34" ht="15" customHeight="1"/>
    <row r="4147" spans="2:34" ht="15" customHeight="1"/>
    <row r="4148" spans="2:34" ht="15" customHeight="1"/>
    <row r="4150" spans="2:34" ht="15" customHeight="1"/>
    <row r="4151" spans="2:34" ht="15" customHeight="1"/>
    <row r="4152" spans="2:34" ht="15" customHeight="1">
      <c r="B4152" s="140"/>
      <c r="C4152" s="140"/>
      <c r="D4152" s="140"/>
      <c r="E4152" s="140"/>
      <c r="F4152" s="140"/>
      <c r="G4152" s="140"/>
      <c r="H4152" s="140"/>
      <c r="I4152" s="140"/>
      <c r="J4152" s="140"/>
      <c r="K4152" s="140"/>
      <c r="L4152" s="140"/>
      <c r="M4152" s="140"/>
      <c r="N4152" s="140"/>
      <c r="O4152" s="140"/>
      <c r="P4152" s="140"/>
      <c r="Q4152" s="140"/>
      <c r="R4152" s="140"/>
      <c r="S4152" s="140"/>
      <c r="T4152" s="140"/>
      <c r="U4152" s="140"/>
      <c r="V4152" s="140"/>
      <c r="W4152" s="140"/>
      <c r="X4152" s="140"/>
      <c r="Y4152" s="140"/>
      <c r="Z4152" s="140"/>
      <c r="AA4152" s="140"/>
      <c r="AB4152" s="140"/>
      <c r="AC4152" s="140"/>
      <c r="AD4152" s="140"/>
      <c r="AE4152" s="140"/>
      <c r="AF4152" s="140"/>
      <c r="AG4152" s="140"/>
      <c r="AH4152" s="140"/>
    </row>
    <row r="4153" spans="2:34" ht="15" customHeight="1"/>
    <row r="4154" spans="2:34" ht="15" customHeight="1"/>
    <row r="4155" spans="2:34" ht="15" customHeight="1"/>
    <row r="4156" spans="2:34" ht="15" customHeight="1"/>
    <row r="4157" spans="2:34" ht="15" customHeight="1"/>
    <row r="4158" spans="2:34" ht="15" customHeight="1"/>
    <row r="4159" spans="2:34" ht="15"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8" ht="15" customHeight="1"/>
    <row r="4229" ht="15" customHeight="1"/>
    <row r="4231" ht="15" customHeight="1"/>
    <row r="4232" ht="15" customHeight="1"/>
    <row r="4233" ht="15" customHeight="1"/>
    <row r="4234" ht="15" customHeight="1"/>
    <row r="4235" ht="15"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4" ht="15" customHeight="1"/>
    <row r="4255" ht="15" customHeight="1"/>
    <row r="4257" ht="15" customHeight="1"/>
    <row r="4258" ht="15" customHeight="1"/>
    <row r="4259" ht="15"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2" ht="15" customHeight="1"/>
    <row r="4273" spans="2:34" ht="15" customHeight="1"/>
    <row r="4275" spans="2:34" ht="15" customHeight="1"/>
    <row r="4276" spans="2:34" ht="15" customHeight="1"/>
    <row r="4277" spans="2:34" ht="15" customHeight="1">
      <c r="B4277" s="140"/>
      <c r="C4277" s="140"/>
      <c r="D4277" s="140"/>
      <c r="E4277" s="140"/>
      <c r="F4277" s="140"/>
      <c r="G4277" s="140"/>
      <c r="H4277" s="140"/>
      <c r="I4277" s="140"/>
      <c r="J4277" s="140"/>
      <c r="K4277" s="140"/>
      <c r="L4277" s="140"/>
      <c r="M4277" s="140"/>
      <c r="N4277" s="140"/>
      <c r="O4277" s="140"/>
      <c r="P4277" s="140"/>
      <c r="Q4277" s="140"/>
      <c r="R4277" s="140"/>
      <c r="S4277" s="140"/>
      <c r="T4277" s="140"/>
      <c r="U4277" s="140"/>
      <c r="V4277" s="140"/>
      <c r="W4277" s="140"/>
      <c r="X4277" s="140"/>
      <c r="Y4277" s="140"/>
      <c r="Z4277" s="140"/>
      <c r="AA4277" s="140"/>
      <c r="AB4277" s="140"/>
      <c r="AC4277" s="140"/>
      <c r="AD4277" s="140"/>
      <c r="AE4277" s="140"/>
      <c r="AF4277" s="140"/>
      <c r="AG4277" s="140"/>
      <c r="AH4277" s="140"/>
    </row>
    <row r="4278" spans="2:34" ht="15" customHeight="1"/>
    <row r="4279" spans="2:34" ht="15" customHeight="1"/>
    <row r="4280" spans="2:34" ht="15" customHeight="1"/>
    <row r="4281" spans="2:34" ht="15" customHeight="1"/>
    <row r="4282" spans="2:34" ht="15" customHeight="1"/>
    <row r="4283" spans="2:34" ht="15" customHeight="1"/>
    <row r="4284" spans="2:34" ht="15"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3" ht="15" customHeight="1"/>
    <row r="4354" ht="15" customHeight="1"/>
    <row r="4356" ht="15" customHeight="1"/>
    <row r="4357" ht="15" customHeight="1"/>
    <row r="4358" ht="15" customHeight="1"/>
    <row r="4359" ht="15" customHeight="1"/>
    <row r="4360" ht="15"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9" ht="15" customHeight="1"/>
    <row r="4380" ht="15" customHeight="1"/>
    <row r="4382" ht="15" customHeight="1"/>
    <row r="4383" ht="15" customHeight="1"/>
    <row r="4384" ht="15"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7" ht="15" customHeight="1"/>
    <row r="4398" ht="15" customHeight="1"/>
    <row r="4400" ht="15" customHeight="1"/>
    <row r="4401" spans="2:34" ht="15" customHeight="1"/>
    <row r="4402" spans="2:34" ht="15" customHeight="1">
      <c r="B4402" s="140"/>
      <c r="C4402" s="140"/>
      <c r="D4402" s="140"/>
      <c r="E4402" s="140"/>
      <c r="F4402" s="140"/>
      <c r="G4402" s="140"/>
      <c r="H4402" s="140"/>
      <c r="I4402" s="140"/>
      <c r="J4402" s="140"/>
      <c r="K4402" s="140"/>
      <c r="L4402" s="140"/>
      <c r="M4402" s="140"/>
      <c r="N4402" s="140"/>
      <c r="O4402" s="140"/>
      <c r="P4402" s="140"/>
      <c r="Q4402" s="140"/>
      <c r="R4402" s="140"/>
      <c r="S4402" s="140"/>
      <c r="T4402" s="140"/>
      <c r="U4402" s="140"/>
      <c r="V4402" s="140"/>
      <c r="W4402" s="140"/>
      <c r="X4402" s="140"/>
      <c r="Y4402" s="140"/>
      <c r="Z4402" s="140"/>
      <c r="AA4402" s="140"/>
      <c r="AB4402" s="140"/>
      <c r="AC4402" s="140"/>
      <c r="AD4402" s="140"/>
      <c r="AE4402" s="140"/>
      <c r="AF4402" s="140"/>
      <c r="AG4402" s="140"/>
      <c r="AH4402" s="140"/>
    </row>
    <row r="4403" spans="2:34" ht="15" customHeight="1"/>
    <row r="4404" spans="2:34" ht="15" customHeight="1"/>
    <row r="4405" spans="2:34" ht="15" customHeight="1"/>
    <row r="4406" spans="2:34" ht="15" customHeight="1"/>
    <row r="4407" spans="2:34" ht="15" customHeight="1"/>
    <row r="4408" spans="2:34" ht="15" customHeight="1"/>
    <row r="4409" spans="2:34" ht="15" customHeight="1"/>
  </sheetData>
  <mergeCells count="29">
    <mergeCell ref="B3902:AH3902"/>
    <mergeCell ref="B4027:AH4027"/>
    <mergeCell ref="B4152:AH4152"/>
    <mergeCell ref="B4277:AH4277"/>
    <mergeCell ref="B4402:AH4402"/>
    <mergeCell ref="B3777:AH3777"/>
    <mergeCell ref="B1269:AH1269"/>
    <mergeCell ref="B1495:AH1495"/>
    <mergeCell ref="B1713:AH1713"/>
    <mergeCell ref="B1990:AH1990"/>
    <mergeCell ref="B2325:AH2325"/>
    <mergeCell ref="B2645:AH2645"/>
    <mergeCell ref="B2971:AH2971"/>
    <mergeCell ref="B3293:AH3293"/>
    <mergeCell ref="B3402:AH3402"/>
    <mergeCell ref="B3527:AH3527"/>
    <mergeCell ref="B3652:AH3652"/>
    <mergeCell ref="B1169:AH1169"/>
    <mergeCell ref="B81:AG81"/>
    <mergeCell ref="B116:AH116"/>
    <mergeCell ref="B258:AH258"/>
    <mergeCell ref="B340:AH340"/>
    <mergeCell ref="B452:AH452"/>
    <mergeCell ref="B557:AH557"/>
    <mergeCell ref="B638:AH638"/>
    <mergeCell ref="B710:AH710"/>
    <mergeCell ref="B886:AH886"/>
    <mergeCell ref="B969:AH969"/>
    <mergeCell ref="B1071:AH107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4402"/>
  <sheetViews>
    <sheetView topLeftCell="B166" workbookViewId="0">
      <selection activeCell="K22" sqref="K22"/>
    </sheetView>
  </sheetViews>
  <sheetFormatPr defaultRowHeight="15" customHeight="1"/>
  <cols>
    <col min="1" max="1" width="21.36328125" style="123" hidden="1" customWidth="1"/>
    <col min="2" max="2" width="46.7265625" style="123" customWidth="1"/>
    <col min="3" max="16384" width="8.7265625" style="123"/>
  </cols>
  <sheetData>
    <row r="1" spans="1:33" ht="15" customHeight="1" thickBot="1">
      <c r="B1" s="26" t="s">
        <v>1739</v>
      </c>
      <c r="C1" s="27">
        <v>2021</v>
      </c>
      <c r="D1" s="27">
        <v>2022</v>
      </c>
      <c r="E1" s="27">
        <v>2023</v>
      </c>
      <c r="F1" s="27">
        <v>2024</v>
      </c>
      <c r="G1" s="27">
        <v>2025</v>
      </c>
      <c r="H1" s="27">
        <v>2026</v>
      </c>
      <c r="I1" s="27">
        <v>2027</v>
      </c>
      <c r="J1" s="27">
        <v>2028</v>
      </c>
      <c r="K1" s="27">
        <v>2029</v>
      </c>
      <c r="L1" s="27">
        <v>2030</v>
      </c>
      <c r="M1" s="27">
        <v>2031</v>
      </c>
      <c r="N1" s="27">
        <v>2032</v>
      </c>
      <c r="O1" s="27">
        <v>2033</v>
      </c>
      <c r="P1" s="27">
        <v>2034</v>
      </c>
      <c r="Q1" s="27">
        <v>2035</v>
      </c>
      <c r="R1" s="27">
        <v>2036</v>
      </c>
      <c r="S1" s="27">
        <v>2037</v>
      </c>
      <c r="T1" s="27">
        <v>2038</v>
      </c>
      <c r="U1" s="27">
        <v>2039</v>
      </c>
      <c r="V1" s="27">
        <v>2040</v>
      </c>
      <c r="W1" s="27">
        <v>2041</v>
      </c>
      <c r="X1" s="27">
        <v>2042</v>
      </c>
      <c r="Y1" s="27">
        <v>2043</v>
      </c>
      <c r="Z1" s="27">
        <v>2044</v>
      </c>
      <c r="AA1" s="27">
        <v>2045</v>
      </c>
      <c r="AB1" s="27">
        <v>2046</v>
      </c>
      <c r="AC1" s="27">
        <v>2047</v>
      </c>
      <c r="AD1" s="27">
        <v>2048</v>
      </c>
      <c r="AE1" s="27">
        <v>2049</v>
      </c>
      <c r="AF1" s="27">
        <v>2050</v>
      </c>
    </row>
    <row r="2" spans="1:33" ht="15" customHeight="1" thickTop="1"/>
    <row r="3" spans="1:33" ht="15" customHeight="1">
      <c r="C3" s="130" t="s">
        <v>110</v>
      </c>
      <c r="D3" s="130" t="s">
        <v>1740</v>
      </c>
      <c r="E3" s="112"/>
      <c r="F3" s="112"/>
      <c r="G3" s="112"/>
    </row>
    <row r="4" spans="1:33" ht="15" customHeight="1">
      <c r="C4" s="130" t="s">
        <v>109</v>
      </c>
      <c r="D4" s="130" t="s">
        <v>1741</v>
      </c>
      <c r="E4" s="112"/>
      <c r="F4" s="112"/>
      <c r="G4" s="130" t="s">
        <v>1742</v>
      </c>
    </row>
    <row r="5" spans="1:33" ht="15" customHeight="1">
      <c r="C5" s="130" t="s">
        <v>107</v>
      </c>
      <c r="D5" s="130" t="s">
        <v>1743</v>
      </c>
      <c r="E5" s="112"/>
      <c r="F5" s="112"/>
      <c r="G5" s="112"/>
    </row>
    <row r="6" spans="1:33" ht="15" customHeight="1">
      <c r="C6" s="130" t="s">
        <v>106</v>
      </c>
      <c r="D6" s="112"/>
      <c r="E6" s="130" t="s">
        <v>1744</v>
      </c>
      <c r="F6" s="112"/>
      <c r="G6" s="112"/>
    </row>
    <row r="7" spans="1:33" ht="12" customHeight="1"/>
    <row r="8" spans="1:33" ht="12" customHeight="1"/>
    <row r="9" spans="1:33" ht="12" customHeight="1"/>
    <row r="10" spans="1:33" ht="15" customHeight="1">
      <c r="A10" s="19" t="s">
        <v>279</v>
      </c>
      <c r="B10" s="29" t="s">
        <v>1916</v>
      </c>
      <c r="AG10" s="127" t="s">
        <v>1745</v>
      </c>
    </row>
    <row r="11" spans="1:33" ht="15" customHeight="1">
      <c r="B11" s="26"/>
      <c r="AG11" s="127" t="s">
        <v>1746</v>
      </c>
    </row>
    <row r="12" spans="1:33" ht="15" customHeight="1">
      <c r="B12" s="26"/>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127" t="s">
        <v>1747</v>
      </c>
    </row>
    <row r="13" spans="1:33" ht="15" customHeight="1" thickBot="1">
      <c r="B13" s="27" t="s">
        <v>1917</v>
      </c>
      <c r="C13" s="27">
        <v>2021</v>
      </c>
      <c r="D13" s="27">
        <v>2022</v>
      </c>
      <c r="E13" s="27">
        <v>2023</v>
      </c>
      <c r="F13" s="27">
        <v>2024</v>
      </c>
      <c r="G13" s="27">
        <v>2025</v>
      </c>
      <c r="H13" s="27">
        <v>2026</v>
      </c>
      <c r="I13" s="27">
        <v>2027</v>
      </c>
      <c r="J13" s="27">
        <v>2028</v>
      </c>
      <c r="K13" s="27">
        <v>2029</v>
      </c>
      <c r="L13" s="27">
        <v>2030</v>
      </c>
      <c r="M13" s="27">
        <v>2031</v>
      </c>
      <c r="N13" s="27">
        <v>2032</v>
      </c>
      <c r="O13" s="27">
        <v>2033</v>
      </c>
      <c r="P13" s="27">
        <v>2034</v>
      </c>
      <c r="Q13" s="27">
        <v>2035</v>
      </c>
      <c r="R13" s="27">
        <v>2036</v>
      </c>
      <c r="S13" s="27">
        <v>2037</v>
      </c>
      <c r="T13" s="27">
        <v>2038</v>
      </c>
      <c r="U13" s="27">
        <v>2039</v>
      </c>
      <c r="V13" s="27">
        <v>2040</v>
      </c>
      <c r="W13" s="27">
        <v>2041</v>
      </c>
      <c r="X13" s="27">
        <v>2042</v>
      </c>
      <c r="Y13" s="27">
        <v>2043</v>
      </c>
      <c r="Z13" s="27">
        <v>2044</v>
      </c>
      <c r="AA13" s="27">
        <v>2045</v>
      </c>
      <c r="AB13" s="27">
        <v>2046</v>
      </c>
      <c r="AC13" s="27">
        <v>2047</v>
      </c>
      <c r="AD13" s="27">
        <v>2048</v>
      </c>
      <c r="AE13" s="27">
        <v>2049</v>
      </c>
      <c r="AF13" s="27">
        <v>2050</v>
      </c>
      <c r="AG13" s="131" t="s">
        <v>1748</v>
      </c>
    </row>
    <row r="14" spans="1:33" ht="15" customHeight="1" thickTop="1">
      <c r="AG14" s="17"/>
    </row>
    <row r="15" spans="1:33" ht="15" customHeight="1">
      <c r="A15" s="19" t="s">
        <v>278</v>
      </c>
      <c r="B15" s="30" t="s">
        <v>277</v>
      </c>
      <c r="C15" s="39">
        <v>7.1011179999999996</v>
      </c>
      <c r="D15" s="39">
        <v>7.4230669999999996</v>
      </c>
      <c r="E15" s="39">
        <v>6.9290710000000004</v>
      </c>
      <c r="F15" s="39">
        <v>7.501169</v>
      </c>
      <c r="G15" s="39">
        <v>7.5259590000000003</v>
      </c>
      <c r="H15" s="39">
        <v>7.5944900000000004</v>
      </c>
      <c r="I15" s="39">
        <v>7.7316000000000003</v>
      </c>
      <c r="J15" s="39">
        <v>7.8682270000000001</v>
      </c>
      <c r="K15" s="39">
        <v>7.9454710000000004</v>
      </c>
      <c r="L15" s="39">
        <v>7.9168760000000002</v>
      </c>
      <c r="M15" s="39">
        <v>8.157076</v>
      </c>
      <c r="N15" s="39">
        <v>8.244764</v>
      </c>
      <c r="O15" s="39">
        <v>8.300376</v>
      </c>
      <c r="P15" s="39">
        <v>8.3791279999999997</v>
      </c>
      <c r="Q15" s="39">
        <v>8.4330700000000007</v>
      </c>
      <c r="R15" s="39">
        <v>8.5184560000000005</v>
      </c>
      <c r="S15" s="39">
        <v>8.6581480000000006</v>
      </c>
      <c r="T15" s="39">
        <v>8.7473559999999999</v>
      </c>
      <c r="U15" s="39">
        <v>8.7944700000000005</v>
      </c>
      <c r="V15" s="39">
        <v>8.88096</v>
      </c>
      <c r="W15" s="39">
        <v>8.948893</v>
      </c>
      <c r="X15" s="39">
        <v>8.9683620000000008</v>
      </c>
      <c r="Y15" s="39">
        <v>9.1105590000000003</v>
      </c>
      <c r="Z15" s="39">
        <v>9.2587159999999997</v>
      </c>
      <c r="AA15" s="39">
        <v>9.3162500000000001</v>
      </c>
      <c r="AB15" s="39">
        <v>9.4184780000000003</v>
      </c>
      <c r="AC15" s="39">
        <v>9.4575879999999994</v>
      </c>
      <c r="AD15" s="39">
        <v>9.4470580000000002</v>
      </c>
      <c r="AE15" s="39">
        <v>9.4675650000000005</v>
      </c>
      <c r="AF15" s="39">
        <v>9.4322610000000005</v>
      </c>
      <c r="AG15" s="36">
        <v>9.8370000000000003E-3</v>
      </c>
    </row>
    <row r="17" spans="1:33" ht="15" customHeight="1">
      <c r="B17" s="30" t="s">
        <v>276</v>
      </c>
    </row>
    <row r="18" spans="1:33" ht="15" customHeight="1">
      <c r="A18" s="19" t="s">
        <v>275</v>
      </c>
      <c r="B18" s="37" t="s">
        <v>1918</v>
      </c>
      <c r="C18" s="33">
        <v>9.6593140000000002</v>
      </c>
      <c r="D18" s="33">
        <v>9.9756140000000002</v>
      </c>
      <c r="E18" s="33">
        <v>10.118923000000001</v>
      </c>
      <c r="F18" s="33">
        <v>10.465123</v>
      </c>
      <c r="G18" s="33">
        <v>10.692736999999999</v>
      </c>
      <c r="H18" s="33">
        <v>10.920057999999999</v>
      </c>
      <c r="I18" s="33">
        <v>11.152407999999999</v>
      </c>
      <c r="J18" s="33">
        <v>11.376359000000001</v>
      </c>
      <c r="K18" s="33">
        <v>11.580498</v>
      </c>
      <c r="L18" s="33">
        <v>11.755877</v>
      </c>
      <c r="M18" s="33">
        <v>11.977548000000001</v>
      </c>
      <c r="N18" s="33">
        <v>12.161756</v>
      </c>
      <c r="O18" s="33">
        <v>12.332812000000001</v>
      </c>
      <c r="P18" s="33">
        <v>12.502007000000001</v>
      </c>
      <c r="Q18" s="33">
        <v>12.660036</v>
      </c>
      <c r="R18" s="33">
        <v>12.818374</v>
      </c>
      <c r="S18" s="33">
        <v>12.981823</v>
      </c>
      <c r="T18" s="33">
        <v>13.129709</v>
      </c>
      <c r="U18" s="33">
        <v>13.263928999999999</v>
      </c>
      <c r="V18" s="33">
        <v>13.40095</v>
      </c>
      <c r="W18" s="33">
        <v>13.529418</v>
      </c>
      <c r="X18" s="33">
        <v>13.643563</v>
      </c>
      <c r="Y18" s="33">
        <v>13.777727000000001</v>
      </c>
      <c r="Z18" s="33">
        <v>13.908795</v>
      </c>
      <c r="AA18" s="33">
        <v>14.017673</v>
      </c>
      <c r="AB18" s="33">
        <v>14.131523</v>
      </c>
      <c r="AC18" s="33">
        <v>14.228994999999999</v>
      </c>
      <c r="AD18" s="33">
        <v>14.312932999999999</v>
      </c>
      <c r="AE18" s="33">
        <v>14.399577000000001</v>
      </c>
      <c r="AF18" s="33">
        <v>14.471745</v>
      </c>
      <c r="AG18" s="32">
        <v>1.4038E-2</v>
      </c>
    </row>
    <row r="19" spans="1:33" ht="15" customHeight="1">
      <c r="A19" s="19" t="s">
        <v>274</v>
      </c>
      <c r="B19" s="37" t="s">
        <v>1919</v>
      </c>
      <c r="C19" s="33">
        <v>10.966805000000001</v>
      </c>
      <c r="D19" s="33">
        <v>12.378869</v>
      </c>
      <c r="E19" s="33">
        <v>13.289211</v>
      </c>
      <c r="F19" s="33">
        <v>13.966393999999999</v>
      </c>
      <c r="G19" s="33">
        <v>14.438174</v>
      </c>
      <c r="H19" s="33">
        <v>14.801491</v>
      </c>
      <c r="I19" s="33">
        <v>15.099466</v>
      </c>
      <c r="J19" s="33">
        <v>15.354675</v>
      </c>
      <c r="K19" s="33">
        <v>15.580355000000001</v>
      </c>
      <c r="L19" s="33">
        <v>15.784231999999999</v>
      </c>
      <c r="M19" s="33">
        <v>15.991289999999999</v>
      </c>
      <c r="N19" s="33">
        <v>16.184346999999999</v>
      </c>
      <c r="O19" s="33">
        <v>16.371834</v>
      </c>
      <c r="P19" s="33">
        <v>16.558015999999999</v>
      </c>
      <c r="Q19" s="33">
        <v>16.741426000000001</v>
      </c>
      <c r="R19" s="33">
        <v>16.925459</v>
      </c>
      <c r="S19" s="33">
        <v>17.111613999999999</v>
      </c>
      <c r="T19" s="33">
        <v>17.294878000000001</v>
      </c>
      <c r="U19" s="33">
        <v>17.475807</v>
      </c>
      <c r="V19" s="33">
        <v>17.658566</v>
      </c>
      <c r="W19" s="33">
        <v>17.840306999999999</v>
      </c>
      <c r="X19" s="33">
        <v>18.019570999999999</v>
      </c>
      <c r="Y19" s="33">
        <v>18.204937000000001</v>
      </c>
      <c r="Z19" s="33">
        <v>18.390578999999999</v>
      </c>
      <c r="AA19" s="33">
        <v>18.571677999999999</v>
      </c>
      <c r="AB19" s="33">
        <v>18.755001</v>
      </c>
      <c r="AC19" s="33">
        <v>18.935165000000001</v>
      </c>
      <c r="AD19" s="33">
        <v>19.112843999999999</v>
      </c>
      <c r="AE19" s="33">
        <v>19.292074</v>
      </c>
      <c r="AF19" s="33">
        <v>19.468509999999998</v>
      </c>
      <c r="AG19" s="32">
        <v>1.9987999999999999E-2</v>
      </c>
    </row>
    <row r="20" spans="1:33" ht="15" customHeight="1">
      <c r="A20" s="19" t="s">
        <v>273</v>
      </c>
      <c r="B20" s="37" t="s">
        <v>1920</v>
      </c>
      <c r="C20" s="33">
        <v>10.966805000000001</v>
      </c>
      <c r="D20" s="33">
        <v>12.378869</v>
      </c>
      <c r="E20" s="33">
        <v>13.289211</v>
      </c>
      <c r="F20" s="33">
        <v>13.966393999999999</v>
      </c>
      <c r="G20" s="33">
        <v>14.438174</v>
      </c>
      <c r="H20" s="33">
        <v>14.801491</v>
      </c>
      <c r="I20" s="33">
        <v>15.099466</v>
      </c>
      <c r="J20" s="33">
        <v>15.354675</v>
      </c>
      <c r="K20" s="33">
        <v>15.580355000000001</v>
      </c>
      <c r="L20" s="33">
        <v>15.784231999999999</v>
      </c>
      <c r="M20" s="33">
        <v>15.991289999999999</v>
      </c>
      <c r="N20" s="33">
        <v>16.184346999999999</v>
      </c>
      <c r="O20" s="33">
        <v>16.371834</v>
      </c>
      <c r="P20" s="33">
        <v>16.558015999999999</v>
      </c>
      <c r="Q20" s="33">
        <v>16.741426000000001</v>
      </c>
      <c r="R20" s="33">
        <v>16.925459</v>
      </c>
      <c r="S20" s="33">
        <v>17.111613999999999</v>
      </c>
      <c r="T20" s="33">
        <v>17.294878000000001</v>
      </c>
      <c r="U20" s="33">
        <v>17.475807</v>
      </c>
      <c r="V20" s="33">
        <v>17.658566</v>
      </c>
      <c r="W20" s="33">
        <v>17.840306999999999</v>
      </c>
      <c r="X20" s="33">
        <v>18.019570999999999</v>
      </c>
      <c r="Y20" s="33">
        <v>18.204937000000001</v>
      </c>
      <c r="Z20" s="33">
        <v>18.390578999999999</v>
      </c>
      <c r="AA20" s="33">
        <v>18.571677999999999</v>
      </c>
      <c r="AB20" s="33">
        <v>18.755001</v>
      </c>
      <c r="AC20" s="33">
        <v>18.935165000000001</v>
      </c>
      <c r="AD20" s="33">
        <v>19.112843999999999</v>
      </c>
      <c r="AE20" s="33">
        <v>19.292074</v>
      </c>
      <c r="AF20" s="33">
        <v>19.468509999999998</v>
      </c>
      <c r="AG20" s="32">
        <v>1.9987999999999999E-2</v>
      </c>
    </row>
    <row r="22" spans="1:33" ht="15" customHeight="1">
      <c r="B22" s="30" t="s">
        <v>272</v>
      </c>
    </row>
    <row r="23" spans="1:33" ht="15" customHeight="1">
      <c r="A23" s="19" t="s">
        <v>271</v>
      </c>
      <c r="B23" s="37" t="s">
        <v>1921</v>
      </c>
      <c r="C23" s="34">
        <v>0.76180700000000001</v>
      </c>
      <c r="D23" s="34">
        <v>0.83798799999999996</v>
      </c>
      <c r="E23" s="34">
        <v>0.85574700000000004</v>
      </c>
      <c r="F23" s="34">
        <v>0.85574700000000004</v>
      </c>
      <c r="G23" s="34">
        <v>0.85739200000000004</v>
      </c>
      <c r="H23" s="34">
        <v>0.85834299999999997</v>
      </c>
      <c r="I23" s="34">
        <v>0.85919400000000001</v>
      </c>
      <c r="J23" s="34">
        <v>0.859954</v>
      </c>
      <c r="K23" s="34">
        <v>0.86063500000000004</v>
      </c>
      <c r="L23" s="34">
        <v>0.86124800000000001</v>
      </c>
      <c r="M23" s="34">
        <v>0.86179799999999995</v>
      </c>
      <c r="N23" s="34">
        <v>0.86229699999999998</v>
      </c>
      <c r="O23" s="34">
        <v>0.86275000000000002</v>
      </c>
      <c r="P23" s="34">
        <v>0.86316400000000004</v>
      </c>
      <c r="Q23" s="34">
        <v>0.86354200000000003</v>
      </c>
      <c r="R23" s="34">
        <v>0.86388799999999999</v>
      </c>
      <c r="S23" s="34">
        <v>0.86420799999999998</v>
      </c>
      <c r="T23" s="34">
        <v>0.86450199999999999</v>
      </c>
      <c r="U23" s="34">
        <v>0.86477499999999996</v>
      </c>
      <c r="V23" s="34">
        <v>0.86507000000000001</v>
      </c>
      <c r="W23" s="34">
        <v>0.86536500000000005</v>
      </c>
      <c r="X23" s="34">
        <v>0.86565999999999999</v>
      </c>
      <c r="Y23" s="34">
        <v>0.86595599999999995</v>
      </c>
      <c r="Z23" s="34">
        <v>0.86625099999999999</v>
      </c>
      <c r="AA23" s="34">
        <v>0.86654699999999996</v>
      </c>
      <c r="AB23" s="34">
        <v>0.866842</v>
      </c>
      <c r="AC23" s="34">
        <v>0.86713799999999996</v>
      </c>
      <c r="AD23" s="34">
        <v>0.86743300000000001</v>
      </c>
      <c r="AE23" s="34">
        <v>0.86772899999999997</v>
      </c>
      <c r="AF23" s="34">
        <v>0.86802500000000005</v>
      </c>
      <c r="AG23" s="32">
        <v>4.5110000000000003E-3</v>
      </c>
    </row>
    <row r="24" spans="1:33" ht="15" customHeight="1">
      <c r="A24" s="19" t="s">
        <v>270</v>
      </c>
      <c r="B24" s="37" t="s">
        <v>1922</v>
      </c>
      <c r="C24" s="34">
        <v>0.53798199999999996</v>
      </c>
      <c r="D24" s="34">
        <v>0.67247800000000002</v>
      </c>
      <c r="E24" s="34">
        <v>0.74644999999999995</v>
      </c>
      <c r="F24" s="34">
        <v>0.82109500000000002</v>
      </c>
      <c r="G24" s="34">
        <v>0.83511199999999997</v>
      </c>
      <c r="H24" s="34">
        <v>0.83516100000000004</v>
      </c>
      <c r="I24" s="34">
        <v>0.83521199999999995</v>
      </c>
      <c r="J24" s="34">
        <v>0.83525799999999994</v>
      </c>
      <c r="K24" s="34">
        <v>0.83530400000000005</v>
      </c>
      <c r="L24" s="34">
        <v>0.83534900000000001</v>
      </c>
      <c r="M24" s="34">
        <v>0.83539200000000002</v>
      </c>
      <c r="N24" s="34">
        <v>0.83543699999999999</v>
      </c>
      <c r="O24" s="34">
        <v>0.83548100000000003</v>
      </c>
      <c r="P24" s="34">
        <v>0.83552400000000004</v>
      </c>
      <c r="Q24" s="34">
        <v>0.83556799999999998</v>
      </c>
      <c r="R24" s="34">
        <v>0.83561099999999999</v>
      </c>
      <c r="S24" s="34">
        <v>0.83565299999999998</v>
      </c>
      <c r="T24" s="34">
        <v>0.83569499999999997</v>
      </c>
      <c r="U24" s="34">
        <v>0.83573399999999998</v>
      </c>
      <c r="V24" s="34">
        <v>0.83577500000000005</v>
      </c>
      <c r="W24" s="34">
        <v>0.83581700000000003</v>
      </c>
      <c r="X24" s="34">
        <v>0.83585799999999999</v>
      </c>
      <c r="Y24" s="34">
        <v>0.83589899999999995</v>
      </c>
      <c r="Z24" s="34">
        <v>0.83594000000000002</v>
      </c>
      <c r="AA24" s="34">
        <v>0.83598099999999997</v>
      </c>
      <c r="AB24" s="34">
        <v>0.83602200000000004</v>
      </c>
      <c r="AC24" s="34">
        <v>0.83606400000000003</v>
      </c>
      <c r="AD24" s="34">
        <v>0.83610499999999999</v>
      </c>
      <c r="AE24" s="34">
        <v>0.83614599999999994</v>
      </c>
      <c r="AF24" s="34">
        <v>0.83618700000000001</v>
      </c>
      <c r="AG24" s="32">
        <v>1.5324000000000001E-2</v>
      </c>
    </row>
    <row r="26" spans="1:33" ht="15" customHeight="1">
      <c r="B26" s="30" t="s">
        <v>269</v>
      </c>
    </row>
    <row r="27" spans="1:33" ht="15" customHeight="1">
      <c r="B27" s="30" t="s">
        <v>1923</v>
      </c>
    </row>
    <row r="28" spans="1:33" ht="15" customHeight="1">
      <c r="A28" s="19" t="s">
        <v>268</v>
      </c>
      <c r="B28" s="37" t="s">
        <v>1924</v>
      </c>
      <c r="C28" s="31">
        <v>332.00228900000002</v>
      </c>
      <c r="D28" s="31">
        <v>333.14962800000001</v>
      </c>
      <c r="E28" s="31">
        <v>334.68261699999999</v>
      </c>
      <c r="F28" s="31">
        <v>336.352936</v>
      </c>
      <c r="G28" s="31">
        <v>338.14468399999998</v>
      </c>
      <c r="H28" s="31">
        <v>339.95471199999997</v>
      </c>
      <c r="I28" s="31">
        <v>341.77563500000002</v>
      </c>
      <c r="J28" s="31">
        <v>343.60968000000003</v>
      </c>
      <c r="K28" s="31">
        <v>345.45166</v>
      </c>
      <c r="L28" s="31">
        <v>347.28869600000002</v>
      </c>
      <c r="M28" s="31">
        <v>349.10687300000001</v>
      </c>
      <c r="N28" s="31">
        <v>350.88400300000001</v>
      </c>
      <c r="O28" s="31">
        <v>352.61172499999998</v>
      </c>
      <c r="P28" s="31">
        <v>354.29840100000001</v>
      </c>
      <c r="Q28" s="31">
        <v>355.93682899999999</v>
      </c>
      <c r="R28" s="31">
        <v>357.518799</v>
      </c>
      <c r="S28" s="31">
        <v>359.03988600000002</v>
      </c>
      <c r="T28" s="31">
        <v>360.50418100000002</v>
      </c>
      <c r="U28" s="31">
        <v>361.92407200000002</v>
      </c>
      <c r="V28" s="31">
        <v>363.30181900000002</v>
      </c>
      <c r="W28" s="31">
        <v>364.64413500000001</v>
      </c>
      <c r="X28" s="31">
        <v>365.96105999999997</v>
      </c>
      <c r="Y28" s="31">
        <v>367.252411</v>
      </c>
      <c r="Z28" s="31">
        <v>368.51709</v>
      </c>
      <c r="AA28" s="31">
        <v>369.75906400000002</v>
      </c>
      <c r="AB28" s="31">
        <v>370.983948</v>
      </c>
      <c r="AC28" s="31">
        <v>372.199432</v>
      </c>
      <c r="AD28" s="31">
        <v>373.403076</v>
      </c>
      <c r="AE28" s="31">
        <v>374.594269</v>
      </c>
      <c r="AF28" s="31">
        <v>375.77700800000002</v>
      </c>
      <c r="AG28" s="32">
        <v>4.28E-3</v>
      </c>
    </row>
    <row r="29" spans="1:33" ht="15" customHeight="1">
      <c r="A29" s="19" t="s">
        <v>267</v>
      </c>
      <c r="B29" s="37" t="s">
        <v>1925</v>
      </c>
      <c r="C29" s="31">
        <v>38.284599</v>
      </c>
      <c r="D29" s="31">
        <v>38.694302</v>
      </c>
      <c r="E29" s="31">
        <v>39.102600000000002</v>
      </c>
      <c r="F29" s="31">
        <v>39.509079</v>
      </c>
      <c r="G29" s="31">
        <v>39.913521000000003</v>
      </c>
      <c r="H29" s="31">
        <v>40.315201000000002</v>
      </c>
      <c r="I29" s="31">
        <v>40.713901999999997</v>
      </c>
      <c r="J29" s="31">
        <v>41.109200000000001</v>
      </c>
      <c r="K29" s="31">
        <v>41.500670999999997</v>
      </c>
      <c r="L29" s="31">
        <v>41.888100000000001</v>
      </c>
      <c r="M29" s="31">
        <v>42.271000000000001</v>
      </c>
      <c r="N29" s="31">
        <v>42.649299999999997</v>
      </c>
      <c r="O29" s="31">
        <v>43.022799999999997</v>
      </c>
      <c r="P29" s="31">
        <v>43.391499000000003</v>
      </c>
      <c r="Q29" s="31">
        <v>43.755501000000002</v>
      </c>
      <c r="R29" s="31">
        <v>44.114730999999999</v>
      </c>
      <c r="S29" s="31">
        <v>44.469397999999998</v>
      </c>
      <c r="T29" s="31">
        <v>44.819481000000003</v>
      </c>
      <c r="U29" s="31">
        <v>45.165298</v>
      </c>
      <c r="V29" s="31">
        <v>45.506802</v>
      </c>
      <c r="W29" s="31">
        <v>45.843879999999999</v>
      </c>
      <c r="X29" s="31">
        <v>46.176898999999999</v>
      </c>
      <c r="Y29" s="31">
        <v>46.505600000000001</v>
      </c>
      <c r="Z29" s="31">
        <v>46.831772000000001</v>
      </c>
      <c r="AA29" s="31">
        <v>47.156199999999998</v>
      </c>
      <c r="AB29" s="31">
        <v>47.479069000000003</v>
      </c>
      <c r="AC29" s="31">
        <v>47.800800000000002</v>
      </c>
      <c r="AD29" s="31">
        <v>48.121670000000002</v>
      </c>
      <c r="AE29" s="31">
        <v>48.442321999999997</v>
      </c>
      <c r="AF29" s="31">
        <v>48.763081</v>
      </c>
      <c r="AG29" s="32">
        <v>8.3770000000000008E-3</v>
      </c>
    </row>
    <row r="30" spans="1:33" ht="15" customHeight="1">
      <c r="A30" s="19" t="s">
        <v>266</v>
      </c>
      <c r="B30" s="37" t="s">
        <v>1926</v>
      </c>
      <c r="C30" s="31">
        <v>225.60835299999999</v>
      </c>
      <c r="D30" s="31">
        <v>227.869812</v>
      </c>
      <c r="E30" s="31">
        <v>230.102295</v>
      </c>
      <c r="F30" s="31">
        <v>232.30426</v>
      </c>
      <c r="G30" s="31">
        <v>234.47468599999999</v>
      </c>
      <c r="H30" s="31">
        <v>236.532318</v>
      </c>
      <c r="I30" s="31">
        <v>238.55851699999999</v>
      </c>
      <c r="J30" s="31">
        <v>240.55452</v>
      </c>
      <c r="K30" s="31">
        <v>242.522491</v>
      </c>
      <c r="L30" s="31">
        <v>244.46263099999999</v>
      </c>
      <c r="M30" s="31">
        <v>246.26522800000001</v>
      </c>
      <c r="N30" s="31">
        <v>248.04122899999999</v>
      </c>
      <c r="O30" s="31">
        <v>249.78727699999999</v>
      </c>
      <c r="P30" s="31">
        <v>251.49903900000001</v>
      </c>
      <c r="Q30" s="31">
        <v>253.17283599999999</v>
      </c>
      <c r="R30" s="31">
        <v>254.71133399999999</v>
      </c>
      <c r="S30" s="31">
        <v>256.21444700000001</v>
      </c>
      <c r="T30" s="31">
        <v>257.68279999999999</v>
      </c>
      <c r="U30" s="31">
        <v>259.11608899999999</v>
      </c>
      <c r="V30" s="31">
        <v>260.51443499999999</v>
      </c>
      <c r="W30" s="31">
        <v>261.76748700000002</v>
      </c>
      <c r="X30" s="31">
        <v>262.98593099999999</v>
      </c>
      <c r="Y30" s="31">
        <v>264.16888399999999</v>
      </c>
      <c r="Z30" s="31">
        <v>265.31768799999998</v>
      </c>
      <c r="AA30" s="31">
        <v>266.42984000000001</v>
      </c>
      <c r="AB30" s="31">
        <v>267.37756300000001</v>
      </c>
      <c r="AC30" s="31">
        <v>268.279022</v>
      </c>
      <c r="AD30" s="31">
        <v>269.15545700000001</v>
      </c>
      <c r="AE30" s="31">
        <v>270.02947999999998</v>
      </c>
      <c r="AF30" s="31">
        <v>270.91677900000002</v>
      </c>
      <c r="AG30" s="32">
        <v>6.3309999999999998E-3</v>
      </c>
    </row>
    <row r="31" spans="1:33" ht="15" customHeight="1">
      <c r="A31" s="19" t="s">
        <v>265</v>
      </c>
      <c r="B31" s="37" t="s">
        <v>1927</v>
      </c>
      <c r="C31" s="31">
        <v>434.27700800000002</v>
      </c>
      <c r="D31" s="31">
        <v>437.81118800000002</v>
      </c>
      <c r="E31" s="31">
        <v>441.40646400000003</v>
      </c>
      <c r="F31" s="31">
        <v>444.94348100000002</v>
      </c>
      <c r="G31" s="31">
        <v>448.31362899999999</v>
      </c>
      <c r="H31" s="31">
        <v>451.51901199999998</v>
      </c>
      <c r="I31" s="31">
        <v>454.55972300000002</v>
      </c>
      <c r="J31" s="31">
        <v>457.45092799999998</v>
      </c>
      <c r="K31" s="31">
        <v>460.22442599999999</v>
      </c>
      <c r="L31" s="31">
        <v>462.90527300000002</v>
      </c>
      <c r="M31" s="31">
        <v>465.36932400000001</v>
      </c>
      <c r="N31" s="31">
        <v>467.72406000000001</v>
      </c>
      <c r="O31" s="31">
        <v>469.97769199999999</v>
      </c>
      <c r="P31" s="31">
        <v>472.14163200000002</v>
      </c>
      <c r="Q31" s="31">
        <v>474.22537199999999</v>
      </c>
      <c r="R31" s="31">
        <v>476.082672</v>
      </c>
      <c r="S31" s="31">
        <v>477.86084</v>
      </c>
      <c r="T31" s="31">
        <v>479.56222500000001</v>
      </c>
      <c r="U31" s="31">
        <v>481.18820199999999</v>
      </c>
      <c r="V31" s="31">
        <v>482.73867799999999</v>
      </c>
      <c r="W31" s="31">
        <v>484.070831</v>
      </c>
      <c r="X31" s="31">
        <v>485.32736199999999</v>
      </c>
      <c r="Y31" s="31">
        <v>486.51290899999998</v>
      </c>
      <c r="Z31" s="31">
        <v>487.632721</v>
      </c>
      <c r="AA31" s="31">
        <v>488.686127</v>
      </c>
      <c r="AB31" s="31">
        <v>489.51284800000002</v>
      </c>
      <c r="AC31" s="31">
        <v>490.25842299999999</v>
      </c>
      <c r="AD31" s="31">
        <v>490.95410199999998</v>
      </c>
      <c r="AE31" s="31">
        <v>491.63436899999999</v>
      </c>
      <c r="AF31" s="31">
        <v>492.32287600000001</v>
      </c>
      <c r="AG31" s="32">
        <v>4.3350000000000003E-3</v>
      </c>
    </row>
    <row r="32" spans="1:33" ht="15" customHeight="1">
      <c r="A32" s="19" t="s">
        <v>264</v>
      </c>
      <c r="B32" s="37" t="s">
        <v>1928</v>
      </c>
      <c r="C32" s="31">
        <v>631.87347399999999</v>
      </c>
      <c r="D32" s="31">
        <v>632.91332999999997</v>
      </c>
      <c r="E32" s="31">
        <v>633.91381799999999</v>
      </c>
      <c r="F32" s="31">
        <v>634.75506600000006</v>
      </c>
      <c r="G32" s="31">
        <v>635.54296899999997</v>
      </c>
      <c r="H32" s="31">
        <v>636.28723100000002</v>
      </c>
      <c r="I32" s="31">
        <v>636.98254399999996</v>
      </c>
      <c r="J32" s="31">
        <v>637.63641399999995</v>
      </c>
      <c r="K32" s="31">
        <v>638.25561500000003</v>
      </c>
      <c r="L32" s="31">
        <v>638.85089100000005</v>
      </c>
      <c r="M32" s="31">
        <v>639.42144800000005</v>
      </c>
      <c r="N32" s="31">
        <v>639.97760000000005</v>
      </c>
      <c r="O32" s="31">
        <v>640.50140399999998</v>
      </c>
      <c r="P32" s="31">
        <v>640.97582999999997</v>
      </c>
      <c r="Q32" s="31">
        <v>641.388733</v>
      </c>
      <c r="R32" s="31">
        <v>641.73278800000003</v>
      </c>
      <c r="S32" s="31">
        <v>642.02539100000001</v>
      </c>
      <c r="T32" s="31">
        <v>642.26660200000003</v>
      </c>
      <c r="U32" s="31">
        <v>642.45361300000002</v>
      </c>
      <c r="V32" s="31">
        <v>642.58239700000001</v>
      </c>
      <c r="W32" s="31">
        <v>642.645081</v>
      </c>
      <c r="X32" s="31">
        <v>642.64617899999996</v>
      </c>
      <c r="Y32" s="31">
        <v>642.58306900000002</v>
      </c>
      <c r="Z32" s="31">
        <v>642.45330799999999</v>
      </c>
      <c r="AA32" s="31">
        <v>642.25439500000005</v>
      </c>
      <c r="AB32" s="31">
        <v>641.97283900000002</v>
      </c>
      <c r="AC32" s="31">
        <v>641.60931400000004</v>
      </c>
      <c r="AD32" s="31">
        <v>641.17883300000005</v>
      </c>
      <c r="AE32" s="31">
        <v>640.69653300000004</v>
      </c>
      <c r="AF32" s="31">
        <v>640.17401099999995</v>
      </c>
      <c r="AG32" s="32">
        <v>4.4999999999999999E-4</v>
      </c>
    </row>
    <row r="33" spans="1:33" ht="15" customHeight="1">
      <c r="A33" s="19" t="s">
        <v>263</v>
      </c>
      <c r="B33" s="37" t="s">
        <v>1929</v>
      </c>
      <c r="C33" s="31">
        <v>1269.319336</v>
      </c>
      <c r="D33" s="31">
        <v>1301.084351</v>
      </c>
      <c r="E33" s="31">
        <v>1332.8686520000001</v>
      </c>
      <c r="F33" s="31">
        <v>1364.6514890000001</v>
      </c>
      <c r="G33" s="31">
        <v>1396.419067</v>
      </c>
      <c r="H33" s="31">
        <v>1430.4780270000001</v>
      </c>
      <c r="I33" s="31">
        <v>1464.521851</v>
      </c>
      <c r="J33" s="31">
        <v>1498.552246</v>
      </c>
      <c r="K33" s="31">
        <v>1532.5742190000001</v>
      </c>
      <c r="L33" s="31">
        <v>1566.5936280000001</v>
      </c>
      <c r="M33" s="31">
        <v>1602.662476</v>
      </c>
      <c r="N33" s="31">
        <v>1638.723389</v>
      </c>
      <c r="O33" s="31">
        <v>1674.7757570000001</v>
      </c>
      <c r="P33" s="31">
        <v>1710.8199460000001</v>
      </c>
      <c r="Q33" s="31">
        <v>1746.8507079999999</v>
      </c>
      <c r="R33" s="31">
        <v>1784.5615230000001</v>
      </c>
      <c r="S33" s="31">
        <v>1822.2612300000001</v>
      </c>
      <c r="T33" s="31">
        <v>1859.949707</v>
      </c>
      <c r="U33" s="31">
        <v>1897.626831</v>
      </c>
      <c r="V33" s="31">
        <v>1935.2924800000001</v>
      </c>
      <c r="W33" s="31">
        <v>1974.235596</v>
      </c>
      <c r="X33" s="31">
        <v>2013.1687010000001</v>
      </c>
      <c r="Y33" s="31">
        <v>2052.0888669999999</v>
      </c>
      <c r="Z33" s="31">
        <v>2090.9958499999998</v>
      </c>
      <c r="AA33" s="31">
        <v>2129.8869629999999</v>
      </c>
      <c r="AB33" s="31">
        <v>2169.5336910000001</v>
      </c>
      <c r="AC33" s="31">
        <v>2209.1591800000001</v>
      </c>
      <c r="AD33" s="31">
        <v>2248.7761230000001</v>
      </c>
      <c r="AE33" s="31">
        <v>2288.392578</v>
      </c>
      <c r="AF33" s="31">
        <v>2328.016357</v>
      </c>
      <c r="AG33" s="32">
        <v>2.1135000000000001E-2</v>
      </c>
    </row>
    <row r="34" spans="1:33" ht="15" customHeight="1">
      <c r="A34" s="19" t="s">
        <v>262</v>
      </c>
      <c r="B34" s="37" t="s">
        <v>1930</v>
      </c>
      <c r="C34" s="31">
        <v>368.96450800000002</v>
      </c>
      <c r="D34" s="31">
        <v>376.33496100000002</v>
      </c>
      <c r="E34" s="31">
        <v>383.53497299999998</v>
      </c>
      <c r="F34" s="31">
        <v>390.61431900000002</v>
      </c>
      <c r="G34" s="31">
        <v>397.63549799999998</v>
      </c>
      <c r="H34" s="31">
        <v>403.99877900000001</v>
      </c>
      <c r="I34" s="31">
        <v>410.312592</v>
      </c>
      <c r="J34" s="31">
        <v>416.62982199999999</v>
      </c>
      <c r="K34" s="31">
        <v>422.91711400000003</v>
      </c>
      <c r="L34" s="31">
        <v>429.06820699999997</v>
      </c>
      <c r="M34" s="31">
        <v>434.74285900000001</v>
      </c>
      <c r="N34" s="31">
        <v>440.40045199999997</v>
      </c>
      <c r="O34" s="31">
        <v>446.04379299999999</v>
      </c>
      <c r="P34" s="31">
        <v>451.672394</v>
      </c>
      <c r="Q34" s="31">
        <v>457.28509500000001</v>
      </c>
      <c r="R34" s="31">
        <v>462.80377199999998</v>
      </c>
      <c r="S34" s="31">
        <v>468.30380200000002</v>
      </c>
      <c r="T34" s="31">
        <v>473.78344700000002</v>
      </c>
      <c r="U34" s="31">
        <v>479.23947099999998</v>
      </c>
      <c r="V34" s="31">
        <v>484.67303500000003</v>
      </c>
      <c r="W34" s="31">
        <v>489.91235399999999</v>
      </c>
      <c r="X34" s="31">
        <v>495.12487800000002</v>
      </c>
      <c r="Y34" s="31">
        <v>500.30947900000001</v>
      </c>
      <c r="Z34" s="31">
        <v>505.46508799999998</v>
      </c>
      <c r="AA34" s="31">
        <v>510.59481799999998</v>
      </c>
      <c r="AB34" s="31">
        <v>515.39520300000004</v>
      </c>
      <c r="AC34" s="31">
        <v>520.16650400000003</v>
      </c>
      <c r="AD34" s="31">
        <v>524.90631099999996</v>
      </c>
      <c r="AE34" s="31">
        <v>529.61358600000005</v>
      </c>
      <c r="AF34" s="31">
        <v>534.28869599999996</v>
      </c>
      <c r="AG34" s="32">
        <v>1.2848999999999999E-2</v>
      </c>
    </row>
    <row r="35" spans="1:33" ht="15" customHeight="1">
      <c r="A35" s="19" t="s">
        <v>261</v>
      </c>
      <c r="B35" s="37" t="s">
        <v>1931</v>
      </c>
      <c r="C35" s="31">
        <v>296.11938500000002</v>
      </c>
      <c r="D35" s="31">
        <v>296.79925500000002</v>
      </c>
      <c r="E35" s="31">
        <v>297.39273100000003</v>
      </c>
      <c r="F35" s="31">
        <v>297.93078600000001</v>
      </c>
      <c r="G35" s="31">
        <v>298.435181</v>
      </c>
      <c r="H35" s="31">
        <v>298.77771000000001</v>
      </c>
      <c r="I35" s="31">
        <v>299.06448399999999</v>
      </c>
      <c r="J35" s="31">
        <v>299.31545999999997</v>
      </c>
      <c r="K35" s="31">
        <v>299.54965199999998</v>
      </c>
      <c r="L35" s="31">
        <v>299.78066999999999</v>
      </c>
      <c r="M35" s="31">
        <v>300.006531</v>
      </c>
      <c r="N35" s="31">
        <v>300.21011399999998</v>
      </c>
      <c r="O35" s="31">
        <v>300.39605699999998</v>
      </c>
      <c r="P35" s="31">
        <v>300.56967200000003</v>
      </c>
      <c r="Q35" s="31">
        <v>300.739868</v>
      </c>
      <c r="R35" s="31">
        <v>300.951752</v>
      </c>
      <c r="S35" s="31">
        <v>301.14846799999998</v>
      </c>
      <c r="T35" s="31">
        <v>301.33902</v>
      </c>
      <c r="U35" s="31">
        <v>301.53192100000001</v>
      </c>
      <c r="V35" s="31">
        <v>301.73455799999999</v>
      </c>
      <c r="W35" s="31">
        <v>301.932343</v>
      </c>
      <c r="X35" s="31">
        <v>302.13595600000002</v>
      </c>
      <c r="Y35" s="31">
        <v>302.33703600000001</v>
      </c>
      <c r="Z35" s="31">
        <v>302.526184</v>
      </c>
      <c r="AA35" s="31">
        <v>302.69986</v>
      </c>
      <c r="AB35" s="31">
        <v>302.78832999999997</v>
      </c>
      <c r="AC35" s="31">
        <v>302.86908</v>
      </c>
      <c r="AD35" s="31">
        <v>302.94229100000001</v>
      </c>
      <c r="AE35" s="31">
        <v>303.00994900000001</v>
      </c>
      <c r="AF35" s="31">
        <v>303.07028200000002</v>
      </c>
      <c r="AG35" s="32">
        <v>8.0000000000000004E-4</v>
      </c>
    </row>
    <row r="36" spans="1:33" ht="15" customHeight="1">
      <c r="A36" s="19" t="s">
        <v>260</v>
      </c>
      <c r="B36" s="37" t="s">
        <v>1932</v>
      </c>
      <c r="C36" s="31">
        <v>1452.8797609999999</v>
      </c>
      <c r="D36" s="31">
        <v>1457.0904539999999</v>
      </c>
      <c r="E36" s="31">
        <v>1460.759644</v>
      </c>
      <c r="F36" s="31">
        <v>1463.938721</v>
      </c>
      <c r="G36" s="31">
        <v>1466.654297</v>
      </c>
      <c r="H36" s="31">
        <v>1468.872192</v>
      </c>
      <c r="I36" s="31">
        <v>1470.5695800000001</v>
      </c>
      <c r="J36" s="31">
        <v>1471.8082280000001</v>
      </c>
      <c r="K36" s="31">
        <v>1472.6461179999999</v>
      </c>
      <c r="L36" s="31">
        <v>1473.119629</v>
      </c>
      <c r="M36" s="31">
        <v>1473.2147219999999</v>
      </c>
      <c r="N36" s="31">
        <v>1472.9061280000001</v>
      </c>
      <c r="O36" s="31">
        <v>1472.209961</v>
      </c>
      <c r="P36" s="31">
        <v>1471.1552730000001</v>
      </c>
      <c r="Q36" s="31">
        <v>1469.7617190000001</v>
      </c>
      <c r="R36" s="31">
        <v>1468.0069579999999</v>
      </c>
      <c r="S36" s="31">
        <v>1465.8786620000001</v>
      </c>
      <c r="T36" s="31">
        <v>1463.4125979999999</v>
      </c>
      <c r="U36" s="31">
        <v>1460.62915</v>
      </c>
      <c r="V36" s="31">
        <v>1457.553711</v>
      </c>
      <c r="W36" s="31">
        <v>1454.17749</v>
      </c>
      <c r="X36" s="31">
        <v>1450.4868160000001</v>
      </c>
      <c r="Y36" s="31">
        <v>1446.4920649999999</v>
      </c>
      <c r="Z36" s="31">
        <v>1442.2080080000001</v>
      </c>
      <c r="AA36" s="31">
        <v>1437.6381839999999</v>
      </c>
      <c r="AB36" s="31">
        <v>1432.763428</v>
      </c>
      <c r="AC36" s="31">
        <v>1427.5882570000001</v>
      </c>
      <c r="AD36" s="31">
        <v>1422.1361079999999</v>
      </c>
      <c r="AE36" s="31">
        <v>1416.4417719999999</v>
      </c>
      <c r="AF36" s="31">
        <v>1410.5277100000001</v>
      </c>
      <c r="AG36" s="32">
        <v>-1.0200000000000001E-3</v>
      </c>
    </row>
    <row r="37" spans="1:33" ht="15" customHeight="1">
      <c r="A37" s="19" t="s">
        <v>259</v>
      </c>
      <c r="B37" s="37" t="s">
        <v>1933</v>
      </c>
      <c r="C37" s="31">
        <v>203.23289500000001</v>
      </c>
      <c r="D37" s="31">
        <v>202.90644800000001</v>
      </c>
      <c r="E37" s="31">
        <v>202.530472</v>
      </c>
      <c r="F37" s="31">
        <v>202.110748</v>
      </c>
      <c r="G37" s="31">
        <v>201.65162699999999</v>
      </c>
      <c r="H37" s="31">
        <v>201.13188199999999</v>
      </c>
      <c r="I37" s="31">
        <v>200.576233</v>
      </c>
      <c r="J37" s="31">
        <v>199.98663300000001</v>
      </c>
      <c r="K37" s="31">
        <v>199.36558500000001</v>
      </c>
      <c r="L37" s="31">
        <v>198.71459999999999</v>
      </c>
      <c r="M37" s="31">
        <v>198.00183100000001</v>
      </c>
      <c r="N37" s="31">
        <v>197.26539600000001</v>
      </c>
      <c r="O37" s="31">
        <v>196.50285299999999</v>
      </c>
      <c r="P37" s="31">
        <v>195.71374499999999</v>
      </c>
      <c r="Q37" s="31">
        <v>194.89556899999999</v>
      </c>
      <c r="R37" s="31">
        <v>194.013733</v>
      </c>
      <c r="S37" s="31">
        <v>193.108002</v>
      </c>
      <c r="T37" s="31">
        <v>192.17982499999999</v>
      </c>
      <c r="U37" s="31">
        <v>191.23140000000001</v>
      </c>
      <c r="V37" s="31">
        <v>190.26397700000001</v>
      </c>
      <c r="W37" s="31">
        <v>189.253601</v>
      </c>
      <c r="X37" s="31">
        <v>188.22572299999999</v>
      </c>
      <c r="Y37" s="31">
        <v>187.18258700000001</v>
      </c>
      <c r="Z37" s="31">
        <v>186.127228</v>
      </c>
      <c r="AA37" s="31">
        <v>185.06014999999999</v>
      </c>
      <c r="AB37" s="31">
        <v>183.96772799999999</v>
      </c>
      <c r="AC37" s="31">
        <v>182.863846</v>
      </c>
      <c r="AD37" s="31">
        <v>181.748795</v>
      </c>
      <c r="AE37" s="31">
        <v>180.62297100000001</v>
      </c>
      <c r="AF37" s="31">
        <v>179.48582500000001</v>
      </c>
      <c r="AG37" s="32">
        <v>-4.2760000000000003E-3</v>
      </c>
    </row>
    <row r="38" spans="1:33" ht="15" customHeight="1">
      <c r="A38" s="19" t="s">
        <v>258</v>
      </c>
      <c r="B38" s="37" t="s">
        <v>1934</v>
      </c>
      <c r="C38" s="31">
        <v>699.93444799999997</v>
      </c>
      <c r="D38" s="31">
        <v>706.29425000000003</v>
      </c>
      <c r="E38" s="31">
        <v>712.52685499999995</v>
      </c>
      <c r="F38" s="31">
        <v>718.64782700000001</v>
      </c>
      <c r="G38" s="31">
        <v>724.65765399999998</v>
      </c>
      <c r="H38" s="31">
        <v>730.347351</v>
      </c>
      <c r="I38" s="31">
        <v>735.93005400000004</v>
      </c>
      <c r="J38" s="31">
        <v>741.39758300000005</v>
      </c>
      <c r="K38" s="31">
        <v>746.74401899999998</v>
      </c>
      <c r="L38" s="31">
        <v>751.95837400000005</v>
      </c>
      <c r="M38" s="31">
        <v>756.76727300000005</v>
      </c>
      <c r="N38" s="31">
        <v>761.46734600000002</v>
      </c>
      <c r="O38" s="31">
        <v>766.04797399999995</v>
      </c>
      <c r="P38" s="31">
        <v>770.47814900000003</v>
      </c>
      <c r="Q38" s="31">
        <v>774.75628700000004</v>
      </c>
      <c r="R38" s="31">
        <v>778.65753199999995</v>
      </c>
      <c r="S38" s="31">
        <v>782.42889400000001</v>
      </c>
      <c r="T38" s="31">
        <v>786.046875</v>
      </c>
      <c r="U38" s="31">
        <v>789.51953100000003</v>
      </c>
      <c r="V38" s="31">
        <v>792.86102300000005</v>
      </c>
      <c r="W38" s="31">
        <v>795.86901899999998</v>
      </c>
      <c r="X38" s="31">
        <v>798.72576900000001</v>
      </c>
      <c r="Y38" s="31">
        <v>801.44238299999995</v>
      </c>
      <c r="Z38" s="31">
        <v>804.02795400000002</v>
      </c>
      <c r="AA38" s="31">
        <v>806.48449700000003</v>
      </c>
      <c r="AB38" s="31">
        <v>808.59783900000002</v>
      </c>
      <c r="AC38" s="31">
        <v>810.56970200000001</v>
      </c>
      <c r="AD38" s="31">
        <v>812.41455099999996</v>
      </c>
      <c r="AE38" s="31">
        <v>814.13952600000005</v>
      </c>
      <c r="AF38" s="31">
        <v>815.737122</v>
      </c>
      <c r="AG38" s="32">
        <v>5.293E-3</v>
      </c>
    </row>
    <row r="39" spans="1:33" ht="12" customHeight="1">
      <c r="A39" s="19" t="s">
        <v>257</v>
      </c>
      <c r="B39" s="37" t="s">
        <v>1935</v>
      </c>
      <c r="C39" s="31">
        <v>1878.005249</v>
      </c>
      <c r="D39" s="31">
        <v>1898.549683</v>
      </c>
      <c r="E39" s="31">
        <v>1918.8819579999999</v>
      </c>
      <c r="F39" s="31">
        <v>1938.9693600000001</v>
      </c>
      <c r="G39" s="31">
        <v>1958.778687</v>
      </c>
      <c r="H39" s="31">
        <v>1977.774658</v>
      </c>
      <c r="I39" s="31">
        <v>1996.5385739999999</v>
      </c>
      <c r="J39" s="31">
        <v>2015.029663</v>
      </c>
      <c r="K39" s="31">
        <v>2033.1875</v>
      </c>
      <c r="L39" s="31">
        <v>2050.9714359999998</v>
      </c>
      <c r="M39" s="31">
        <v>2067.8466800000001</v>
      </c>
      <c r="N39" s="31">
        <v>2084.413818</v>
      </c>
      <c r="O39" s="31">
        <v>2100.6120609999998</v>
      </c>
      <c r="P39" s="31">
        <v>2116.3732909999999</v>
      </c>
      <c r="Q39" s="31">
        <v>2131.6484380000002</v>
      </c>
      <c r="R39" s="31">
        <v>2145.931885</v>
      </c>
      <c r="S39" s="31">
        <v>2159.7583009999998</v>
      </c>
      <c r="T39" s="31">
        <v>2173.1489259999998</v>
      </c>
      <c r="U39" s="31">
        <v>2186.0954590000001</v>
      </c>
      <c r="V39" s="31">
        <v>2198.5998540000001</v>
      </c>
      <c r="W39" s="31">
        <v>2210.1057129999999</v>
      </c>
      <c r="X39" s="31">
        <v>2221.1484380000002</v>
      </c>
      <c r="Y39" s="31">
        <v>2231.766357</v>
      </c>
      <c r="Z39" s="31">
        <v>2242.001221</v>
      </c>
      <c r="AA39" s="31">
        <v>2251.8889159999999</v>
      </c>
      <c r="AB39" s="31">
        <v>2260.7438959999999</v>
      </c>
      <c r="AC39" s="31">
        <v>2269.210693</v>
      </c>
      <c r="AD39" s="31">
        <v>2277.3125</v>
      </c>
      <c r="AE39" s="31">
        <v>2285.0742190000001</v>
      </c>
      <c r="AF39" s="31">
        <v>2292.5129390000002</v>
      </c>
      <c r="AG39" s="32">
        <v>6.901E-3</v>
      </c>
    </row>
    <row r="40" spans="1:33" ht="12" customHeight="1">
      <c r="A40" s="19" t="s">
        <v>256</v>
      </c>
      <c r="B40" s="37" t="s">
        <v>1936</v>
      </c>
      <c r="C40" s="31">
        <v>42.207332999999998</v>
      </c>
      <c r="D40" s="31">
        <v>42.570945999999999</v>
      </c>
      <c r="E40" s="31">
        <v>43.176879999999997</v>
      </c>
      <c r="F40" s="31">
        <v>43.812145000000001</v>
      </c>
      <c r="G40" s="31">
        <v>44.440781000000001</v>
      </c>
      <c r="H40" s="31">
        <v>45.072516999999998</v>
      </c>
      <c r="I40" s="31">
        <v>45.701042000000001</v>
      </c>
      <c r="J40" s="31">
        <v>46.325848000000001</v>
      </c>
      <c r="K40" s="31">
        <v>46.946838</v>
      </c>
      <c r="L40" s="31">
        <v>47.564090999999998</v>
      </c>
      <c r="M40" s="31">
        <v>48.180218000000004</v>
      </c>
      <c r="N40" s="31">
        <v>48.792769999999997</v>
      </c>
      <c r="O40" s="31">
        <v>49.402191000000002</v>
      </c>
      <c r="P40" s="31">
        <v>50.009158999999997</v>
      </c>
      <c r="Q40" s="31">
        <v>50.613872999999998</v>
      </c>
      <c r="R40" s="31">
        <v>51.215591000000003</v>
      </c>
      <c r="S40" s="31">
        <v>51.815933000000001</v>
      </c>
      <c r="T40" s="31">
        <v>52.415267999999998</v>
      </c>
      <c r="U40" s="31">
        <v>53.013367000000002</v>
      </c>
      <c r="V40" s="31">
        <v>53.610233000000001</v>
      </c>
      <c r="W40" s="31">
        <v>54.202784999999999</v>
      </c>
      <c r="X40" s="31">
        <v>54.793551999999998</v>
      </c>
      <c r="Y40" s="31">
        <v>55.382480999999999</v>
      </c>
      <c r="Z40" s="31">
        <v>55.969109000000003</v>
      </c>
      <c r="AA40" s="31">
        <v>56.553139000000002</v>
      </c>
      <c r="AB40" s="31">
        <v>57.129024999999999</v>
      </c>
      <c r="AC40" s="31">
        <v>57.701836</v>
      </c>
      <c r="AD40" s="31">
        <v>58.271178999999997</v>
      </c>
      <c r="AE40" s="31">
        <v>58.837176999999997</v>
      </c>
      <c r="AF40" s="31">
        <v>59.399788000000001</v>
      </c>
      <c r="AG40" s="32">
        <v>1.1852E-2</v>
      </c>
    </row>
    <row r="41" spans="1:33" ht="12" customHeight="1"/>
    <row r="42" spans="1:33" ht="12" customHeight="1">
      <c r="B42" s="30" t="s">
        <v>255</v>
      </c>
    </row>
    <row r="43" spans="1:33" ht="12" customHeight="1">
      <c r="B43" s="30" t="s">
        <v>1937</v>
      </c>
    </row>
    <row r="44" spans="1:33" ht="12" customHeight="1">
      <c r="B44" s="30" t="s">
        <v>1938</v>
      </c>
    </row>
    <row r="45" spans="1:33" ht="12" customHeight="1">
      <c r="A45" s="19" t="s">
        <v>254</v>
      </c>
      <c r="B45" s="37" t="s">
        <v>1939</v>
      </c>
      <c r="C45" s="31">
        <v>535.94671600000004</v>
      </c>
      <c r="D45" s="31">
        <v>667.29132100000004</v>
      </c>
      <c r="E45" s="31">
        <v>719.82916299999999</v>
      </c>
      <c r="F45" s="31">
        <v>747.48913600000003</v>
      </c>
      <c r="G45" s="31">
        <v>771.92553699999996</v>
      </c>
      <c r="H45" s="31">
        <v>794.17486599999995</v>
      </c>
      <c r="I45" s="31">
        <v>809.75714100000005</v>
      </c>
      <c r="J45" s="31">
        <v>825.44158900000002</v>
      </c>
      <c r="K45" s="31">
        <v>843.57074</v>
      </c>
      <c r="L45" s="31">
        <v>864.29003899999998</v>
      </c>
      <c r="M45" s="31">
        <v>883.29254200000003</v>
      </c>
      <c r="N45" s="31">
        <v>903.29956100000004</v>
      </c>
      <c r="O45" s="31">
        <v>924.75579800000003</v>
      </c>
      <c r="P45" s="31">
        <v>945.77856399999996</v>
      </c>
      <c r="Q45" s="31">
        <v>966.075378</v>
      </c>
      <c r="R45" s="31">
        <v>985.59411599999999</v>
      </c>
      <c r="S45" s="31">
        <v>1006.596008</v>
      </c>
      <c r="T45" s="31">
        <v>1026.9057620000001</v>
      </c>
      <c r="U45" s="31">
        <v>1048.7357179999999</v>
      </c>
      <c r="V45" s="31">
        <v>1072.1713870000001</v>
      </c>
      <c r="W45" s="31">
        <v>1092.5167240000001</v>
      </c>
      <c r="X45" s="31">
        <v>1114.4295649999999</v>
      </c>
      <c r="Y45" s="31">
        <v>1137.6274410000001</v>
      </c>
      <c r="Z45" s="31">
        <v>1160.9017329999999</v>
      </c>
      <c r="AA45" s="31">
        <v>1186.5269780000001</v>
      </c>
      <c r="AB45" s="31">
        <v>1213.1595460000001</v>
      </c>
      <c r="AC45" s="31">
        <v>1237.493408</v>
      </c>
      <c r="AD45" s="31">
        <v>1262.0419919999999</v>
      </c>
      <c r="AE45" s="31">
        <v>1290.2230219999999</v>
      </c>
      <c r="AF45" s="31">
        <v>1320.5699460000001</v>
      </c>
      <c r="AG45" s="32">
        <v>3.1585000000000002E-2</v>
      </c>
    </row>
    <row r="46" spans="1:33" ht="12" customHeight="1">
      <c r="A46" s="19" t="s">
        <v>253</v>
      </c>
      <c r="B46" s="37" t="s">
        <v>1940</v>
      </c>
      <c r="C46" s="31">
        <v>26.712399999999999</v>
      </c>
      <c r="D46" s="31">
        <v>33.25882</v>
      </c>
      <c r="E46" s="31">
        <v>35.877388000000003</v>
      </c>
      <c r="F46" s="31">
        <v>36.764476999999999</v>
      </c>
      <c r="G46" s="31">
        <v>37.711987000000001</v>
      </c>
      <c r="H46" s="31">
        <v>38.684418000000001</v>
      </c>
      <c r="I46" s="31">
        <v>39.659218000000003</v>
      </c>
      <c r="J46" s="31">
        <v>40.661349999999999</v>
      </c>
      <c r="K46" s="31">
        <v>41.691947999999996</v>
      </c>
      <c r="L46" s="31">
        <v>42.750587000000003</v>
      </c>
      <c r="M46" s="31">
        <v>43.82864</v>
      </c>
      <c r="N46" s="31">
        <v>44.926150999999997</v>
      </c>
      <c r="O46" s="31">
        <v>46.043937999999997</v>
      </c>
      <c r="P46" s="31">
        <v>47.182281000000003</v>
      </c>
      <c r="Q46" s="31">
        <v>48.341526000000002</v>
      </c>
      <c r="R46" s="31">
        <v>49.521926999999998</v>
      </c>
      <c r="S46" s="31">
        <v>50.723930000000003</v>
      </c>
      <c r="T46" s="31">
        <v>51.947819000000003</v>
      </c>
      <c r="U46" s="31">
        <v>53.194164000000001</v>
      </c>
      <c r="V46" s="31">
        <v>54.463225999999999</v>
      </c>
      <c r="W46" s="31">
        <v>55.755240999999998</v>
      </c>
      <c r="X46" s="31">
        <v>57.070830999999998</v>
      </c>
      <c r="Y46" s="31">
        <v>58.410091000000001</v>
      </c>
      <c r="Z46" s="31">
        <v>59.774901999999997</v>
      </c>
      <c r="AA46" s="31">
        <v>61.166362999999997</v>
      </c>
      <c r="AB46" s="31">
        <v>62.585075000000003</v>
      </c>
      <c r="AC46" s="31">
        <v>64.031859999999995</v>
      </c>
      <c r="AD46" s="31">
        <v>65.507462000000004</v>
      </c>
      <c r="AE46" s="31">
        <v>67.012955000000005</v>
      </c>
      <c r="AF46" s="31">
        <v>68.549225000000007</v>
      </c>
      <c r="AG46" s="32">
        <v>3.3030999999999998E-2</v>
      </c>
    </row>
    <row r="47" spans="1:33" ht="12" customHeight="1">
      <c r="A47" s="19" t="s">
        <v>252</v>
      </c>
      <c r="B47" s="37" t="s">
        <v>1941</v>
      </c>
      <c r="C47" s="31">
        <v>12.906981999999999</v>
      </c>
      <c r="D47" s="31">
        <v>23.764956999999999</v>
      </c>
      <c r="E47" s="31">
        <v>31.063931</v>
      </c>
      <c r="F47" s="31">
        <v>34.049869999999999</v>
      </c>
      <c r="G47" s="31">
        <v>34.965907999999999</v>
      </c>
      <c r="H47" s="31">
        <v>35.887596000000002</v>
      </c>
      <c r="I47" s="31">
        <v>36.823349</v>
      </c>
      <c r="J47" s="31">
        <v>37.771312999999999</v>
      </c>
      <c r="K47" s="31">
        <v>38.739139999999999</v>
      </c>
      <c r="L47" s="31">
        <v>39.721378000000001</v>
      </c>
      <c r="M47" s="31">
        <v>40.720829000000002</v>
      </c>
      <c r="N47" s="31">
        <v>41.752274</v>
      </c>
      <c r="O47" s="31">
        <v>42.801116999999998</v>
      </c>
      <c r="P47" s="31">
        <v>43.868026999999998</v>
      </c>
      <c r="Q47" s="31">
        <v>44.954135999999998</v>
      </c>
      <c r="R47" s="31">
        <v>46.047660999999998</v>
      </c>
      <c r="S47" s="31">
        <v>47.159041999999999</v>
      </c>
      <c r="T47" s="31">
        <v>48.28931</v>
      </c>
      <c r="U47" s="31">
        <v>49.438839000000002</v>
      </c>
      <c r="V47" s="31">
        <v>50.607661999999998</v>
      </c>
      <c r="W47" s="31">
        <v>51.785922999999997</v>
      </c>
      <c r="X47" s="31">
        <v>52.982757999999997</v>
      </c>
      <c r="Y47" s="31">
        <v>54.198742000000003</v>
      </c>
      <c r="Z47" s="31">
        <v>55.434108999999999</v>
      </c>
      <c r="AA47" s="31">
        <v>56.688640999999997</v>
      </c>
      <c r="AB47" s="31">
        <v>57.935214999999999</v>
      </c>
      <c r="AC47" s="31">
        <v>59.199120000000001</v>
      </c>
      <c r="AD47" s="31">
        <v>60.482638999999999</v>
      </c>
      <c r="AE47" s="31">
        <v>61.788345</v>
      </c>
      <c r="AF47" s="31">
        <v>63.118167999999997</v>
      </c>
      <c r="AG47" s="32">
        <v>5.6258000000000002E-2</v>
      </c>
    </row>
    <row r="48" spans="1:33" ht="12" customHeight="1">
      <c r="A48" s="19" t="s">
        <v>251</v>
      </c>
      <c r="B48" s="37" t="s">
        <v>1942</v>
      </c>
      <c r="C48" s="31">
        <v>48.646706000000002</v>
      </c>
      <c r="D48" s="31">
        <v>76.096832000000006</v>
      </c>
      <c r="E48" s="31">
        <v>94.549415999999994</v>
      </c>
      <c r="F48" s="31">
        <v>102.098206</v>
      </c>
      <c r="G48" s="31">
        <v>108.776459</v>
      </c>
      <c r="H48" s="31">
        <v>115.823059</v>
      </c>
      <c r="I48" s="31">
        <v>123.115959</v>
      </c>
      <c r="J48" s="31">
        <v>130.65708900000001</v>
      </c>
      <c r="K48" s="31">
        <v>138.45974699999999</v>
      </c>
      <c r="L48" s="31">
        <v>146.53019699999999</v>
      </c>
      <c r="M48" s="31">
        <v>154.84295700000001</v>
      </c>
      <c r="N48" s="31">
        <v>163.53398100000001</v>
      </c>
      <c r="O48" s="31">
        <v>172.620026</v>
      </c>
      <c r="P48" s="31">
        <v>182.11694299999999</v>
      </c>
      <c r="Q48" s="31">
        <v>192.03735399999999</v>
      </c>
      <c r="R48" s="31">
        <v>202.31947299999999</v>
      </c>
      <c r="S48" s="31">
        <v>213.073196</v>
      </c>
      <c r="T48" s="31">
        <v>224.32847599999999</v>
      </c>
      <c r="U48" s="31">
        <v>236.11563100000001</v>
      </c>
      <c r="V48" s="31">
        <v>248.46492000000001</v>
      </c>
      <c r="W48" s="31">
        <v>261.220551</v>
      </c>
      <c r="X48" s="31">
        <v>274.58450299999998</v>
      </c>
      <c r="Y48" s="31">
        <v>288.58795199999997</v>
      </c>
      <c r="Z48" s="31">
        <v>303.26443499999999</v>
      </c>
      <c r="AA48" s="31">
        <v>318.64849900000002</v>
      </c>
      <c r="AB48" s="31">
        <v>334.549103</v>
      </c>
      <c r="AC48" s="31">
        <v>351.20800800000001</v>
      </c>
      <c r="AD48" s="31">
        <v>368.65570100000002</v>
      </c>
      <c r="AE48" s="31">
        <v>386.92867999999999</v>
      </c>
      <c r="AF48" s="31">
        <v>406.06057700000002</v>
      </c>
      <c r="AG48" s="32">
        <v>7.5912999999999994E-2</v>
      </c>
    </row>
    <row r="49" spans="1:33" ht="12" customHeight="1">
      <c r="A49" s="19" t="s">
        <v>250</v>
      </c>
      <c r="B49" s="37" t="s">
        <v>1943</v>
      </c>
      <c r="C49" s="31">
        <v>227.29257200000001</v>
      </c>
      <c r="D49" s="31">
        <v>417.24423200000001</v>
      </c>
      <c r="E49" s="31">
        <v>544.93395999999996</v>
      </c>
      <c r="F49" s="31">
        <v>597.17065400000001</v>
      </c>
      <c r="G49" s="31">
        <v>619.20165999999995</v>
      </c>
      <c r="H49" s="31">
        <v>641.45880099999999</v>
      </c>
      <c r="I49" s="31">
        <v>663.67474400000003</v>
      </c>
      <c r="J49" s="31">
        <v>686.36810300000002</v>
      </c>
      <c r="K49" s="31">
        <v>709.61480700000004</v>
      </c>
      <c r="L49" s="31">
        <v>733.30413799999997</v>
      </c>
      <c r="M49" s="31">
        <v>757.573486</v>
      </c>
      <c r="N49" s="31">
        <v>782.50573699999995</v>
      </c>
      <c r="O49" s="31">
        <v>808.25695800000005</v>
      </c>
      <c r="P49" s="31">
        <v>834.79046600000004</v>
      </c>
      <c r="Q49" s="31">
        <v>862.07275400000003</v>
      </c>
      <c r="R49" s="31">
        <v>890.14917000000003</v>
      </c>
      <c r="S49" s="31">
        <v>919.34680200000003</v>
      </c>
      <c r="T49" s="31">
        <v>949.63232400000004</v>
      </c>
      <c r="U49" s="31">
        <v>980.94409199999996</v>
      </c>
      <c r="V49" s="31">
        <v>1013.481506</v>
      </c>
      <c r="W49" s="31">
        <v>1047.1518550000001</v>
      </c>
      <c r="X49" s="31">
        <v>1081.924561</v>
      </c>
      <c r="Y49" s="31">
        <v>1117.7989500000001</v>
      </c>
      <c r="Z49" s="31">
        <v>1154.7695309999999</v>
      </c>
      <c r="AA49" s="31">
        <v>1192.888794</v>
      </c>
      <c r="AB49" s="31">
        <v>1232.238525</v>
      </c>
      <c r="AC49" s="31">
        <v>1272.884644</v>
      </c>
      <c r="AD49" s="31">
        <v>1314.9644780000001</v>
      </c>
      <c r="AE49" s="31">
        <v>1358.59375</v>
      </c>
      <c r="AF49" s="31">
        <v>1403.8041989999999</v>
      </c>
      <c r="AG49" s="32">
        <v>6.4796000000000006E-2</v>
      </c>
    </row>
    <row r="50" spans="1:33" ht="15" customHeight="1">
      <c r="A50" s="19" t="s">
        <v>249</v>
      </c>
      <c r="B50" s="37" t="s">
        <v>1944</v>
      </c>
      <c r="C50" s="31">
        <v>13.484603999999999</v>
      </c>
      <c r="D50" s="31">
        <v>27.311848000000001</v>
      </c>
      <c r="E50" s="31">
        <v>36.606827000000003</v>
      </c>
      <c r="F50" s="31">
        <v>40.409320999999998</v>
      </c>
      <c r="G50" s="31">
        <v>42.794539999999998</v>
      </c>
      <c r="H50" s="31">
        <v>45.327182999999998</v>
      </c>
      <c r="I50" s="31">
        <v>47.946102000000003</v>
      </c>
      <c r="J50" s="31">
        <v>50.681389000000003</v>
      </c>
      <c r="K50" s="31">
        <v>53.553176999999998</v>
      </c>
      <c r="L50" s="31">
        <v>56.570179000000003</v>
      </c>
      <c r="M50" s="31">
        <v>59.743445999999999</v>
      </c>
      <c r="N50" s="31">
        <v>63.091994999999997</v>
      </c>
      <c r="O50" s="31">
        <v>66.617287000000005</v>
      </c>
      <c r="P50" s="31">
        <v>70.311531000000002</v>
      </c>
      <c r="Q50" s="31">
        <v>74.169701000000003</v>
      </c>
      <c r="R50" s="31">
        <v>78.230323999999996</v>
      </c>
      <c r="S50" s="31">
        <v>82.474547999999999</v>
      </c>
      <c r="T50" s="31">
        <v>86.916236999999995</v>
      </c>
      <c r="U50" s="31">
        <v>91.565276999999995</v>
      </c>
      <c r="V50" s="31">
        <v>96.420326000000003</v>
      </c>
      <c r="W50" s="31">
        <v>101.514977</v>
      </c>
      <c r="X50" s="31">
        <v>106.837379</v>
      </c>
      <c r="Y50" s="31">
        <v>112.404961</v>
      </c>
      <c r="Z50" s="31">
        <v>118.2286</v>
      </c>
      <c r="AA50" s="31">
        <v>124.311539</v>
      </c>
      <c r="AB50" s="31">
        <v>130.69517500000001</v>
      </c>
      <c r="AC50" s="31">
        <v>137.36909499999999</v>
      </c>
      <c r="AD50" s="31">
        <v>144.35395800000001</v>
      </c>
      <c r="AE50" s="31">
        <v>151.66325399999999</v>
      </c>
      <c r="AF50" s="31">
        <v>159.31355300000001</v>
      </c>
      <c r="AG50" s="32">
        <v>8.8879E-2</v>
      </c>
    </row>
    <row r="51" spans="1:33" ht="15" customHeight="1">
      <c r="A51" s="19" t="s">
        <v>248</v>
      </c>
      <c r="B51" s="37" t="s">
        <v>1945</v>
      </c>
      <c r="C51" s="31">
        <v>18.885286000000001</v>
      </c>
      <c r="D51" s="31">
        <v>44.380420999999998</v>
      </c>
      <c r="E51" s="31">
        <v>61.518822</v>
      </c>
      <c r="F51" s="31">
        <v>68.529983999999999</v>
      </c>
      <c r="G51" s="31">
        <v>72.035561000000001</v>
      </c>
      <c r="H51" s="31">
        <v>75.205558999999994</v>
      </c>
      <c r="I51" s="31">
        <v>78.443000999999995</v>
      </c>
      <c r="J51" s="31">
        <v>81.791267000000005</v>
      </c>
      <c r="K51" s="31">
        <v>85.253387000000004</v>
      </c>
      <c r="L51" s="31">
        <v>88.818725999999998</v>
      </c>
      <c r="M51" s="31">
        <v>92.470466999999999</v>
      </c>
      <c r="N51" s="31">
        <v>96.200882000000007</v>
      </c>
      <c r="O51" s="31">
        <v>100.035286</v>
      </c>
      <c r="P51" s="31">
        <v>103.987846</v>
      </c>
      <c r="Q51" s="31">
        <v>108.063507</v>
      </c>
      <c r="R51" s="31">
        <v>112.232178</v>
      </c>
      <c r="S51" s="31">
        <v>116.51958500000001</v>
      </c>
      <c r="T51" s="31">
        <v>120.930412</v>
      </c>
      <c r="U51" s="31">
        <v>125.469589</v>
      </c>
      <c r="V51" s="31">
        <v>130.13682600000001</v>
      </c>
      <c r="W51" s="31">
        <v>134.90948499999999</v>
      </c>
      <c r="X51" s="31">
        <v>139.80625900000001</v>
      </c>
      <c r="Y51" s="31">
        <v>144.83168000000001</v>
      </c>
      <c r="Z51" s="31">
        <v>149.987549</v>
      </c>
      <c r="AA51" s="31">
        <v>155.27681000000001</v>
      </c>
      <c r="AB51" s="31">
        <v>160.69502299999999</v>
      </c>
      <c r="AC51" s="31">
        <v>166.24414100000001</v>
      </c>
      <c r="AD51" s="31">
        <v>171.931183</v>
      </c>
      <c r="AE51" s="31">
        <v>177.758286</v>
      </c>
      <c r="AF51" s="31">
        <v>183.72825599999999</v>
      </c>
      <c r="AG51" s="32">
        <v>8.1610000000000002E-2</v>
      </c>
    </row>
    <row r="52" spans="1:33" ht="15" customHeight="1">
      <c r="A52" s="19" t="s">
        <v>247</v>
      </c>
      <c r="B52" s="37" t="s">
        <v>1946</v>
      </c>
      <c r="C52" s="31">
        <v>116.254295</v>
      </c>
      <c r="D52" s="31">
        <v>119.704155</v>
      </c>
      <c r="E52" s="31">
        <v>122.816429</v>
      </c>
      <c r="F52" s="31">
        <v>125.86434199999999</v>
      </c>
      <c r="G52" s="31">
        <v>128.70192</v>
      </c>
      <c r="H52" s="31">
        <v>131.59092699999999</v>
      </c>
      <c r="I52" s="31">
        <v>134.519104</v>
      </c>
      <c r="J52" s="31">
        <v>137.51748699999999</v>
      </c>
      <c r="K52" s="31">
        <v>140.586105</v>
      </c>
      <c r="L52" s="31">
        <v>143.72615099999999</v>
      </c>
      <c r="M52" s="31">
        <v>146.982483</v>
      </c>
      <c r="N52" s="31">
        <v>150.34291099999999</v>
      </c>
      <c r="O52" s="31">
        <v>153.79132100000001</v>
      </c>
      <c r="P52" s="31">
        <v>157.32887299999999</v>
      </c>
      <c r="Q52" s="31">
        <v>160.9599</v>
      </c>
      <c r="R52" s="31">
        <v>164.604919</v>
      </c>
      <c r="S52" s="31">
        <v>168.334869</v>
      </c>
      <c r="T52" s="31">
        <v>172.15692100000001</v>
      </c>
      <c r="U52" s="31">
        <v>176.07534799999999</v>
      </c>
      <c r="V52" s="31">
        <v>180.096664</v>
      </c>
      <c r="W52" s="31">
        <v>184.12960799999999</v>
      </c>
      <c r="X52" s="31">
        <v>188.260391</v>
      </c>
      <c r="Y52" s="31">
        <v>192.49108899999999</v>
      </c>
      <c r="Z52" s="31">
        <v>196.819412</v>
      </c>
      <c r="AA52" s="31">
        <v>201.24614</v>
      </c>
      <c r="AB52" s="31">
        <v>205.66918899999999</v>
      </c>
      <c r="AC52" s="31">
        <v>210.18902600000001</v>
      </c>
      <c r="AD52" s="31">
        <v>214.81098900000001</v>
      </c>
      <c r="AE52" s="31">
        <v>219.528595</v>
      </c>
      <c r="AF52" s="31">
        <v>224.29875200000001</v>
      </c>
      <c r="AG52" s="32">
        <v>2.2921E-2</v>
      </c>
    </row>
    <row r="53" spans="1:33" ht="15" customHeight="1">
      <c r="A53" s="19" t="s">
        <v>246</v>
      </c>
      <c r="B53" s="37" t="s">
        <v>1947</v>
      </c>
      <c r="C53" s="31">
        <v>422.635223</v>
      </c>
      <c r="D53" s="31">
        <v>481.731201</v>
      </c>
      <c r="E53" s="31">
        <v>505.369598</v>
      </c>
      <c r="F53" s="31">
        <v>538.72814900000003</v>
      </c>
      <c r="G53" s="31">
        <v>572.379639</v>
      </c>
      <c r="H53" s="31">
        <v>606.49920699999996</v>
      </c>
      <c r="I53" s="31">
        <v>641.23168899999996</v>
      </c>
      <c r="J53" s="31">
        <v>676.55230700000004</v>
      </c>
      <c r="K53" s="31">
        <v>712.39105199999995</v>
      </c>
      <c r="L53" s="31">
        <v>748.75201400000003</v>
      </c>
      <c r="M53" s="31">
        <v>785.70074499999998</v>
      </c>
      <c r="N53" s="31">
        <v>822.91143799999998</v>
      </c>
      <c r="O53" s="31">
        <v>860.19812000000002</v>
      </c>
      <c r="P53" s="31">
        <v>897.65417500000001</v>
      </c>
      <c r="Q53" s="31">
        <v>935.49847399999999</v>
      </c>
      <c r="R53" s="31">
        <v>973.62133800000004</v>
      </c>
      <c r="S53" s="31">
        <v>1011.739075</v>
      </c>
      <c r="T53" s="31">
        <v>1049.8645019999999</v>
      </c>
      <c r="U53" s="31">
        <v>1088.2380370000001</v>
      </c>
      <c r="V53" s="31">
        <v>1127.2777100000001</v>
      </c>
      <c r="W53" s="31">
        <v>1167.4094239999999</v>
      </c>
      <c r="X53" s="31">
        <v>1208.581177</v>
      </c>
      <c r="Y53" s="31">
        <v>1250.4056399999999</v>
      </c>
      <c r="Z53" s="31">
        <v>1292.4163820000001</v>
      </c>
      <c r="AA53" s="31">
        <v>1334.078491</v>
      </c>
      <c r="AB53" s="31">
        <v>1375.2757570000001</v>
      </c>
      <c r="AC53" s="31">
        <v>1416.2667240000001</v>
      </c>
      <c r="AD53" s="31">
        <v>1456.873779</v>
      </c>
      <c r="AE53" s="31">
        <v>1496.626953</v>
      </c>
      <c r="AF53" s="31">
        <v>1535.03772</v>
      </c>
      <c r="AG53" s="32">
        <v>4.548E-2</v>
      </c>
    </row>
    <row r="54" spans="1:33" ht="15" customHeight="1">
      <c r="A54" s="19" t="s">
        <v>245</v>
      </c>
      <c r="B54" s="37" t="s">
        <v>1948</v>
      </c>
      <c r="C54" s="31">
        <v>27.869046999999998</v>
      </c>
      <c r="D54" s="31">
        <v>49.593201000000001</v>
      </c>
      <c r="E54" s="31">
        <v>64.196655000000007</v>
      </c>
      <c r="F54" s="31">
        <v>70.170799000000002</v>
      </c>
      <c r="G54" s="31">
        <v>71.128974999999997</v>
      </c>
      <c r="H54" s="31">
        <v>72.031470999999996</v>
      </c>
      <c r="I54" s="31">
        <v>72.882866000000007</v>
      </c>
      <c r="J54" s="31">
        <v>73.692215000000004</v>
      </c>
      <c r="K54" s="31">
        <v>74.466728000000003</v>
      </c>
      <c r="L54" s="31">
        <v>75.209663000000006</v>
      </c>
      <c r="M54" s="31">
        <v>75.899192999999997</v>
      </c>
      <c r="N54" s="31">
        <v>76.541222000000005</v>
      </c>
      <c r="O54" s="31">
        <v>77.172309999999996</v>
      </c>
      <c r="P54" s="31">
        <v>77.799042</v>
      </c>
      <c r="Q54" s="31">
        <v>78.419312000000005</v>
      </c>
      <c r="R54" s="31">
        <v>79.026748999999995</v>
      </c>
      <c r="S54" s="31">
        <v>79.623465999999993</v>
      </c>
      <c r="T54" s="31">
        <v>80.210082999999997</v>
      </c>
      <c r="U54" s="31">
        <v>80.792884999999998</v>
      </c>
      <c r="V54" s="31">
        <v>81.376259000000005</v>
      </c>
      <c r="W54" s="31">
        <v>81.958481000000006</v>
      </c>
      <c r="X54" s="31">
        <v>82.543487999999996</v>
      </c>
      <c r="Y54" s="31">
        <v>83.127685999999997</v>
      </c>
      <c r="Z54" s="31">
        <v>83.711723000000006</v>
      </c>
      <c r="AA54" s="31">
        <v>84.296227000000002</v>
      </c>
      <c r="AB54" s="31">
        <v>84.876853999999994</v>
      </c>
      <c r="AC54" s="31">
        <v>85.457245</v>
      </c>
      <c r="AD54" s="31">
        <v>86.040298000000007</v>
      </c>
      <c r="AE54" s="31">
        <v>86.628928999999999</v>
      </c>
      <c r="AF54" s="31">
        <v>87.224693000000002</v>
      </c>
      <c r="AG54" s="32">
        <v>4.0127999999999997E-2</v>
      </c>
    </row>
    <row r="55" spans="1:33" ht="15" customHeight="1">
      <c r="A55" s="19" t="s">
        <v>244</v>
      </c>
      <c r="B55" s="37" t="s">
        <v>1949</v>
      </c>
      <c r="C55" s="31">
        <v>35.726241999999999</v>
      </c>
      <c r="D55" s="31">
        <v>99.041092000000006</v>
      </c>
      <c r="E55" s="31">
        <v>141.60273699999999</v>
      </c>
      <c r="F55" s="31">
        <v>159.01432800000001</v>
      </c>
      <c r="G55" s="31">
        <v>169.95927399999999</v>
      </c>
      <c r="H55" s="31">
        <v>181.33206200000001</v>
      </c>
      <c r="I55" s="31">
        <v>193.161148</v>
      </c>
      <c r="J55" s="31">
        <v>205.23782299999999</v>
      </c>
      <c r="K55" s="31">
        <v>217.419479</v>
      </c>
      <c r="L55" s="31">
        <v>229.65741</v>
      </c>
      <c r="M55" s="31">
        <v>242.17781099999999</v>
      </c>
      <c r="N55" s="31">
        <v>255.00543200000001</v>
      </c>
      <c r="O55" s="31">
        <v>268.16134599999998</v>
      </c>
      <c r="P55" s="31">
        <v>281.68136600000003</v>
      </c>
      <c r="Q55" s="31">
        <v>295.57974200000001</v>
      </c>
      <c r="R55" s="31">
        <v>309.73007200000001</v>
      </c>
      <c r="S55" s="31">
        <v>324.25524899999999</v>
      </c>
      <c r="T55" s="31">
        <v>339.18942299999998</v>
      </c>
      <c r="U55" s="31">
        <v>354.50079299999999</v>
      </c>
      <c r="V55" s="31">
        <v>370.24185199999999</v>
      </c>
      <c r="W55" s="31">
        <v>386.33004799999998</v>
      </c>
      <c r="X55" s="31">
        <v>402.77716099999998</v>
      </c>
      <c r="Y55" s="31">
        <v>419.52960200000001</v>
      </c>
      <c r="Z55" s="31">
        <v>436.62799100000001</v>
      </c>
      <c r="AA55" s="31">
        <v>454.01385499999998</v>
      </c>
      <c r="AB55" s="31">
        <v>471.24676499999998</v>
      </c>
      <c r="AC55" s="31">
        <v>488.687408</v>
      </c>
      <c r="AD55" s="31">
        <v>506.43386800000002</v>
      </c>
      <c r="AE55" s="31">
        <v>524.57330300000001</v>
      </c>
      <c r="AF55" s="31">
        <v>543.20654300000001</v>
      </c>
      <c r="AG55" s="32">
        <v>9.8392999999999994E-2</v>
      </c>
    </row>
    <row r="56" spans="1:33" ht="15" customHeight="1">
      <c r="A56" s="19" t="s">
        <v>243</v>
      </c>
      <c r="B56" s="37" t="s">
        <v>1950</v>
      </c>
      <c r="C56" s="31">
        <v>41.092381000000003</v>
      </c>
      <c r="D56" s="31">
        <v>60.493369999999999</v>
      </c>
      <c r="E56" s="31">
        <v>73.535149000000004</v>
      </c>
      <c r="F56" s="31">
        <v>80.356696999999997</v>
      </c>
      <c r="G56" s="31">
        <v>87.637130999999997</v>
      </c>
      <c r="H56" s="31">
        <v>95.410056999999995</v>
      </c>
      <c r="I56" s="31">
        <v>103.64376799999999</v>
      </c>
      <c r="J56" s="31">
        <v>112.289276</v>
      </c>
      <c r="K56" s="31">
        <v>121.281471</v>
      </c>
      <c r="L56" s="31">
        <v>130.63450599999999</v>
      </c>
      <c r="M56" s="31">
        <v>140.36850000000001</v>
      </c>
      <c r="N56" s="31">
        <v>150.314438</v>
      </c>
      <c r="O56" s="31">
        <v>160.38597100000001</v>
      </c>
      <c r="P56" s="31">
        <v>170.50938400000001</v>
      </c>
      <c r="Q56" s="31">
        <v>180.766144</v>
      </c>
      <c r="R56" s="31">
        <v>191.23608400000001</v>
      </c>
      <c r="S56" s="31">
        <v>202.00242600000001</v>
      </c>
      <c r="T56" s="31">
        <v>213.08523600000001</v>
      </c>
      <c r="U56" s="31">
        <v>224.473816</v>
      </c>
      <c r="V56" s="31">
        <v>236.15772999999999</v>
      </c>
      <c r="W56" s="31">
        <v>247.99739099999999</v>
      </c>
      <c r="X56" s="31">
        <v>260.04424999999998</v>
      </c>
      <c r="Y56" s="31">
        <v>272.30978399999998</v>
      </c>
      <c r="Z56" s="31">
        <v>284.76419099999998</v>
      </c>
      <c r="AA56" s="31">
        <v>297.38623000000001</v>
      </c>
      <c r="AB56" s="31">
        <v>310.03387500000002</v>
      </c>
      <c r="AC56" s="31">
        <v>322.72689800000001</v>
      </c>
      <c r="AD56" s="31">
        <v>335.485229</v>
      </c>
      <c r="AE56" s="31">
        <v>348.24050899999997</v>
      </c>
      <c r="AF56" s="31">
        <v>360.79763800000001</v>
      </c>
      <c r="AG56" s="32">
        <v>7.7790999999999999E-2</v>
      </c>
    </row>
    <row r="57" spans="1:33" ht="15" customHeight="1">
      <c r="A57" s="19" t="s">
        <v>242</v>
      </c>
      <c r="B57" s="37" t="s">
        <v>1951</v>
      </c>
      <c r="C57" s="31">
        <v>27.188814000000001</v>
      </c>
      <c r="D57" s="31">
        <v>44.578468000000001</v>
      </c>
      <c r="E57" s="31">
        <v>56.268177000000001</v>
      </c>
      <c r="F57" s="31">
        <v>61.050331</v>
      </c>
      <c r="G57" s="31">
        <v>63.494022000000001</v>
      </c>
      <c r="H57" s="31">
        <v>65.990584999999996</v>
      </c>
      <c r="I57" s="31">
        <v>68.528892999999997</v>
      </c>
      <c r="J57" s="31">
        <v>71.017975000000007</v>
      </c>
      <c r="K57" s="31">
        <v>73.618851000000006</v>
      </c>
      <c r="L57" s="31">
        <v>76.269287000000006</v>
      </c>
      <c r="M57" s="31">
        <v>78.947365000000005</v>
      </c>
      <c r="N57" s="31">
        <v>81.670670000000001</v>
      </c>
      <c r="O57" s="31">
        <v>84.43338</v>
      </c>
      <c r="P57" s="31">
        <v>87.212540000000004</v>
      </c>
      <c r="Q57" s="31">
        <v>89.929398000000006</v>
      </c>
      <c r="R57" s="31">
        <v>92.581940000000003</v>
      </c>
      <c r="S57" s="31">
        <v>95.235427999999999</v>
      </c>
      <c r="T57" s="31">
        <v>97.912315000000007</v>
      </c>
      <c r="U57" s="31">
        <v>100.564278</v>
      </c>
      <c r="V57" s="31">
        <v>103.238197</v>
      </c>
      <c r="W57" s="31">
        <v>105.95182</v>
      </c>
      <c r="X57" s="31">
        <v>108.708519</v>
      </c>
      <c r="Y57" s="31">
        <v>111.509789</v>
      </c>
      <c r="Z57" s="31">
        <v>114.358345</v>
      </c>
      <c r="AA57" s="31">
        <v>117.25685900000001</v>
      </c>
      <c r="AB57" s="31">
        <v>120.213486</v>
      </c>
      <c r="AC57" s="31">
        <v>123.227959</v>
      </c>
      <c r="AD57" s="31">
        <v>126.30500000000001</v>
      </c>
      <c r="AE57" s="31">
        <v>129.44592299999999</v>
      </c>
      <c r="AF57" s="31">
        <v>132.65631099999999</v>
      </c>
      <c r="AG57" s="32">
        <v>5.6175000000000003E-2</v>
      </c>
    </row>
    <row r="58" spans="1:33" ht="15" customHeight="1">
      <c r="B58" s="30" t="s">
        <v>1952</v>
      </c>
    </row>
    <row r="59" spans="1:33" ht="15" customHeight="1">
      <c r="A59" s="19" t="s">
        <v>241</v>
      </c>
      <c r="B59" s="37" t="s">
        <v>1939</v>
      </c>
      <c r="C59" s="31">
        <v>94.195380999999998</v>
      </c>
      <c r="D59" s="31">
        <v>188.800308</v>
      </c>
      <c r="E59" s="31">
        <v>299.172729</v>
      </c>
      <c r="F59" s="31">
        <v>354.35891700000002</v>
      </c>
      <c r="G59" s="31">
        <v>381.95202599999999</v>
      </c>
      <c r="H59" s="31">
        <v>393.77819799999997</v>
      </c>
      <c r="I59" s="31">
        <v>403.01474000000002</v>
      </c>
      <c r="J59" s="31">
        <v>412.38604700000002</v>
      </c>
      <c r="K59" s="31">
        <v>422.84783900000002</v>
      </c>
      <c r="L59" s="31">
        <v>434.46801799999997</v>
      </c>
      <c r="M59" s="31">
        <v>445.48785400000003</v>
      </c>
      <c r="N59" s="31">
        <v>457.01644900000002</v>
      </c>
      <c r="O59" s="31">
        <v>469.24002100000001</v>
      </c>
      <c r="P59" s="31">
        <v>481.38751200000002</v>
      </c>
      <c r="Q59" s="31">
        <v>493.33496100000002</v>
      </c>
      <c r="R59" s="31">
        <v>505.05621300000001</v>
      </c>
      <c r="S59" s="31">
        <v>517.49298099999999</v>
      </c>
      <c r="T59" s="31">
        <v>529.74060099999997</v>
      </c>
      <c r="U59" s="31">
        <v>542.73138400000005</v>
      </c>
      <c r="V59" s="31">
        <v>556.50921600000004</v>
      </c>
      <c r="W59" s="31">
        <v>569.09405500000003</v>
      </c>
      <c r="X59" s="31">
        <v>582.45684800000004</v>
      </c>
      <c r="Y59" s="31">
        <v>596.48480199999995</v>
      </c>
      <c r="Z59" s="31">
        <v>610.66705300000001</v>
      </c>
      <c r="AA59" s="31">
        <v>625.98260500000004</v>
      </c>
      <c r="AB59" s="31">
        <v>641.86541699999998</v>
      </c>
      <c r="AC59" s="31">
        <v>656.89654499999995</v>
      </c>
      <c r="AD59" s="31">
        <v>672.15588400000001</v>
      </c>
      <c r="AE59" s="31">
        <v>689.13079800000003</v>
      </c>
      <c r="AF59" s="31">
        <v>707.19964600000003</v>
      </c>
      <c r="AG59" s="32">
        <v>7.1987999999999996E-2</v>
      </c>
    </row>
    <row r="60" spans="1:33" ht="15" customHeight="1">
      <c r="A60" s="19" t="s">
        <v>240</v>
      </c>
      <c r="B60" s="37" t="s">
        <v>1940</v>
      </c>
      <c r="C60" s="31">
        <v>15.274915999999999</v>
      </c>
      <c r="D60" s="31">
        <v>38.057293000000001</v>
      </c>
      <c r="E60" s="31">
        <v>64.636734000000004</v>
      </c>
      <c r="F60" s="31">
        <v>77.926452999999995</v>
      </c>
      <c r="G60" s="31">
        <v>84.571312000000006</v>
      </c>
      <c r="H60" s="31">
        <v>87.133217000000002</v>
      </c>
      <c r="I60" s="31">
        <v>89.687172000000004</v>
      </c>
      <c r="J60" s="31">
        <v>92.343970999999996</v>
      </c>
      <c r="K60" s="31">
        <v>95.110229000000004</v>
      </c>
      <c r="L60" s="31">
        <v>97.985259999999997</v>
      </c>
      <c r="M60" s="31">
        <v>100.93219000000001</v>
      </c>
      <c r="N60" s="31">
        <v>103.951645</v>
      </c>
      <c r="O60" s="31">
        <v>107.04811100000001</v>
      </c>
      <c r="P60" s="31">
        <v>110.22324399999999</v>
      </c>
      <c r="Q60" s="31">
        <v>113.47880600000001</v>
      </c>
      <c r="R60" s="31">
        <v>116.81648300000001</v>
      </c>
      <c r="S60" s="31">
        <v>120.238304</v>
      </c>
      <c r="T60" s="31">
        <v>123.74601</v>
      </c>
      <c r="U60" s="31">
        <v>127.341835</v>
      </c>
      <c r="V60" s="31">
        <v>131.027512</v>
      </c>
      <c r="W60" s="31">
        <v>134.804947</v>
      </c>
      <c r="X60" s="31">
        <v>138.67648299999999</v>
      </c>
      <c r="Y60" s="31">
        <v>142.64373800000001</v>
      </c>
      <c r="Z60" s="31">
        <v>146.710846</v>
      </c>
      <c r="AA60" s="31">
        <v>150.88095100000001</v>
      </c>
      <c r="AB60" s="31">
        <v>155.156586</v>
      </c>
      <c r="AC60" s="31">
        <v>159.54051200000001</v>
      </c>
      <c r="AD60" s="31">
        <v>164.03552199999999</v>
      </c>
      <c r="AE60" s="31">
        <v>168.644882</v>
      </c>
      <c r="AF60" s="31">
        <v>173.371735</v>
      </c>
      <c r="AG60" s="32">
        <v>8.7374999999999994E-2</v>
      </c>
    </row>
    <row r="61" spans="1:33" ht="15" customHeight="1">
      <c r="A61" s="19" t="s">
        <v>239</v>
      </c>
      <c r="B61" s="37" t="s">
        <v>1941</v>
      </c>
      <c r="C61" s="31">
        <v>30.079046000000002</v>
      </c>
      <c r="D61" s="31">
        <v>54.26173</v>
      </c>
      <c r="E61" s="31">
        <v>82.474861000000004</v>
      </c>
      <c r="F61" s="31">
        <v>96.581421000000006</v>
      </c>
      <c r="G61" s="31">
        <v>103.634705</v>
      </c>
      <c r="H61" s="31">
        <v>107.71006800000001</v>
      </c>
      <c r="I61" s="31">
        <v>111.914047</v>
      </c>
      <c r="J61" s="31">
        <v>116.24369799999999</v>
      </c>
      <c r="K61" s="31">
        <v>120.727211</v>
      </c>
      <c r="L61" s="31">
        <v>125.35019699999999</v>
      </c>
      <c r="M61" s="31">
        <v>130.129288</v>
      </c>
      <c r="N61" s="31">
        <v>135.11563100000001</v>
      </c>
      <c r="O61" s="31">
        <v>140.26412999999999</v>
      </c>
      <c r="P61" s="31">
        <v>145.58128400000001</v>
      </c>
      <c r="Q61" s="31">
        <v>151.07547</v>
      </c>
      <c r="R61" s="31">
        <v>156.712265</v>
      </c>
      <c r="S61" s="31">
        <v>162.529144</v>
      </c>
      <c r="T61" s="31">
        <v>168.534256</v>
      </c>
      <c r="U61" s="31">
        <v>174.733734</v>
      </c>
      <c r="V61" s="31">
        <v>181.13241600000001</v>
      </c>
      <c r="W61" s="31">
        <v>187.702347</v>
      </c>
      <c r="X61" s="31">
        <v>194.477859</v>
      </c>
      <c r="Y61" s="31">
        <v>201.466309</v>
      </c>
      <c r="Z61" s="31">
        <v>208.67370600000001</v>
      </c>
      <c r="AA61" s="31">
        <v>216.104645</v>
      </c>
      <c r="AB61" s="31">
        <v>223.65992700000001</v>
      </c>
      <c r="AC61" s="31">
        <v>231.44018600000001</v>
      </c>
      <c r="AD61" s="31">
        <v>239.459137</v>
      </c>
      <c r="AE61" s="31">
        <v>247.732147</v>
      </c>
      <c r="AF61" s="31">
        <v>256.27273600000001</v>
      </c>
      <c r="AG61" s="32">
        <v>7.6674000000000006E-2</v>
      </c>
    </row>
    <row r="62" spans="1:33" ht="15" customHeight="1">
      <c r="A62" s="19" t="s">
        <v>238</v>
      </c>
      <c r="B62" s="37" t="s">
        <v>1942</v>
      </c>
      <c r="C62" s="31">
        <v>18.510504000000001</v>
      </c>
      <c r="D62" s="31">
        <v>37.013171999999997</v>
      </c>
      <c r="E62" s="31">
        <v>58.599620999999999</v>
      </c>
      <c r="F62" s="31">
        <v>69.392844999999994</v>
      </c>
      <c r="G62" s="31">
        <v>74.789458999999994</v>
      </c>
      <c r="H62" s="31">
        <v>78.379043999999993</v>
      </c>
      <c r="I62" s="31">
        <v>82.068450999999996</v>
      </c>
      <c r="J62" s="31">
        <v>85.860832000000002</v>
      </c>
      <c r="K62" s="31">
        <v>89.764365999999995</v>
      </c>
      <c r="L62" s="31">
        <v>93.785149000000004</v>
      </c>
      <c r="M62" s="31">
        <v>97.902518999999998</v>
      </c>
      <c r="N62" s="31">
        <v>102.16242200000001</v>
      </c>
      <c r="O62" s="31">
        <v>106.57055699999999</v>
      </c>
      <c r="P62" s="31">
        <v>111.132988</v>
      </c>
      <c r="Q62" s="31">
        <v>115.855011</v>
      </c>
      <c r="R62" s="31">
        <v>120.700912</v>
      </c>
      <c r="S62" s="31">
        <v>125.718102</v>
      </c>
      <c r="T62" s="31">
        <v>130.91449</v>
      </c>
      <c r="U62" s="31">
        <v>136.297821</v>
      </c>
      <c r="V62" s="31">
        <v>141.87550400000001</v>
      </c>
      <c r="W62" s="31">
        <v>147.588898</v>
      </c>
      <c r="X62" s="31">
        <v>153.506958</v>
      </c>
      <c r="Y62" s="31">
        <v>159.637924</v>
      </c>
      <c r="Z62" s="31">
        <v>165.990723</v>
      </c>
      <c r="AA62" s="31">
        <v>172.57316599999999</v>
      </c>
      <c r="AB62" s="31">
        <v>179.311859</v>
      </c>
      <c r="AC62" s="31">
        <v>186.28697199999999</v>
      </c>
      <c r="AD62" s="31">
        <v>193.51281700000001</v>
      </c>
      <c r="AE62" s="31">
        <v>201.006821</v>
      </c>
      <c r="AF62" s="31">
        <v>208.78428600000001</v>
      </c>
      <c r="AG62" s="32">
        <v>8.7139999999999995E-2</v>
      </c>
    </row>
    <row r="63" spans="1:33" ht="15" customHeight="1">
      <c r="A63" s="19" t="s">
        <v>237</v>
      </c>
      <c r="B63" s="37" t="s">
        <v>1943</v>
      </c>
      <c r="C63" s="31">
        <v>139.797394</v>
      </c>
      <c r="D63" s="31">
        <v>278.44747899999999</v>
      </c>
      <c r="E63" s="31">
        <v>440.20593300000002</v>
      </c>
      <c r="F63" s="31">
        <v>521.08514400000001</v>
      </c>
      <c r="G63" s="31">
        <v>561.52477999999996</v>
      </c>
      <c r="H63" s="31">
        <v>583.11193800000001</v>
      </c>
      <c r="I63" s="31">
        <v>604.97039800000005</v>
      </c>
      <c r="J63" s="31">
        <v>627.44628899999998</v>
      </c>
      <c r="K63" s="31">
        <v>650.60180700000001</v>
      </c>
      <c r="L63" s="31">
        <v>674.37902799999995</v>
      </c>
      <c r="M63" s="31">
        <v>698.87902799999995</v>
      </c>
      <c r="N63" s="31">
        <v>724.17175299999997</v>
      </c>
      <c r="O63" s="31">
        <v>750.36779799999999</v>
      </c>
      <c r="P63" s="31">
        <v>777.45068400000002</v>
      </c>
      <c r="Q63" s="31">
        <v>805.40765399999998</v>
      </c>
      <c r="R63" s="31">
        <v>834.27880900000002</v>
      </c>
      <c r="S63" s="31">
        <v>864.30304000000001</v>
      </c>
      <c r="T63" s="31">
        <v>895.47442599999999</v>
      </c>
      <c r="U63" s="31">
        <v>927.76654099999996</v>
      </c>
      <c r="V63" s="31">
        <v>961.32818599999996</v>
      </c>
      <c r="W63" s="31">
        <v>996.11077899999998</v>
      </c>
      <c r="X63" s="31">
        <v>1032.112061</v>
      </c>
      <c r="Y63" s="31">
        <v>1069.3477780000001</v>
      </c>
      <c r="Z63" s="31">
        <v>1107.8294679999999</v>
      </c>
      <c r="AA63" s="31">
        <v>1147.6099850000001</v>
      </c>
      <c r="AB63" s="31">
        <v>1188.755615</v>
      </c>
      <c r="AC63" s="31">
        <v>1231.329712</v>
      </c>
      <c r="AD63" s="31">
        <v>1275.4541019999999</v>
      </c>
      <c r="AE63" s="31">
        <v>1321.238159</v>
      </c>
      <c r="AF63" s="31">
        <v>1368.7330320000001</v>
      </c>
      <c r="AG63" s="32">
        <v>8.1848000000000004E-2</v>
      </c>
    </row>
    <row r="64" spans="1:33" ht="15" customHeight="1">
      <c r="A64" s="19" t="s">
        <v>236</v>
      </c>
      <c r="B64" s="37" t="s">
        <v>1944</v>
      </c>
      <c r="C64" s="31">
        <v>17.075108</v>
      </c>
      <c r="D64" s="31">
        <v>37.490459000000001</v>
      </c>
      <c r="E64" s="31">
        <v>61.308376000000003</v>
      </c>
      <c r="F64" s="31">
        <v>73.217331000000001</v>
      </c>
      <c r="G64" s="31">
        <v>79.171806000000004</v>
      </c>
      <c r="H64" s="31">
        <v>83.031707999999995</v>
      </c>
      <c r="I64" s="31">
        <v>86.964600000000004</v>
      </c>
      <c r="J64" s="31">
        <v>91.021041999999994</v>
      </c>
      <c r="K64" s="31">
        <v>95.231887999999998</v>
      </c>
      <c r="L64" s="31">
        <v>99.606673999999998</v>
      </c>
      <c r="M64" s="31">
        <v>104.158829</v>
      </c>
      <c r="N64" s="31">
        <v>108.914192</v>
      </c>
      <c r="O64" s="31">
        <v>113.86784400000001</v>
      </c>
      <c r="P64" s="31">
        <v>118.999359</v>
      </c>
      <c r="Q64" s="31">
        <v>124.29357899999999</v>
      </c>
      <c r="R64" s="31">
        <v>129.808167</v>
      </c>
      <c r="S64" s="31">
        <v>135.50386</v>
      </c>
      <c r="T64" s="31">
        <v>141.39608799999999</v>
      </c>
      <c r="U64" s="31">
        <v>147.49319499999999</v>
      </c>
      <c r="V64" s="31">
        <v>153.78518700000001</v>
      </c>
      <c r="W64" s="31">
        <v>160.317612</v>
      </c>
      <c r="X64" s="31">
        <v>167.06272899999999</v>
      </c>
      <c r="Y64" s="31">
        <v>174.03916899999999</v>
      </c>
      <c r="Z64" s="31">
        <v>181.25462300000001</v>
      </c>
      <c r="AA64" s="31">
        <v>188.70486500000001</v>
      </c>
      <c r="AB64" s="31">
        <v>196.442902</v>
      </c>
      <c r="AC64" s="31">
        <v>204.44236799999999</v>
      </c>
      <c r="AD64" s="31">
        <v>212.723511</v>
      </c>
      <c r="AE64" s="31">
        <v>221.29518100000001</v>
      </c>
      <c r="AF64" s="31">
        <v>230.17012</v>
      </c>
      <c r="AG64" s="32">
        <v>9.3841999999999995E-2</v>
      </c>
    </row>
    <row r="65" spans="1:33" ht="15" customHeight="1">
      <c r="A65" s="19" t="s">
        <v>235</v>
      </c>
      <c r="B65" s="37" t="s">
        <v>1945</v>
      </c>
      <c r="C65" s="31">
        <v>50.032879000000001</v>
      </c>
      <c r="D65" s="31">
        <v>115.9991</v>
      </c>
      <c r="E65" s="31">
        <v>192.959686</v>
      </c>
      <c r="F65" s="31">
        <v>231.44000199999999</v>
      </c>
      <c r="G65" s="31">
        <v>250.68014500000001</v>
      </c>
      <c r="H65" s="31">
        <v>263.41976899999997</v>
      </c>
      <c r="I65" s="31">
        <v>276.703552</v>
      </c>
      <c r="J65" s="31">
        <v>290.59054600000002</v>
      </c>
      <c r="K65" s="31">
        <v>305.08255000000003</v>
      </c>
      <c r="L65" s="31">
        <v>320.12506100000002</v>
      </c>
      <c r="M65" s="31">
        <v>335.47430400000002</v>
      </c>
      <c r="N65" s="31">
        <v>351.48443600000002</v>
      </c>
      <c r="O65" s="31">
        <v>368.185272</v>
      </c>
      <c r="P65" s="31">
        <v>385.60488900000001</v>
      </c>
      <c r="Q65" s="31">
        <v>403.77157599999998</v>
      </c>
      <c r="R65" s="31">
        <v>422.64364599999999</v>
      </c>
      <c r="S65" s="31">
        <v>442.31668100000002</v>
      </c>
      <c r="T65" s="31">
        <v>462.82113600000002</v>
      </c>
      <c r="U65" s="31">
        <v>484.18695100000002</v>
      </c>
      <c r="V65" s="31">
        <v>506.44931000000003</v>
      </c>
      <c r="W65" s="31">
        <v>529.45886199999995</v>
      </c>
      <c r="X65" s="31">
        <v>553.41973900000005</v>
      </c>
      <c r="Y65" s="31">
        <v>578.36767599999996</v>
      </c>
      <c r="Z65" s="31">
        <v>604.339966</v>
      </c>
      <c r="AA65" s="31">
        <v>631.37988299999995</v>
      </c>
      <c r="AB65" s="31">
        <v>659.14398200000005</v>
      </c>
      <c r="AC65" s="31">
        <v>688.02954099999999</v>
      </c>
      <c r="AD65" s="31">
        <v>718.07653800000003</v>
      </c>
      <c r="AE65" s="31">
        <v>749.32763699999998</v>
      </c>
      <c r="AF65" s="31">
        <v>781.82891800000004</v>
      </c>
      <c r="AG65" s="32">
        <v>9.9430000000000004E-2</v>
      </c>
    </row>
    <row r="66" spans="1:33" ht="15" customHeight="1">
      <c r="A66" s="19" t="s">
        <v>234</v>
      </c>
      <c r="B66" s="37" t="s">
        <v>1946</v>
      </c>
      <c r="C66" s="31">
        <v>10.140461999999999</v>
      </c>
      <c r="D66" s="31">
        <v>30.095043</v>
      </c>
      <c r="E66" s="31">
        <v>53.375380999999997</v>
      </c>
      <c r="F66" s="31">
        <v>65.015556000000004</v>
      </c>
      <c r="G66" s="31">
        <v>70.835639999999998</v>
      </c>
      <c r="H66" s="31">
        <v>73.355507000000003</v>
      </c>
      <c r="I66" s="31">
        <v>75.950523000000004</v>
      </c>
      <c r="J66" s="31">
        <v>78.639587000000006</v>
      </c>
      <c r="K66" s="31">
        <v>81.425514000000007</v>
      </c>
      <c r="L66" s="31">
        <v>84.311722000000003</v>
      </c>
      <c r="M66" s="31">
        <v>87.326164000000006</v>
      </c>
      <c r="N66" s="31">
        <v>90.465362999999996</v>
      </c>
      <c r="O66" s="31">
        <v>93.723586999999995</v>
      </c>
      <c r="P66" s="31">
        <v>97.104827999999998</v>
      </c>
      <c r="Q66" s="31">
        <v>100.61518100000001</v>
      </c>
      <c r="R66" s="31">
        <v>104.21122</v>
      </c>
      <c r="S66" s="31">
        <v>107.936958</v>
      </c>
      <c r="T66" s="31">
        <v>111.80044599999999</v>
      </c>
      <c r="U66" s="31">
        <v>115.808243</v>
      </c>
      <c r="V66" s="31">
        <v>119.968605</v>
      </c>
      <c r="W66" s="31">
        <v>124.226921</v>
      </c>
      <c r="X66" s="31">
        <v>128.641434</v>
      </c>
      <c r="Y66" s="31">
        <v>133.217499</v>
      </c>
      <c r="Z66" s="31">
        <v>137.957764</v>
      </c>
      <c r="AA66" s="31">
        <v>142.86705000000001</v>
      </c>
      <c r="AB66" s="31">
        <v>147.87846400000001</v>
      </c>
      <c r="AC66" s="31">
        <v>153.06518600000001</v>
      </c>
      <c r="AD66" s="31">
        <v>158.43557699999999</v>
      </c>
      <c r="AE66" s="31">
        <v>163.98999000000001</v>
      </c>
      <c r="AF66" s="31">
        <v>169.70225500000001</v>
      </c>
      <c r="AG66" s="32">
        <v>0.102032</v>
      </c>
    </row>
    <row r="67" spans="1:33" ht="15" customHeight="1">
      <c r="A67" s="19" t="s">
        <v>233</v>
      </c>
      <c r="B67" s="37" t="s">
        <v>1947</v>
      </c>
      <c r="C67" s="31">
        <v>23.095617000000001</v>
      </c>
      <c r="D67" s="31">
        <v>80.787200999999996</v>
      </c>
      <c r="E67" s="31">
        <v>148.09404000000001</v>
      </c>
      <c r="F67" s="31">
        <v>181.74748199999999</v>
      </c>
      <c r="G67" s="31">
        <v>198.57420300000001</v>
      </c>
      <c r="H67" s="31">
        <v>209.635895</v>
      </c>
      <c r="I67" s="31">
        <v>221.01672400000001</v>
      </c>
      <c r="J67" s="31">
        <v>232.72520399999999</v>
      </c>
      <c r="K67" s="31">
        <v>244.7621</v>
      </c>
      <c r="L67" s="31">
        <v>257.14059400000002</v>
      </c>
      <c r="M67" s="31">
        <v>269.88119499999999</v>
      </c>
      <c r="N67" s="31">
        <v>282.93145800000002</v>
      </c>
      <c r="O67" s="31">
        <v>296.26769999999999</v>
      </c>
      <c r="P67" s="31">
        <v>309.91821299999998</v>
      </c>
      <c r="Q67" s="31">
        <v>323.93398999999999</v>
      </c>
      <c r="R67" s="31">
        <v>338.30126999999999</v>
      </c>
      <c r="S67" s="31">
        <v>352.97451799999999</v>
      </c>
      <c r="T67" s="31">
        <v>367.96752900000001</v>
      </c>
      <c r="U67" s="31">
        <v>383.33532700000001</v>
      </c>
      <c r="V67" s="31">
        <v>399.16821299999998</v>
      </c>
      <c r="W67" s="31">
        <v>415.55560300000002</v>
      </c>
      <c r="X67" s="31">
        <v>432.49670400000002</v>
      </c>
      <c r="Y67" s="31">
        <v>449.92999300000002</v>
      </c>
      <c r="Z67" s="31">
        <v>467.77780200000001</v>
      </c>
      <c r="AA67" s="31">
        <v>485.94561800000002</v>
      </c>
      <c r="AB67" s="31">
        <v>504.41400099999998</v>
      </c>
      <c r="AC67" s="31">
        <v>523.23962400000005</v>
      </c>
      <c r="AD67" s="31">
        <v>542.39727800000003</v>
      </c>
      <c r="AE67" s="31">
        <v>561.80499299999997</v>
      </c>
      <c r="AF67" s="31">
        <v>581.37188700000002</v>
      </c>
      <c r="AG67" s="32">
        <v>0.117655</v>
      </c>
    </row>
    <row r="68" spans="1:33" ht="15" customHeight="1">
      <c r="A68" s="19" t="s">
        <v>232</v>
      </c>
      <c r="B68" s="37" t="s">
        <v>1948</v>
      </c>
      <c r="C68" s="31">
        <v>10.394247</v>
      </c>
      <c r="D68" s="31">
        <v>62.593338000000003</v>
      </c>
      <c r="E68" s="31">
        <v>123.492287</v>
      </c>
      <c r="F68" s="31">
        <v>153.94177199999999</v>
      </c>
      <c r="G68" s="31">
        <v>169.166504</v>
      </c>
      <c r="H68" s="31">
        <v>173.537949</v>
      </c>
      <c r="I68" s="31">
        <v>177.384781</v>
      </c>
      <c r="J68" s="31">
        <v>180.79986600000001</v>
      </c>
      <c r="K68" s="31">
        <v>183.856842</v>
      </c>
      <c r="L68" s="31">
        <v>186.58819600000001</v>
      </c>
      <c r="M68" s="31">
        <v>188.84149199999999</v>
      </c>
      <c r="N68" s="31">
        <v>190.54600500000001</v>
      </c>
      <c r="O68" s="31">
        <v>192.17433199999999</v>
      </c>
      <c r="P68" s="31">
        <v>193.81456</v>
      </c>
      <c r="Q68" s="31">
        <v>195.45443700000001</v>
      </c>
      <c r="R68" s="31">
        <v>197.16038499999999</v>
      </c>
      <c r="S68" s="31">
        <v>198.80306999999999</v>
      </c>
      <c r="T68" s="31">
        <v>200.387711</v>
      </c>
      <c r="U68" s="31">
        <v>201.9879</v>
      </c>
      <c r="V68" s="31">
        <v>203.65741</v>
      </c>
      <c r="W68" s="31">
        <v>205.48350500000001</v>
      </c>
      <c r="X68" s="31">
        <v>207.410583</v>
      </c>
      <c r="Y68" s="31">
        <v>209.387192</v>
      </c>
      <c r="Z68" s="31">
        <v>211.41061400000001</v>
      </c>
      <c r="AA68" s="31">
        <v>213.489655</v>
      </c>
      <c r="AB68" s="31">
        <v>215.63670300000001</v>
      </c>
      <c r="AC68" s="31">
        <v>217.837189</v>
      </c>
      <c r="AD68" s="31">
        <v>220.13064600000001</v>
      </c>
      <c r="AE68" s="31">
        <v>222.55714399999999</v>
      </c>
      <c r="AF68" s="31">
        <v>225.14404300000001</v>
      </c>
      <c r="AG68" s="32">
        <v>0.11187900000000001</v>
      </c>
    </row>
    <row r="69" spans="1:33" ht="15" customHeight="1">
      <c r="A69" s="19" t="s">
        <v>231</v>
      </c>
      <c r="B69" s="37" t="s">
        <v>1949</v>
      </c>
      <c r="C69" s="31">
        <v>16.266770999999999</v>
      </c>
      <c r="D69" s="31">
        <v>97.940376000000001</v>
      </c>
      <c r="E69" s="31">
        <v>193.226257</v>
      </c>
      <c r="F69" s="31">
        <v>240.86918600000001</v>
      </c>
      <c r="G69" s="31">
        <v>264.69064300000002</v>
      </c>
      <c r="H69" s="31">
        <v>279.85964999999999</v>
      </c>
      <c r="I69" s="31">
        <v>295.225616</v>
      </c>
      <c r="J69" s="31">
        <v>310.272156</v>
      </c>
      <c r="K69" s="31">
        <v>324.654785</v>
      </c>
      <c r="L69" s="31">
        <v>338.25945999999999</v>
      </c>
      <c r="M69" s="31">
        <v>351.64807100000002</v>
      </c>
      <c r="N69" s="31">
        <v>364.78964200000001</v>
      </c>
      <c r="O69" s="31">
        <v>377.71270800000002</v>
      </c>
      <c r="P69" s="31">
        <v>390.48098800000002</v>
      </c>
      <c r="Q69" s="31">
        <v>403.10339399999998</v>
      </c>
      <c r="R69" s="31">
        <v>415.36428799999999</v>
      </c>
      <c r="S69" s="31">
        <v>427.437408</v>
      </c>
      <c r="T69" s="31">
        <v>439.37811299999998</v>
      </c>
      <c r="U69" s="31">
        <v>451.10247800000002</v>
      </c>
      <c r="V69" s="31">
        <v>462.69000199999999</v>
      </c>
      <c r="W69" s="31">
        <v>474.028931</v>
      </c>
      <c r="X69" s="31">
        <v>485.07745399999999</v>
      </c>
      <c r="Y69" s="31">
        <v>495.72631799999999</v>
      </c>
      <c r="Z69" s="31">
        <v>506.040009</v>
      </c>
      <c r="AA69" s="31">
        <v>515.91052200000001</v>
      </c>
      <c r="AB69" s="31">
        <v>524.66845699999999</v>
      </c>
      <c r="AC69" s="31">
        <v>532.88922100000002</v>
      </c>
      <c r="AD69" s="31">
        <v>540.73602300000005</v>
      </c>
      <c r="AE69" s="31">
        <v>548.34399399999995</v>
      </c>
      <c r="AF69" s="31">
        <v>555.86370799999997</v>
      </c>
      <c r="AG69" s="32">
        <v>0.129497</v>
      </c>
    </row>
    <row r="70" spans="1:33" ht="12" customHeight="1">
      <c r="A70" s="19" t="s">
        <v>230</v>
      </c>
      <c r="B70" s="37" t="s">
        <v>1950</v>
      </c>
      <c r="C70" s="31">
        <v>11.747643999999999</v>
      </c>
      <c r="D70" s="31">
        <v>31.867457999999999</v>
      </c>
      <c r="E70" s="31">
        <v>55.340569000000002</v>
      </c>
      <c r="F70" s="31">
        <v>67.077133000000003</v>
      </c>
      <c r="G70" s="31">
        <v>72.945412000000005</v>
      </c>
      <c r="H70" s="31">
        <v>78.438721000000001</v>
      </c>
      <c r="I70" s="31">
        <v>84.201537999999999</v>
      </c>
      <c r="J70" s="31">
        <v>90.202140999999997</v>
      </c>
      <c r="K70" s="31">
        <v>96.400452000000001</v>
      </c>
      <c r="L70" s="31">
        <v>102.80523700000001</v>
      </c>
      <c r="M70" s="31">
        <v>109.42192799999999</v>
      </c>
      <c r="N70" s="31">
        <v>116.15979</v>
      </c>
      <c r="O70" s="31">
        <v>122.971107</v>
      </c>
      <c r="P70" s="31">
        <v>129.81637599999999</v>
      </c>
      <c r="Q70" s="31">
        <v>136.74522400000001</v>
      </c>
      <c r="R70" s="31">
        <v>143.79707300000001</v>
      </c>
      <c r="S70" s="31">
        <v>151.028595</v>
      </c>
      <c r="T70" s="31">
        <v>158.45216400000001</v>
      </c>
      <c r="U70" s="31">
        <v>166.062378</v>
      </c>
      <c r="V70" s="31">
        <v>173.85432399999999</v>
      </c>
      <c r="W70" s="31">
        <v>181.74058500000001</v>
      </c>
      <c r="X70" s="31">
        <v>189.76127600000001</v>
      </c>
      <c r="Y70" s="31">
        <v>197.92489599999999</v>
      </c>
      <c r="Z70" s="31">
        <v>206.217422</v>
      </c>
      <c r="AA70" s="31">
        <v>214.62974500000001</v>
      </c>
      <c r="AB70" s="31">
        <v>223.06982400000001</v>
      </c>
      <c r="AC70" s="31">
        <v>231.56510900000001</v>
      </c>
      <c r="AD70" s="31">
        <v>240.12879899999999</v>
      </c>
      <c r="AE70" s="31">
        <v>248.72645600000001</v>
      </c>
      <c r="AF70" s="31">
        <v>257.25564600000001</v>
      </c>
      <c r="AG70" s="32">
        <v>0.112298</v>
      </c>
    </row>
    <row r="71" spans="1:33" ht="15" customHeight="1">
      <c r="A71" s="19" t="s">
        <v>229</v>
      </c>
      <c r="B71" s="37" t="s">
        <v>1951</v>
      </c>
      <c r="C71" s="31">
        <v>3.513836</v>
      </c>
      <c r="D71" s="31">
        <v>29.634240999999999</v>
      </c>
      <c r="E71" s="31">
        <v>60.108046999999999</v>
      </c>
      <c r="F71" s="31">
        <v>75.344948000000002</v>
      </c>
      <c r="G71" s="31">
        <v>82.963402000000002</v>
      </c>
      <c r="H71" s="31">
        <v>86.092972000000003</v>
      </c>
      <c r="I71" s="31">
        <v>89.300537000000006</v>
      </c>
      <c r="J71" s="31">
        <v>92.548355000000001</v>
      </c>
      <c r="K71" s="31">
        <v>95.906379999999999</v>
      </c>
      <c r="L71" s="31">
        <v>99.349853999999993</v>
      </c>
      <c r="M71" s="31">
        <v>102.874832</v>
      </c>
      <c r="N71" s="31">
        <v>106.487122</v>
      </c>
      <c r="O71" s="31">
        <v>110.186607</v>
      </c>
      <c r="P71" s="31">
        <v>113.966301</v>
      </c>
      <c r="Q71" s="31">
        <v>117.794678</v>
      </c>
      <c r="R71" s="31">
        <v>121.67126500000001</v>
      </c>
      <c r="S71" s="31">
        <v>125.628197</v>
      </c>
      <c r="T71" s="31">
        <v>129.67764299999999</v>
      </c>
      <c r="U71" s="31">
        <v>133.800217</v>
      </c>
      <c r="V71" s="31">
        <v>138.01812699999999</v>
      </c>
      <c r="W71" s="31">
        <v>142.33569299999999</v>
      </c>
      <c r="X71" s="31">
        <v>146.76083399999999</v>
      </c>
      <c r="Y71" s="31">
        <v>151.29628</v>
      </c>
      <c r="Z71" s="31">
        <v>155.944626</v>
      </c>
      <c r="AA71" s="31">
        <v>160.70872499999999</v>
      </c>
      <c r="AB71" s="31">
        <v>165.58363299999999</v>
      </c>
      <c r="AC71" s="31">
        <v>170.58109999999999</v>
      </c>
      <c r="AD71" s="31">
        <v>175.70474200000001</v>
      </c>
      <c r="AE71" s="31">
        <v>180.95784</v>
      </c>
      <c r="AF71" s="31">
        <v>186.34522999999999</v>
      </c>
      <c r="AG71" s="32">
        <v>0.14674499999999999</v>
      </c>
    </row>
    <row r="73" spans="1:33" ht="15" customHeight="1">
      <c r="B73" s="30" t="s">
        <v>1953</v>
      </c>
    </row>
    <row r="74" spans="1:33" ht="15" customHeight="1">
      <c r="A74" s="19" t="s">
        <v>228</v>
      </c>
      <c r="B74" s="37" t="s">
        <v>1924</v>
      </c>
      <c r="C74" s="33">
        <v>46.890014999999998</v>
      </c>
      <c r="D74" s="33">
        <v>49.103957999999999</v>
      </c>
      <c r="E74" s="33">
        <v>50.538105000000002</v>
      </c>
      <c r="F74" s="33">
        <v>52.146458000000003</v>
      </c>
      <c r="G74" s="33">
        <v>53.646835000000003</v>
      </c>
      <c r="H74" s="33">
        <v>55.074455</v>
      </c>
      <c r="I74" s="33">
        <v>56.249763000000002</v>
      </c>
      <c r="J74" s="33">
        <v>57.443745</v>
      </c>
      <c r="K74" s="33">
        <v>58.750796999999999</v>
      </c>
      <c r="L74" s="33">
        <v>60.176586</v>
      </c>
      <c r="M74" s="33">
        <v>61.546405999999998</v>
      </c>
      <c r="N74" s="33">
        <v>62.968403000000002</v>
      </c>
      <c r="O74" s="33">
        <v>64.460136000000006</v>
      </c>
      <c r="P74" s="33">
        <v>65.946121000000005</v>
      </c>
      <c r="Q74" s="33">
        <v>67.413818000000006</v>
      </c>
      <c r="R74" s="33">
        <v>68.860152999999997</v>
      </c>
      <c r="S74" s="33">
        <v>70.376876999999993</v>
      </c>
      <c r="T74" s="33">
        <v>71.875625999999997</v>
      </c>
      <c r="U74" s="33">
        <v>73.448218999999995</v>
      </c>
      <c r="V74" s="33">
        <v>75.098731999999998</v>
      </c>
      <c r="W74" s="33">
        <v>76.635063000000002</v>
      </c>
      <c r="X74" s="33">
        <v>78.249640999999997</v>
      </c>
      <c r="Y74" s="33">
        <v>79.931313000000003</v>
      </c>
      <c r="Z74" s="33">
        <v>81.630324999999999</v>
      </c>
      <c r="AA74" s="33">
        <v>83.441497999999996</v>
      </c>
      <c r="AB74" s="33">
        <v>85.310310000000001</v>
      </c>
      <c r="AC74" s="33">
        <v>87.100845000000007</v>
      </c>
      <c r="AD74" s="33">
        <v>88.917122000000006</v>
      </c>
      <c r="AE74" s="33">
        <v>90.901641999999995</v>
      </c>
      <c r="AF74" s="33">
        <v>92.994529999999997</v>
      </c>
      <c r="AG74" s="32">
        <v>2.3893000000000001E-2</v>
      </c>
    </row>
    <row r="75" spans="1:33" ht="15" customHeight="1">
      <c r="A75" s="19" t="s">
        <v>227</v>
      </c>
      <c r="B75" s="37" t="s">
        <v>1925</v>
      </c>
      <c r="C75" s="33">
        <v>2.7445089999999999</v>
      </c>
      <c r="D75" s="33">
        <v>2.8331</v>
      </c>
      <c r="E75" s="33">
        <v>2.8786</v>
      </c>
      <c r="F75" s="33">
        <v>2.9076879999999998</v>
      </c>
      <c r="G75" s="33">
        <v>2.9447899999999998</v>
      </c>
      <c r="H75" s="33">
        <v>2.9834870000000002</v>
      </c>
      <c r="I75" s="33">
        <v>3.0197600000000002</v>
      </c>
      <c r="J75" s="33">
        <v>3.05803</v>
      </c>
      <c r="K75" s="33">
        <v>3.098468</v>
      </c>
      <c r="L75" s="33">
        <v>3.1409500000000001</v>
      </c>
      <c r="M75" s="33">
        <v>3.1839810000000002</v>
      </c>
      <c r="N75" s="33">
        <v>3.2275320000000001</v>
      </c>
      <c r="O75" s="33">
        <v>3.271722</v>
      </c>
      <c r="P75" s="33">
        <v>3.3165559999999998</v>
      </c>
      <c r="Q75" s="33">
        <v>3.362034</v>
      </c>
      <c r="R75" s="33">
        <v>3.4081619999999999</v>
      </c>
      <c r="S75" s="33">
        <v>3.4549439999999998</v>
      </c>
      <c r="T75" s="33">
        <v>3.502383</v>
      </c>
      <c r="U75" s="33">
        <v>3.5504850000000001</v>
      </c>
      <c r="V75" s="33">
        <v>3.5992489999999999</v>
      </c>
      <c r="W75" s="33">
        <v>3.6486809999999998</v>
      </c>
      <c r="X75" s="33">
        <v>3.698785</v>
      </c>
      <c r="Y75" s="33">
        <v>3.7495590000000001</v>
      </c>
      <c r="Z75" s="33">
        <v>3.8010100000000002</v>
      </c>
      <c r="AA75" s="33">
        <v>3.8531399999999998</v>
      </c>
      <c r="AB75" s="33">
        <v>3.9059520000000001</v>
      </c>
      <c r="AC75" s="33">
        <v>3.9594459999999998</v>
      </c>
      <c r="AD75" s="33">
        <v>4.0136269999999996</v>
      </c>
      <c r="AE75" s="33">
        <v>4.0684930000000001</v>
      </c>
      <c r="AF75" s="33">
        <v>4.1240509999999997</v>
      </c>
      <c r="AG75" s="32">
        <v>1.4142E-2</v>
      </c>
    </row>
    <row r="76" spans="1:33" ht="15" customHeight="1">
      <c r="A76" s="19" t="s">
        <v>226</v>
      </c>
      <c r="B76" s="37" t="s">
        <v>1926</v>
      </c>
      <c r="C76" s="33">
        <v>0.83762400000000004</v>
      </c>
      <c r="D76" s="33">
        <v>0.87348700000000001</v>
      </c>
      <c r="E76" s="33">
        <v>0.90238700000000005</v>
      </c>
      <c r="F76" s="33">
        <v>0.93071499999999996</v>
      </c>
      <c r="G76" s="33">
        <v>0.95772100000000004</v>
      </c>
      <c r="H76" s="33">
        <v>0.98470599999999997</v>
      </c>
      <c r="I76" s="33">
        <v>1.0118389999999999</v>
      </c>
      <c r="J76" s="33">
        <v>1.038991</v>
      </c>
      <c r="K76" s="33">
        <v>1.066616</v>
      </c>
      <c r="L76" s="33">
        <v>1.0943639999999999</v>
      </c>
      <c r="M76" s="33">
        <v>1.1229150000000001</v>
      </c>
      <c r="N76" s="33">
        <v>1.1526400000000001</v>
      </c>
      <c r="O76" s="33">
        <v>1.182652</v>
      </c>
      <c r="P76" s="33">
        <v>1.2129989999999999</v>
      </c>
      <c r="Q76" s="33">
        <v>1.243757</v>
      </c>
      <c r="R76" s="33">
        <v>1.2747059999999999</v>
      </c>
      <c r="S76" s="33">
        <v>1.305971</v>
      </c>
      <c r="T76" s="33">
        <v>1.3375999999999999</v>
      </c>
      <c r="U76" s="33">
        <v>1.369607</v>
      </c>
      <c r="V76" s="33">
        <v>1.4019820000000001</v>
      </c>
      <c r="W76" s="33">
        <v>1.4347380000000001</v>
      </c>
      <c r="X76" s="33">
        <v>1.467821</v>
      </c>
      <c r="Y76" s="33">
        <v>1.501258</v>
      </c>
      <c r="Z76" s="33">
        <v>1.5350470000000001</v>
      </c>
      <c r="AA76" s="33">
        <v>1.56918</v>
      </c>
      <c r="AB76" s="33">
        <v>1.6028450000000001</v>
      </c>
      <c r="AC76" s="33">
        <v>1.6368240000000001</v>
      </c>
      <c r="AD76" s="33">
        <v>1.671116</v>
      </c>
      <c r="AE76" s="33">
        <v>1.705719</v>
      </c>
      <c r="AF76" s="33">
        <v>1.7406250000000001</v>
      </c>
      <c r="AG76" s="32">
        <v>2.5541999999999999E-2</v>
      </c>
    </row>
    <row r="77" spans="1:33" ht="15" customHeight="1">
      <c r="A77" s="19" t="s">
        <v>225</v>
      </c>
      <c r="B77" s="37" t="s">
        <v>1927</v>
      </c>
      <c r="C77" s="33">
        <v>3.831766</v>
      </c>
      <c r="D77" s="33">
        <v>3.9665319999999999</v>
      </c>
      <c r="E77" s="33">
        <v>4.1086999999999998</v>
      </c>
      <c r="F77" s="33">
        <v>4.2429550000000003</v>
      </c>
      <c r="G77" s="33">
        <v>4.3765479999999997</v>
      </c>
      <c r="H77" s="33">
        <v>4.5099410000000004</v>
      </c>
      <c r="I77" s="33">
        <v>4.6373319999999998</v>
      </c>
      <c r="J77" s="33">
        <v>4.7587590000000004</v>
      </c>
      <c r="K77" s="33">
        <v>4.8747069999999999</v>
      </c>
      <c r="L77" s="33">
        <v>4.9853420000000002</v>
      </c>
      <c r="M77" s="33">
        <v>5.0896619999999997</v>
      </c>
      <c r="N77" s="33">
        <v>5.1923360000000001</v>
      </c>
      <c r="O77" s="33">
        <v>5.2934369999999999</v>
      </c>
      <c r="P77" s="33">
        <v>5.3929859999999996</v>
      </c>
      <c r="Q77" s="33">
        <v>5.4908919999999997</v>
      </c>
      <c r="R77" s="33">
        <v>5.5848789999999999</v>
      </c>
      <c r="S77" s="33">
        <v>5.6778269999999997</v>
      </c>
      <c r="T77" s="33">
        <v>5.7700139999999998</v>
      </c>
      <c r="U77" s="33">
        <v>5.8616700000000002</v>
      </c>
      <c r="V77" s="33">
        <v>5.9529649999999998</v>
      </c>
      <c r="W77" s="33">
        <v>6.0396029999999996</v>
      </c>
      <c r="X77" s="33">
        <v>6.1260909999999997</v>
      </c>
      <c r="Y77" s="33">
        <v>6.2125120000000003</v>
      </c>
      <c r="Z77" s="33">
        <v>6.298959</v>
      </c>
      <c r="AA77" s="33">
        <v>6.3854980000000001</v>
      </c>
      <c r="AB77" s="33">
        <v>6.4677550000000004</v>
      </c>
      <c r="AC77" s="33">
        <v>6.5501269999999998</v>
      </c>
      <c r="AD77" s="33">
        <v>6.6325430000000001</v>
      </c>
      <c r="AE77" s="33">
        <v>6.7150239999999997</v>
      </c>
      <c r="AF77" s="33">
        <v>6.7975089999999998</v>
      </c>
      <c r="AG77" s="32">
        <v>1.9963000000000002E-2</v>
      </c>
    </row>
    <row r="78" spans="1:33" ht="15" customHeight="1">
      <c r="A78" s="19" t="s">
        <v>224</v>
      </c>
      <c r="B78" s="37" t="s">
        <v>1928</v>
      </c>
      <c r="C78" s="33">
        <v>35.224918000000002</v>
      </c>
      <c r="D78" s="33">
        <v>36.966549000000001</v>
      </c>
      <c r="E78" s="33">
        <v>37.938479999999998</v>
      </c>
      <c r="F78" s="33">
        <v>38.662585999999997</v>
      </c>
      <c r="G78" s="33">
        <v>39.307766000000001</v>
      </c>
      <c r="H78" s="33">
        <v>39.930118999999998</v>
      </c>
      <c r="I78" s="33">
        <v>40.515788999999998</v>
      </c>
      <c r="J78" s="33">
        <v>41.093451999999999</v>
      </c>
      <c r="K78" s="33">
        <v>41.666763000000003</v>
      </c>
      <c r="L78" s="33">
        <v>42.229712999999997</v>
      </c>
      <c r="M78" s="33">
        <v>42.788921000000002</v>
      </c>
      <c r="N78" s="33">
        <v>43.347942000000003</v>
      </c>
      <c r="O78" s="33">
        <v>43.913162</v>
      </c>
      <c r="P78" s="33">
        <v>44.481468</v>
      </c>
      <c r="Q78" s="33">
        <v>45.050133000000002</v>
      </c>
      <c r="R78" s="33">
        <v>45.620185999999997</v>
      </c>
      <c r="S78" s="33">
        <v>46.205207999999999</v>
      </c>
      <c r="T78" s="33">
        <v>46.801974999999999</v>
      </c>
      <c r="U78" s="33">
        <v>47.406292000000001</v>
      </c>
      <c r="V78" s="33">
        <v>48.024901999999997</v>
      </c>
      <c r="W78" s="33">
        <v>48.652175999999997</v>
      </c>
      <c r="X78" s="33">
        <v>49.285477</v>
      </c>
      <c r="Y78" s="33">
        <v>49.923423999999997</v>
      </c>
      <c r="Z78" s="33">
        <v>50.564484</v>
      </c>
      <c r="AA78" s="33">
        <v>51.209377000000003</v>
      </c>
      <c r="AB78" s="33">
        <v>51.859627000000003</v>
      </c>
      <c r="AC78" s="33">
        <v>52.516204999999999</v>
      </c>
      <c r="AD78" s="33">
        <v>53.182673999999999</v>
      </c>
      <c r="AE78" s="33">
        <v>53.861579999999996</v>
      </c>
      <c r="AF78" s="33">
        <v>54.552363999999997</v>
      </c>
      <c r="AG78" s="32">
        <v>1.5197E-2</v>
      </c>
    </row>
    <row r="79" spans="1:33" ht="15" customHeight="1">
      <c r="A79" s="19" t="s">
        <v>223</v>
      </c>
      <c r="B79" s="37" t="s">
        <v>1929</v>
      </c>
      <c r="C79" s="33">
        <v>3.1926779999999999</v>
      </c>
      <c r="D79" s="33">
        <v>3.2972929999999998</v>
      </c>
      <c r="E79" s="33">
        <v>3.4052199999999999</v>
      </c>
      <c r="F79" s="33">
        <v>3.511253</v>
      </c>
      <c r="G79" s="33">
        <v>3.612771</v>
      </c>
      <c r="H79" s="33">
        <v>3.7176439999999999</v>
      </c>
      <c r="I79" s="33">
        <v>3.8214830000000002</v>
      </c>
      <c r="J79" s="33">
        <v>3.9259919999999999</v>
      </c>
      <c r="K79" s="33">
        <v>4.0320929999999997</v>
      </c>
      <c r="L79" s="33">
        <v>4.1399480000000004</v>
      </c>
      <c r="M79" s="33">
        <v>4.2499279999999997</v>
      </c>
      <c r="N79" s="33">
        <v>4.3625660000000002</v>
      </c>
      <c r="O79" s="33">
        <v>4.4775010000000002</v>
      </c>
      <c r="P79" s="33">
        <v>4.5939290000000002</v>
      </c>
      <c r="Q79" s="33">
        <v>4.7112559999999997</v>
      </c>
      <c r="R79" s="33">
        <v>4.8311200000000003</v>
      </c>
      <c r="S79" s="33">
        <v>4.9521230000000003</v>
      </c>
      <c r="T79" s="33">
        <v>5.0745649999999998</v>
      </c>
      <c r="U79" s="33">
        <v>5.1985299999999999</v>
      </c>
      <c r="V79" s="33">
        <v>5.3235970000000004</v>
      </c>
      <c r="W79" s="33">
        <v>5.4509030000000003</v>
      </c>
      <c r="X79" s="33">
        <v>5.5794790000000001</v>
      </c>
      <c r="Y79" s="33">
        <v>5.7096580000000001</v>
      </c>
      <c r="Z79" s="33">
        <v>5.841475</v>
      </c>
      <c r="AA79" s="33">
        <v>5.974666</v>
      </c>
      <c r="AB79" s="33">
        <v>6.1103969999999999</v>
      </c>
      <c r="AC79" s="33">
        <v>6.2478009999999999</v>
      </c>
      <c r="AD79" s="33">
        <v>6.387181</v>
      </c>
      <c r="AE79" s="33">
        <v>6.5285599999999997</v>
      </c>
      <c r="AF79" s="33">
        <v>6.6720379999999997</v>
      </c>
      <c r="AG79" s="32">
        <v>2.5742000000000001E-2</v>
      </c>
    </row>
    <row r="80" spans="1:33" ht="15" customHeight="1">
      <c r="A80" s="19" t="s">
        <v>222</v>
      </c>
      <c r="B80" s="37" t="s">
        <v>1930</v>
      </c>
      <c r="C80" s="33">
        <v>20.236916999999998</v>
      </c>
      <c r="D80" s="33">
        <v>21.154066</v>
      </c>
      <c r="E80" s="33">
        <v>21.983000000000001</v>
      </c>
      <c r="F80" s="33">
        <v>22.698105000000002</v>
      </c>
      <c r="G80" s="33">
        <v>23.360481</v>
      </c>
      <c r="H80" s="33">
        <v>24.041865999999999</v>
      </c>
      <c r="I80" s="33">
        <v>24.718805</v>
      </c>
      <c r="J80" s="33">
        <v>25.405193000000001</v>
      </c>
      <c r="K80" s="33">
        <v>26.100905999999998</v>
      </c>
      <c r="L80" s="33">
        <v>26.801245000000002</v>
      </c>
      <c r="M80" s="33">
        <v>27.499096000000002</v>
      </c>
      <c r="N80" s="33">
        <v>28.192800999999999</v>
      </c>
      <c r="O80" s="33">
        <v>28.889606000000001</v>
      </c>
      <c r="P80" s="33">
        <v>29.592976</v>
      </c>
      <c r="Q80" s="33">
        <v>30.303438</v>
      </c>
      <c r="R80" s="33">
        <v>31.011044999999999</v>
      </c>
      <c r="S80" s="33">
        <v>31.722849</v>
      </c>
      <c r="T80" s="33">
        <v>32.439320000000002</v>
      </c>
      <c r="U80" s="33">
        <v>33.160946000000003</v>
      </c>
      <c r="V80" s="33">
        <v>33.886757000000003</v>
      </c>
      <c r="W80" s="33">
        <v>34.609214999999999</v>
      </c>
      <c r="X80" s="33">
        <v>35.333247999999998</v>
      </c>
      <c r="Y80" s="33">
        <v>36.059291999999999</v>
      </c>
      <c r="Z80" s="33">
        <v>36.787013999999999</v>
      </c>
      <c r="AA80" s="33">
        <v>37.516402999999997</v>
      </c>
      <c r="AB80" s="33">
        <v>38.244537000000001</v>
      </c>
      <c r="AC80" s="33">
        <v>38.972206</v>
      </c>
      <c r="AD80" s="33">
        <v>39.700409000000001</v>
      </c>
      <c r="AE80" s="33">
        <v>40.428905</v>
      </c>
      <c r="AF80" s="33">
        <v>41.157623000000001</v>
      </c>
      <c r="AG80" s="32">
        <v>2.4781000000000001E-2</v>
      </c>
    </row>
    <row r="81" spans="1:33" ht="15" customHeight="1">
      <c r="A81" s="19" t="s">
        <v>221</v>
      </c>
      <c r="B81" s="37" t="s">
        <v>1931</v>
      </c>
      <c r="C81" s="33">
        <v>6.8258229999999998</v>
      </c>
      <c r="D81" s="33">
        <v>7.2244609999999998</v>
      </c>
      <c r="E81" s="33">
        <v>7.5565319999999998</v>
      </c>
      <c r="F81" s="33">
        <v>7.8729800000000001</v>
      </c>
      <c r="G81" s="33">
        <v>8.1440850000000005</v>
      </c>
      <c r="H81" s="33">
        <v>8.4265120000000007</v>
      </c>
      <c r="I81" s="33">
        <v>8.7133439999999993</v>
      </c>
      <c r="J81" s="33">
        <v>9.0097660000000008</v>
      </c>
      <c r="K81" s="33">
        <v>9.3148949999999999</v>
      </c>
      <c r="L81" s="33">
        <v>9.6282189999999996</v>
      </c>
      <c r="M81" s="33">
        <v>9.9586079999999999</v>
      </c>
      <c r="N81" s="33">
        <v>10.304506</v>
      </c>
      <c r="O81" s="33">
        <v>10.662466999999999</v>
      </c>
      <c r="P81" s="33">
        <v>11.032404</v>
      </c>
      <c r="Q81" s="33">
        <v>11.41464</v>
      </c>
      <c r="R81" s="33">
        <v>11.790551000000001</v>
      </c>
      <c r="S81" s="33">
        <v>12.177326000000001</v>
      </c>
      <c r="T81" s="33">
        <v>12.575803000000001</v>
      </c>
      <c r="U81" s="33">
        <v>12.986219999999999</v>
      </c>
      <c r="V81" s="33">
        <v>13.409319999999999</v>
      </c>
      <c r="W81" s="33">
        <v>13.827291000000001</v>
      </c>
      <c r="X81" s="33">
        <v>14.256767</v>
      </c>
      <c r="Y81" s="33">
        <v>14.698565</v>
      </c>
      <c r="Z81" s="33">
        <v>15.152723999999999</v>
      </c>
      <c r="AA81" s="33">
        <v>15.619555</v>
      </c>
      <c r="AB81" s="33">
        <v>16.083054000000001</v>
      </c>
      <c r="AC81" s="33">
        <v>16.558288999999998</v>
      </c>
      <c r="AD81" s="33">
        <v>17.046223000000001</v>
      </c>
      <c r="AE81" s="33">
        <v>17.545233</v>
      </c>
      <c r="AF81" s="33">
        <v>18.04636</v>
      </c>
      <c r="AG81" s="32">
        <v>3.4092999999999998E-2</v>
      </c>
    </row>
    <row r="82" spans="1:33" ht="15" customHeight="1">
      <c r="A82" s="19" t="s">
        <v>220</v>
      </c>
      <c r="B82" s="37" t="s">
        <v>1932</v>
      </c>
      <c r="C82" s="33">
        <v>25.030434</v>
      </c>
      <c r="D82" s="33">
        <v>26.503038</v>
      </c>
      <c r="E82" s="33">
        <v>27.907875000000001</v>
      </c>
      <c r="F82" s="33">
        <v>29.204699000000002</v>
      </c>
      <c r="G82" s="33">
        <v>30.460234</v>
      </c>
      <c r="H82" s="33">
        <v>31.683883999999999</v>
      </c>
      <c r="I82" s="33">
        <v>32.882750999999999</v>
      </c>
      <c r="J82" s="33">
        <v>34.057751000000003</v>
      </c>
      <c r="K82" s="33">
        <v>35.208275</v>
      </c>
      <c r="L82" s="33">
        <v>36.336063000000003</v>
      </c>
      <c r="M82" s="33">
        <v>37.444282999999999</v>
      </c>
      <c r="N82" s="33">
        <v>38.524085999999997</v>
      </c>
      <c r="O82" s="33">
        <v>39.571846000000001</v>
      </c>
      <c r="P82" s="33">
        <v>40.592243000000003</v>
      </c>
      <c r="Q82" s="33">
        <v>41.592857000000002</v>
      </c>
      <c r="R82" s="33">
        <v>42.571525999999999</v>
      </c>
      <c r="S82" s="33">
        <v>43.521824000000002</v>
      </c>
      <c r="T82" s="33">
        <v>44.445732</v>
      </c>
      <c r="U82" s="33">
        <v>45.350605000000002</v>
      </c>
      <c r="V82" s="33">
        <v>46.247535999999997</v>
      </c>
      <c r="W82" s="33">
        <v>47.146614</v>
      </c>
      <c r="X82" s="33">
        <v>48.045918</v>
      </c>
      <c r="Y82" s="33">
        <v>48.936214</v>
      </c>
      <c r="Z82" s="33">
        <v>49.807338999999999</v>
      </c>
      <c r="AA82" s="33">
        <v>50.648387999999997</v>
      </c>
      <c r="AB82" s="33">
        <v>51.458114999999999</v>
      </c>
      <c r="AC82" s="33">
        <v>52.243332000000002</v>
      </c>
      <c r="AD82" s="33">
        <v>53.001503</v>
      </c>
      <c r="AE82" s="33">
        <v>53.72448</v>
      </c>
      <c r="AF82" s="33">
        <v>54.404223999999999</v>
      </c>
      <c r="AG82" s="32">
        <v>2.7132E-2</v>
      </c>
    </row>
    <row r="83" spans="1:33" ht="15" customHeight="1">
      <c r="A83" s="19" t="s">
        <v>219</v>
      </c>
      <c r="B83" s="37" t="s">
        <v>1933</v>
      </c>
      <c r="C83" s="33">
        <v>18.573315000000001</v>
      </c>
      <c r="D83" s="33">
        <v>20.123519999999999</v>
      </c>
      <c r="E83" s="33">
        <v>21.118670000000002</v>
      </c>
      <c r="F83" s="33">
        <v>21.915524999999999</v>
      </c>
      <c r="G83" s="33">
        <v>22.649332000000001</v>
      </c>
      <c r="H83" s="33">
        <v>23.299458000000001</v>
      </c>
      <c r="I83" s="33">
        <v>23.862841</v>
      </c>
      <c r="J83" s="33">
        <v>24.353732999999998</v>
      </c>
      <c r="K83" s="33">
        <v>24.783608999999998</v>
      </c>
      <c r="L83" s="33">
        <v>25.157585000000001</v>
      </c>
      <c r="M83" s="33">
        <v>25.446995000000001</v>
      </c>
      <c r="N83" s="33">
        <v>25.648230000000002</v>
      </c>
      <c r="O83" s="33">
        <v>25.831823</v>
      </c>
      <c r="P83" s="33">
        <v>26.010731</v>
      </c>
      <c r="Q83" s="33">
        <v>26.182472000000001</v>
      </c>
      <c r="R83" s="33">
        <v>26.350121999999999</v>
      </c>
      <c r="S83" s="33">
        <v>26.501787</v>
      </c>
      <c r="T83" s="33">
        <v>26.638466000000001</v>
      </c>
      <c r="U83" s="33">
        <v>26.771334</v>
      </c>
      <c r="V83" s="33">
        <v>26.908327</v>
      </c>
      <c r="W83" s="33">
        <v>27.057107999999999</v>
      </c>
      <c r="X83" s="33">
        <v>27.214227999999999</v>
      </c>
      <c r="Y83" s="33">
        <v>27.372429</v>
      </c>
      <c r="Z83" s="33">
        <v>27.531711999999999</v>
      </c>
      <c r="AA83" s="33">
        <v>27.693269999999998</v>
      </c>
      <c r="AB83" s="33">
        <v>27.855748999999999</v>
      </c>
      <c r="AC83" s="33">
        <v>28.019749000000001</v>
      </c>
      <c r="AD83" s="33">
        <v>28.190671999999999</v>
      </c>
      <c r="AE83" s="33">
        <v>28.373905000000001</v>
      </c>
      <c r="AF83" s="33">
        <v>28.572741000000001</v>
      </c>
      <c r="AG83" s="32">
        <v>1.4964E-2</v>
      </c>
    </row>
    <row r="84" spans="1:33" ht="15" customHeight="1">
      <c r="A84" s="19" t="s">
        <v>218</v>
      </c>
      <c r="B84" s="37" t="s">
        <v>1934</v>
      </c>
      <c r="C84" s="33">
        <v>10.632194999999999</v>
      </c>
      <c r="D84" s="33">
        <v>11.168974</v>
      </c>
      <c r="E84" s="33">
        <v>11.718265000000001</v>
      </c>
      <c r="F84" s="33">
        <v>12.208477999999999</v>
      </c>
      <c r="G84" s="33">
        <v>12.677059</v>
      </c>
      <c r="H84" s="33">
        <v>13.143902000000001</v>
      </c>
      <c r="I84" s="33">
        <v>13.61096</v>
      </c>
      <c r="J84" s="33">
        <v>14.071075</v>
      </c>
      <c r="K84" s="33">
        <v>14.520227</v>
      </c>
      <c r="L84" s="33">
        <v>14.957796</v>
      </c>
      <c r="M84" s="33">
        <v>15.389878</v>
      </c>
      <c r="N84" s="33">
        <v>15.819096999999999</v>
      </c>
      <c r="O84" s="33">
        <v>16.246105</v>
      </c>
      <c r="P84" s="33">
        <v>16.671745000000001</v>
      </c>
      <c r="Q84" s="33">
        <v>17.096354999999999</v>
      </c>
      <c r="R84" s="33">
        <v>17.515215000000001</v>
      </c>
      <c r="S84" s="33">
        <v>17.933112999999999</v>
      </c>
      <c r="T84" s="33">
        <v>18.350671999999999</v>
      </c>
      <c r="U84" s="33">
        <v>18.767074999999998</v>
      </c>
      <c r="V84" s="33">
        <v>19.183562999999999</v>
      </c>
      <c r="W84" s="33">
        <v>19.596824999999999</v>
      </c>
      <c r="X84" s="33">
        <v>20.008300999999999</v>
      </c>
      <c r="Y84" s="33">
        <v>20.416933</v>
      </c>
      <c r="Z84" s="33">
        <v>20.823703999999999</v>
      </c>
      <c r="AA84" s="33">
        <v>21.227453000000001</v>
      </c>
      <c r="AB84" s="33">
        <v>21.618082000000001</v>
      </c>
      <c r="AC84" s="33">
        <v>22.004614</v>
      </c>
      <c r="AD84" s="33">
        <v>22.389144999999999</v>
      </c>
      <c r="AE84" s="33">
        <v>22.773358999999999</v>
      </c>
      <c r="AF84" s="33">
        <v>23.158940999999999</v>
      </c>
      <c r="AG84" s="32">
        <v>2.7208E-2</v>
      </c>
    </row>
    <row r="85" spans="1:33" ht="15" customHeight="1">
      <c r="A85" s="19" t="s">
        <v>217</v>
      </c>
      <c r="B85" s="37" t="s">
        <v>1935</v>
      </c>
      <c r="C85" s="33">
        <v>3.11463</v>
      </c>
      <c r="D85" s="33">
        <v>3.2979050000000001</v>
      </c>
      <c r="E85" s="33">
        <v>3.472073</v>
      </c>
      <c r="F85" s="33">
        <v>3.6678310000000001</v>
      </c>
      <c r="G85" s="33">
        <v>3.8669750000000001</v>
      </c>
      <c r="H85" s="33">
        <v>4.069496</v>
      </c>
      <c r="I85" s="33">
        <v>4.2746459999999997</v>
      </c>
      <c r="J85" s="33">
        <v>4.4812000000000003</v>
      </c>
      <c r="K85" s="33">
        <v>4.6878279999999997</v>
      </c>
      <c r="L85" s="33">
        <v>4.8948140000000002</v>
      </c>
      <c r="M85" s="33">
        <v>5.1021729999999996</v>
      </c>
      <c r="N85" s="33">
        <v>5.3075409999999996</v>
      </c>
      <c r="O85" s="33">
        <v>5.5098260000000003</v>
      </c>
      <c r="P85" s="33">
        <v>5.7082610000000003</v>
      </c>
      <c r="Q85" s="33">
        <v>5.9044230000000004</v>
      </c>
      <c r="R85" s="33">
        <v>6.0993380000000004</v>
      </c>
      <c r="S85" s="33">
        <v>6.2946359999999997</v>
      </c>
      <c r="T85" s="33">
        <v>6.490615</v>
      </c>
      <c r="U85" s="33">
        <v>6.687125</v>
      </c>
      <c r="V85" s="33">
        <v>6.8840409999999999</v>
      </c>
      <c r="W85" s="33">
        <v>7.079237</v>
      </c>
      <c r="X85" s="33">
        <v>7.2738699999999996</v>
      </c>
      <c r="Y85" s="33">
        <v>7.4681860000000002</v>
      </c>
      <c r="Z85" s="33">
        <v>7.6619479999999998</v>
      </c>
      <c r="AA85" s="33">
        <v>7.8550300000000002</v>
      </c>
      <c r="AB85" s="33">
        <v>8.0454030000000003</v>
      </c>
      <c r="AC85" s="33">
        <v>8.2339830000000003</v>
      </c>
      <c r="AD85" s="33">
        <v>8.4211430000000007</v>
      </c>
      <c r="AE85" s="33">
        <v>8.606325</v>
      </c>
      <c r="AF85" s="33">
        <v>8.7877299999999998</v>
      </c>
      <c r="AG85" s="32">
        <v>3.6414000000000002E-2</v>
      </c>
    </row>
    <row r="86" spans="1:33" ht="15" customHeight="1">
      <c r="A86" s="19" t="s">
        <v>216</v>
      </c>
      <c r="B86" s="37" t="s">
        <v>1936</v>
      </c>
      <c r="C86" s="33">
        <v>3.1446049999999999</v>
      </c>
      <c r="D86" s="33">
        <v>3.35982</v>
      </c>
      <c r="E86" s="33">
        <v>3.5921289999999999</v>
      </c>
      <c r="F86" s="33">
        <v>3.7772399999999999</v>
      </c>
      <c r="G86" s="33">
        <v>3.963206</v>
      </c>
      <c r="H86" s="33">
        <v>4.1517929999999996</v>
      </c>
      <c r="I86" s="33">
        <v>4.3418710000000003</v>
      </c>
      <c r="J86" s="33">
        <v>4.5268410000000001</v>
      </c>
      <c r="K86" s="33">
        <v>4.7182940000000002</v>
      </c>
      <c r="L86" s="33">
        <v>4.9116799999999996</v>
      </c>
      <c r="M86" s="33">
        <v>5.1055409999999997</v>
      </c>
      <c r="N86" s="33">
        <v>5.3009719999999998</v>
      </c>
      <c r="O86" s="33">
        <v>5.4975560000000003</v>
      </c>
      <c r="P86" s="33">
        <v>5.6937040000000003</v>
      </c>
      <c r="Q86" s="33">
        <v>5.8840050000000002</v>
      </c>
      <c r="R86" s="33">
        <v>6.0683689999999997</v>
      </c>
      <c r="S86" s="33">
        <v>6.2514200000000004</v>
      </c>
      <c r="T86" s="33">
        <v>6.4347099999999999</v>
      </c>
      <c r="U86" s="33">
        <v>6.6149579999999997</v>
      </c>
      <c r="V86" s="33">
        <v>6.7953479999999997</v>
      </c>
      <c r="W86" s="33">
        <v>6.9768860000000004</v>
      </c>
      <c r="X86" s="33">
        <v>7.1599009999999996</v>
      </c>
      <c r="Y86" s="33">
        <v>7.3444599999999998</v>
      </c>
      <c r="Z86" s="33">
        <v>7.5306769999999998</v>
      </c>
      <c r="AA86" s="33">
        <v>7.7186769999999996</v>
      </c>
      <c r="AB86" s="33">
        <v>7.9086299999999996</v>
      </c>
      <c r="AC86" s="33">
        <v>8.1007569999999998</v>
      </c>
      <c r="AD86" s="33">
        <v>8.2952890000000004</v>
      </c>
      <c r="AE86" s="33">
        <v>8.4922699999999995</v>
      </c>
      <c r="AF86" s="33">
        <v>8.6919950000000004</v>
      </c>
      <c r="AG86" s="32">
        <v>3.5680999999999997E-2</v>
      </c>
    </row>
    <row r="87" spans="1:33" ht="15" customHeight="1">
      <c r="A87" s="19" t="s">
        <v>215</v>
      </c>
      <c r="B87" s="37" t="s">
        <v>1954</v>
      </c>
      <c r="C87" s="33">
        <v>180.27943400000001</v>
      </c>
      <c r="D87" s="33">
        <v>189.87271100000001</v>
      </c>
      <c r="E87" s="33">
        <v>197.12004099999999</v>
      </c>
      <c r="F87" s="33">
        <v>203.74650600000001</v>
      </c>
      <c r="G87" s="33">
        <v>209.96781899999999</v>
      </c>
      <c r="H87" s="33">
        <v>216.017258</v>
      </c>
      <c r="I87" s="33">
        <v>221.661179</v>
      </c>
      <c r="J87" s="33">
        <v>227.22453300000001</v>
      </c>
      <c r="K87" s="33">
        <v>232.823486</v>
      </c>
      <c r="L87" s="33">
        <v>238.454285</v>
      </c>
      <c r="M87" s="33">
        <v>243.92837499999999</v>
      </c>
      <c r="N87" s="33">
        <v>249.34863300000001</v>
      </c>
      <c r="O87" s="33">
        <v>254.80784600000001</v>
      </c>
      <c r="P87" s="33">
        <v>260.24612400000001</v>
      </c>
      <c r="Q87" s="33">
        <v>265.65008499999999</v>
      </c>
      <c r="R87" s="33">
        <v>270.98538200000002</v>
      </c>
      <c r="S87" s="33">
        <v>276.37591600000002</v>
      </c>
      <c r="T87" s="33">
        <v>281.73748799999998</v>
      </c>
      <c r="U87" s="33">
        <v>287.17306500000001</v>
      </c>
      <c r="V87" s="33">
        <v>292.71630900000002</v>
      </c>
      <c r="W87" s="33">
        <v>298.15432700000002</v>
      </c>
      <c r="X87" s="33">
        <v>303.699524</v>
      </c>
      <c r="Y87" s="33">
        <v>309.32379200000003</v>
      </c>
      <c r="Z87" s="33">
        <v>314.966431</v>
      </c>
      <c r="AA87" s="33">
        <v>320.71215799999999</v>
      </c>
      <c r="AB87" s="33">
        <v>326.47045900000001</v>
      </c>
      <c r="AC87" s="33">
        <v>332.14419600000002</v>
      </c>
      <c r="AD87" s="33">
        <v>337.84863300000001</v>
      </c>
      <c r="AE87" s="33">
        <v>343.72549400000003</v>
      </c>
      <c r="AF87" s="33">
        <v>349.700714</v>
      </c>
      <c r="AG87" s="32">
        <v>2.3109999999999999E-2</v>
      </c>
    </row>
    <row r="89" spans="1:33" ht="15" customHeight="1">
      <c r="B89" s="30" t="s">
        <v>214</v>
      </c>
    </row>
    <row r="90" spans="1:33" ht="12" customHeight="1">
      <c r="A90" s="19" t="s">
        <v>213</v>
      </c>
      <c r="B90" s="37" t="s">
        <v>1955</v>
      </c>
      <c r="C90" s="31">
        <v>884.81805399999996</v>
      </c>
      <c r="D90" s="31">
        <v>1076.5500489999999</v>
      </c>
      <c r="E90" s="31">
        <v>1230.1667480000001</v>
      </c>
      <c r="F90" s="31">
        <v>1281.097168</v>
      </c>
      <c r="G90" s="31">
        <v>1332.4700929999999</v>
      </c>
      <c r="H90" s="31">
        <v>1370.982788</v>
      </c>
      <c r="I90" s="31">
        <v>1398.917725</v>
      </c>
      <c r="J90" s="31">
        <v>1427.2495120000001</v>
      </c>
      <c r="K90" s="31">
        <v>1459.7749020000001</v>
      </c>
      <c r="L90" s="31">
        <v>1496.72937</v>
      </c>
      <c r="M90" s="31">
        <v>1531.1087649999999</v>
      </c>
      <c r="N90" s="31">
        <v>1567.3237300000001</v>
      </c>
      <c r="O90" s="31">
        <v>1606.10022</v>
      </c>
      <c r="P90" s="31">
        <v>1644.370361</v>
      </c>
      <c r="Q90" s="31">
        <v>1681.6503909999999</v>
      </c>
      <c r="R90" s="31">
        <v>1717.8458250000001</v>
      </c>
      <c r="S90" s="31">
        <v>1756.651611</v>
      </c>
      <c r="T90" s="31">
        <v>1794.5097659999999</v>
      </c>
      <c r="U90" s="31">
        <v>1835.049072</v>
      </c>
      <c r="V90" s="31">
        <v>1878.356323</v>
      </c>
      <c r="W90" s="31">
        <v>1916.7485349999999</v>
      </c>
      <c r="X90" s="31">
        <v>1957.8833010000001</v>
      </c>
      <c r="Y90" s="31">
        <v>2001.3043210000001</v>
      </c>
      <c r="Z90" s="31">
        <v>2045.0241699999999</v>
      </c>
      <c r="AA90" s="31">
        <v>2092.8051759999998</v>
      </c>
      <c r="AB90" s="31">
        <v>2142.4401859999998</v>
      </c>
      <c r="AC90" s="31">
        <v>2188.4589839999999</v>
      </c>
      <c r="AD90" s="31">
        <v>2235.0183109999998</v>
      </c>
      <c r="AE90" s="31">
        <v>2287.7985840000001</v>
      </c>
      <c r="AF90" s="31">
        <v>2344.38501</v>
      </c>
      <c r="AG90" s="32">
        <v>3.4171E-2</v>
      </c>
    </row>
    <row r="91" spans="1:33" ht="15" customHeight="1">
      <c r="A91" s="19" t="s">
        <v>212</v>
      </c>
      <c r="B91" s="37" t="s">
        <v>1956</v>
      </c>
      <c r="C91" s="31">
        <v>661.58654799999999</v>
      </c>
      <c r="D91" s="31">
        <v>776.53173800000002</v>
      </c>
      <c r="E91" s="31">
        <v>853.60687299999995</v>
      </c>
      <c r="F91" s="31">
        <v>885.66937299999995</v>
      </c>
      <c r="G91" s="31">
        <v>921.20904499999995</v>
      </c>
      <c r="H91" s="31">
        <v>950.94805899999994</v>
      </c>
      <c r="I91" s="31">
        <v>973.19812000000002</v>
      </c>
      <c r="J91" s="31">
        <v>995.75116000000003</v>
      </c>
      <c r="K91" s="31">
        <v>1021.334778</v>
      </c>
      <c r="L91" s="31">
        <v>1050.1401370000001</v>
      </c>
      <c r="M91" s="31">
        <v>1077.1304929999999</v>
      </c>
      <c r="N91" s="31">
        <v>1105.4833980000001</v>
      </c>
      <c r="O91" s="31">
        <v>1135.7320560000001</v>
      </c>
      <c r="P91" s="31">
        <v>1165.6529539999999</v>
      </c>
      <c r="Q91" s="31">
        <v>1194.887573</v>
      </c>
      <c r="R91" s="31">
        <v>1223.3592530000001</v>
      </c>
      <c r="S91" s="31">
        <v>1253.765991</v>
      </c>
      <c r="T91" s="31">
        <v>1283.5048830000001</v>
      </c>
      <c r="U91" s="31">
        <v>1315.2360839999999</v>
      </c>
      <c r="V91" s="31">
        <v>1349.025269</v>
      </c>
      <c r="W91" s="31">
        <v>1379.211548</v>
      </c>
      <c r="X91" s="31">
        <v>1411.434448</v>
      </c>
      <c r="Y91" s="31">
        <v>1445.3642580000001</v>
      </c>
      <c r="Z91" s="31">
        <v>1479.5313719999999</v>
      </c>
      <c r="AA91" s="31">
        <v>1516.730957</v>
      </c>
      <c r="AB91" s="31">
        <v>1555.330078</v>
      </c>
      <c r="AC91" s="31">
        <v>1591.251831</v>
      </c>
      <c r="AD91" s="31">
        <v>1627.5854489999999</v>
      </c>
      <c r="AE91" s="31">
        <v>1668.5791019999999</v>
      </c>
      <c r="AF91" s="31">
        <v>1712.439331</v>
      </c>
      <c r="AG91" s="32">
        <v>3.3338E-2</v>
      </c>
    </row>
    <row r="92" spans="1:33" ht="15" customHeight="1">
      <c r="A92" s="19" t="s">
        <v>211</v>
      </c>
      <c r="B92" s="37" t="s">
        <v>1957</v>
      </c>
      <c r="C92" s="31">
        <v>127.88352999999999</v>
      </c>
      <c r="D92" s="31">
        <v>194.22962999999999</v>
      </c>
      <c r="E92" s="31">
        <v>265.64102200000002</v>
      </c>
      <c r="F92" s="31">
        <v>282.08843999999999</v>
      </c>
      <c r="G92" s="31">
        <v>296.30197099999998</v>
      </c>
      <c r="H92" s="31">
        <v>303.85849000000002</v>
      </c>
      <c r="I92" s="31">
        <v>309.29974399999998</v>
      </c>
      <c r="J92" s="31">
        <v>314.80954000000003</v>
      </c>
      <c r="K92" s="31">
        <v>321.135986</v>
      </c>
      <c r="L92" s="31">
        <v>328.32061800000002</v>
      </c>
      <c r="M92" s="31">
        <v>334.98644999999999</v>
      </c>
      <c r="N92" s="31">
        <v>341.99868800000002</v>
      </c>
      <c r="O92" s="31">
        <v>349.49737499999998</v>
      </c>
      <c r="P92" s="31">
        <v>356.885986</v>
      </c>
      <c r="Q92" s="31">
        <v>364.07251000000002</v>
      </c>
      <c r="R92" s="31">
        <v>371.04129</v>
      </c>
      <c r="S92" s="31">
        <v>378.50769000000003</v>
      </c>
      <c r="T92" s="31">
        <v>385.78598</v>
      </c>
      <c r="U92" s="31">
        <v>393.57696499999997</v>
      </c>
      <c r="V92" s="31">
        <v>401.90414399999997</v>
      </c>
      <c r="W92" s="31">
        <v>409.293274</v>
      </c>
      <c r="X92" s="31">
        <v>417.21392800000001</v>
      </c>
      <c r="Y92" s="31">
        <v>425.57754499999999</v>
      </c>
      <c r="Z92" s="31">
        <v>434.004974</v>
      </c>
      <c r="AA92" s="31">
        <v>443.21194500000001</v>
      </c>
      <c r="AB92" s="31">
        <v>452.77810699999998</v>
      </c>
      <c r="AC92" s="31">
        <v>461.67083700000001</v>
      </c>
      <c r="AD92" s="31">
        <v>470.679169</v>
      </c>
      <c r="AE92" s="31">
        <v>480.87399299999998</v>
      </c>
      <c r="AF92" s="31">
        <v>491.79736300000002</v>
      </c>
      <c r="AG92" s="32">
        <v>4.7542000000000001E-2</v>
      </c>
    </row>
    <row r="93" spans="1:33" ht="15" customHeight="1">
      <c r="A93" s="19" t="s">
        <v>210</v>
      </c>
      <c r="B93" s="37" t="s">
        <v>1958</v>
      </c>
      <c r="C93" s="31">
        <v>95.347954000000001</v>
      </c>
      <c r="D93" s="31">
        <v>105.788651</v>
      </c>
      <c r="E93" s="31">
        <v>110.91879299999999</v>
      </c>
      <c r="F93" s="31">
        <v>113.339439</v>
      </c>
      <c r="G93" s="31">
        <v>114.959137</v>
      </c>
      <c r="H93" s="31">
        <v>116.176117</v>
      </c>
      <c r="I93" s="31">
        <v>116.41990699999999</v>
      </c>
      <c r="J93" s="31">
        <v>116.688805</v>
      </c>
      <c r="K93" s="31">
        <v>117.30413799999999</v>
      </c>
      <c r="L93" s="31">
        <v>118.26868399999999</v>
      </c>
      <c r="M93" s="31">
        <v>118.99168400000001</v>
      </c>
      <c r="N93" s="31">
        <v>119.841667</v>
      </c>
      <c r="O93" s="31">
        <v>120.870811</v>
      </c>
      <c r="P93" s="31">
        <v>121.831444</v>
      </c>
      <c r="Q93" s="31">
        <v>122.690231</v>
      </c>
      <c r="R93" s="31">
        <v>123.445374</v>
      </c>
      <c r="S93" s="31">
        <v>124.37799099999999</v>
      </c>
      <c r="T93" s="31">
        <v>125.21901699999999</v>
      </c>
      <c r="U93" s="31">
        <v>126.23595400000001</v>
      </c>
      <c r="V93" s="31">
        <v>127.426811</v>
      </c>
      <c r="W93" s="31">
        <v>128.243607</v>
      </c>
      <c r="X93" s="31">
        <v>129.23481799999999</v>
      </c>
      <c r="Y93" s="31">
        <v>130.36270099999999</v>
      </c>
      <c r="Z93" s="31">
        <v>131.487762</v>
      </c>
      <c r="AA93" s="31">
        <v>132.86245700000001</v>
      </c>
      <c r="AB93" s="31">
        <v>134.33195499999999</v>
      </c>
      <c r="AC93" s="31">
        <v>135.53611799999999</v>
      </c>
      <c r="AD93" s="31">
        <v>136.753311</v>
      </c>
      <c r="AE93" s="31">
        <v>138.345551</v>
      </c>
      <c r="AF93" s="31">
        <v>140.148132</v>
      </c>
      <c r="AG93" s="32">
        <v>1.337E-2</v>
      </c>
    </row>
    <row r="94" spans="1:33" ht="15" customHeight="1">
      <c r="A94" s="19" t="s">
        <v>209</v>
      </c>
      <c r="B94" s="37" t="s">
        <v>1959</v>
      </c>
      <c r="C94" s="31">
        <v>61.970084999999997</v>
      </c>
      <c r="D94" s="31">
        <v>95.259697000000003</v>
      </c>
      <c r="E94" s="31">
        <v>126.44612100000001</v>
      </c>
      <c r="F94" s="31">
        <v>137.88261399999999</v>
      </c>
      <c r="G94" s="31">
        <v>144.14506499999999</v>
      </c>
      <c r="H94" s="31">
        <v>146.12661700000001</v>
      </c>
      <c r="I94" s="31">
        <v>150.13429300000001</v>
      </c>
      <c r="J94" s="31">
        <v>154.299622</v>
      </c>
      <c r="K94" s="31">
        <v>158.630844</v>
      </c>
      <c r="L94" s="31">
        <v>163.12631200000001</v>
      </c>
      <c r="M94" s="31">
        <v>167.73307800000001</v>
      </c>
      <c r="N94" s="31">
        <v>172.451233</v>
      </c>
      <c r="O94" s="31">
        <v>177.28703300000001</v>
      </c>
      <c r="P94" s="31">
        <v>182.24252300000001</v>
      </c>
      <c r="Q94" s="31">
        <v>187.31990099999999</v>
      </c>
      <c r="R94" s="31">
        <v>192.52136200000001</v>
      </c>
      <c r="S94" s="31">
        <v>197.849884</v>
      </c>
      <c r="T94" s="31">
        <v>203.30775499999999</v>
      </c>
      <c r="U94" s="31">
        <v>208.898224</v>
      </c>
      <c r="V94" s="31">
        <v>214.61994899999999</v>
      </c>
      <c r="W94" s="31">
        <v>220.47726399999999</v>
      </c>
      <c r="X94" s="31">
        <v>226.47354100000001</v>
      </c>
      <c r="Y94" s="31">
        <v>232.61082500000001</v>
      </c>
      <c r="Z94" s="31">
        <v>238.89608799999999</v>
      </c>
      <c r="AA94" s="31">
        <v>245.33424400000001</v>
      </c>
      <c r="AB94" s="31">
        <v>251.92884799999999</v>
      </c>
      <c r="AC94" s="31">
        <v>258.68417399999998</v>
      </c>
      <c r="AD94" s="31">
        <v>265.60424799999998</v>
      </c>
      <c r="AE94" s="31">
        <v>272.69415300000003</v>
      </c>
      <c r="AF94" s="31">
        <v>279.95846599999999</v>
      </c>
      <c r="AG94" s="32">
        <v>5.3374999999999999E-2</v>
      </c>
    </row>
    <row r="95" spans="1:33" ht="12" customHeight="1">
      <c r="A95" s="19" t="s">
        <v>208</v>
      </c>
      <c r="B95" s="37" t="s">
        <v>1960</v>
      </c>
      <c r="C95" s="31">
        <v>66.668471999999994</v>
      </c>
      <c r="D95" s="31">
        <v>107.700722</v>
      </c>
      <c r="E95" s="31">
        <v>146.00958299999999</v>
      </c>
      <c r="F95" s="31">
        <v>159.85470599999999</v>
      </c>
      <c r="G95" s="31">
        <v>166.35571300000001</v>
      </c>
      <c r="H95" s="31">
        <v>169.84176600000001</v>
      </c>
      <c r="I95" s="31">
        <v>175.79853800000001</v>
      </c>
      <c r="J95" s="31">
        <v>181.92228700000001</v>
      </c>
      <c r="K95" s="31">
        <v>188.254639</v>
      </c>
      <c r="L95" s="31">
        <v>194.77183500000001</v>
      </c>
      <c r="M95" s="31">
        <v>201.49670399999999</v>
      </c>
      <c r="N95" s="31">
        <v>208.506271</v>
      </c>
      <c r="O95" s="31">
        <v>215.73026999999999</v>
      </c>
      <c r="P95" s="31">
        <v>223.17690999999999</v>
      </c>
      <c r="Q95" s="31">
        <v>230.85713200000001</v>
      </c>
      <c r="R95" s="31">
        <v>238.71646100000001</v>
      </c>
      <c r="S95" s="31">
        <v>246.81156899999999</v>
      </c>
      <c r="T95" s="31">
        <v>255.15313699999999</v>
      </c>
      <c r="U95" s="31">
        <v>263.74880999999999</v>
      </c>
      <c r="V95" s="31">
        <v>272.600616</v>
      </c>
      <c r="W95" s="31">
        <v>281.66592400000002</v>
      </c>
      <c r="X95" s="31">
        <v>290.99588</v>
      </c>
      <c r="Y95" s="31">
        <v>300.59973100000002</v>
      </c>
      <c r="Z95" s="31">
        <v>310.48492399999998</v>
      </c>
      <c r="AA95" s="31">
        <v>320.65649400000001</v>
      </c>
      <c r="AB95" s="31">
        <v>330.96606400000002</v>
      </c>
      <c r="AC95" s="31">
        <v>341.56161500000002</v>
      </c>
      <c r="AD95" s="31">
        <v>352.46203600000001</v>
      </c>
      <c r="AE95" s="31">
        <v>363.68823200000003</v>
      </c>
      <c r="AF95" s="31">
        <v>375.25839200000001</v>
      </c>
      <c r="AG95" s="32">
        <v>6.1393000000000003E-2</v>
      </c>
    </row>
    <row r="96" spans="1:33" ht="15" customHeight="1">
      <c r="A96" s="19" t="s">
        <v>207</v>
      </c>
      <c r="B96" s="37" t="s">
        <v>1961</v>
      </c>
      <c r="C96" s="31">
        <v>93.578629000000006</v>
      </c>
      <c r="D96" s="31">
        <v>146.33149700000001</v>
      </c>
      <c r="E96" s="31">
        <v>189.85436999999999</v>
      </c>
      <c r="F96" s="31">
        <v>206.163589</v>
      </c>
      <c r="G96" s="31">
        <v>218.16688500000001</v>
      </c>
      <c r="H96" s="31">
        <v>228.77529899999999</v>
      </c>
      <c r="I96" s="31">
        <v>241.63887</v>
      </c>
      <c r="J96" s="31">
        <v>254.93211400000001</v>
      </c>
      <c r="K96" s="31">
        <v>268.68078600000001</v>
      </c>
      <c r="L96" s="31">
        <v>282.90017699999999</v>
      </c>
      <c r="M96" s="31">
        <v>297.53744499999999</v>
      </c>
      <c r="N96" s="31">
        <v>312.80822799999999</v>
      </c>
      <c r="O96" s="31">
        <v>328.74047899999999</v>
      </c>
      <c r="P96" s="31">
        <v>345.36068699999998</v>
      </c>
      <c r="Q96" s="31">
        <v>362.691101</v>
      </c>
      <c r="R96" s="31">
        <v>380.61767600000002</v>
      </c>
      <c r="S96" s="31">
        <v>399.32781999999997</v>
      </c>
      <c r="T96" s="31">
        <v>418.86767600000002</v>
      </c>
      <c r="U96" s="31">
        <v>439.28396600000002</v>
      </c>
      <c r="V96" s="31">
        <v>460.60778800000003</v>
      </c>
      <c r="W96" s="31">
        <v>482.59265099999999</v>
      </c>
      <c r="X96" s="31">
        <v>505.56146200000001</v>
      </c>
      <c r="Y96" s="31">
        <v>529.56225600000005</v>
      </c>
      <c r="Z96" s="31">
        <v>554.64654499999995</v>
      </c>
      <c r="AA96" s="31">
        <v>580.86621100000002</v>
      </c>
      <c r="AB96" s="31">
        <v>607.90771500000005</v>
      </c>
      <c r="AC96" s="31">
        <v>636.15551800000003</v>
      </c>
      <c r="AD96" s="31">
        <v>665.66394000000003</v>
      </c>
      <c r="AE96" s="31">
        <v>696.49792500000001</v>
      </c>
      <c r="AF96" s="31">
        <v>728.71649200000002</v>
      </c>
      <c r="AG96" s="32">
        <v>7.3340000000000002E-2</v>
      </c>
    </row>
    <row r="97" spans="1:33" ht="12" customHeight="1">
      <c r="A97" s="19" t="s">
        <v>206</v>
      </c>
      <c r="B97" s="37" t="s">
        <v>1962</v>
      </c>
      <c r="C97" s="31">
        <v>613.81054700000004</v>
      </c>
      <c r="D97" s="31">
        <v>989.59789999999998</v>
      </c>
      <c r="E97" s="31">
        <v>1288.3355710000001</v>
      </c>
      <c r="F97" s="31">
        <v>1386.6170649999999</v>
      </c>
      <c r="G97" s="31">
        <v>1430.6412350000001</v>
      </c>
      <c r="H97" s="31">
        <v>1456.005371</v>
      </c>
      <c r="I97" s="31">
        <v>1507.634888</v>
      </c>
      <c r="J97" s="31">
        <v>1560.6579589999999</v>
      </c>
      <c r="K97" s="31">
        <v>1615.2333980000001</v>
      </c>
      <c r="L97" s="31">
        <v>1671.1579589999999</v>
      </c>
      <c r="M97" s="31">
        <v>1728.7158199999999</v>
      </c>
      <c r="N97" s="31">
        <v>1788.0805660000001</v>
      </c>
      <c r="O97" s="31">
        <v>1849.569336</v>
      </c>
      <c r="P97" s="31">
        <v>1913.116577</v>
      </c>
      <c r="Q97" s="31">
        <v>1978.6673579999999</v>
      </c>
      <c r="R97" s="31">
        <v>2046.32251</v>
      </c>
      <c r="S97" s="31">
        <v>2116.7534179999998</v>
      </c>
      <c r="T97" s="31">
        <v>2189.915039</v>
      </c>
      <c r="U97" s="31">
        <v>2265.704346</v>
      </c>
      <c r="V97" s="31">
        <v>2344.4731449999999</v>
      </c>
      <c r="W97" s="31">
        <v>2426.086914</v>
      </c>
      <c r="X97" s="31">
        <v>2510.5083009999998</v>
      </c>
      <c r="Y97" s="31">
        <v>2597.7558589999999</v>
      </c>
      <c r="Z97" s="31">
        <v>2687.8383789999998</v>
      </c>
      <c r="AA97" s="31">
        <v>2780.8833009999998</v>
      </c>
      <c r="AB97" s="31">
        <v>2877.0666500000002</v>
      </c>
      <c r="AC97" s="31">
        <v>2976.5437010000001</v>
      </c>
      <c r="AD97" s="31">
        <v>3079.6232909999999</v>
      </c>
      <c r="AE97" s="31">
        <v>3186.5749510000001</v>
      </c>
      <c r="AF97" s="31">
        <v>3297.4995119999999</v>
      </c>
      <c r="AG97" s="32">
        <v>5.9686999999999997E-2</v>
      </c>
    </row>
    <row r="98" spans="1:33" ht="15" customHeight="1">
      <c r="A98" s="19" t="s">
        <v>205</v>
      </c>
      <c r="B98" s="37" t="s">
        <v>1963</v>
      </c>
      <c r="C98" s="31">
        <v>65.673873999999998</v>
      </c>
      <c r="D98" s="31">
        <v>109.039627</v>
      </c>
      <c r="E98" s="31">
        <v>146.51165800000001</v>
      </c>
      <c r="F98" s="31">
        <v>158.08992000000001</v>
      </c>
      <c r="G98" s="31">
        <v>164.28089900000001</v>
      </c>
      <c r="H98" s="31">
        <v>168.759308</v>
      </c>
      <c r="I98" s="31">
        <v>177.30122399999999</v>
      </c>
      <c r="J98" s="31">
        <v>186.16693100000001</v>
      </c>
      <c r="K98" s="31">
        <v>195.42352299999999</v>
      </c>
      <c r="L98" s="31">
        <v>205.09544399999999</v>
      </c>
      <c r="M98" s="31">
        <v>215.21560700000001</v>
      </c>
      <c r="N98" s="31">
        <v>225.84303299999999</v>
      </c>
      <c r="O98" s="31">
        <v>236.97403</v>
      </c>
      <c r="P98" s="31">
        <v>248.57225</v>
      </c>
      <c r="Q98" s="31">
        <v>260.61184700000001</v>
      </c>
      <c r="R98" s="31">
        <v>273.220032</v>
      </c>
      <c r="S98" s="31">
        <v>286.32153299999999</v>
      </c>
      <c r="T98" s="31">
        <v>299.95578</v>
      </c>
      <c r="U98" s="31">
        <v>314.14770499999997</v>
      </c>
      <c r="V98" s="31">
        <v>328.87643400000002</v>
      </c>
      <c r="W98" s="31">
        <v>344.25012199999998</v>
      </c>
      <c r="X98" s="31">
        <v>360.21771200000001</v>
      </c>
      <c r="Y98" s="31">
        <v>376.82745399999999</v>
      </c>
      <c r="Z98" s="31">
        <v>394.10485799999998</v>
      </c>
      <c r="AA98" s="31">
        <v>412.04953</v>
      </c>
      <c r="AB98" s="31">
        <v>430.78680400000002</v>
      </c>
      <c r="AC98" s="31">
        <v>450.26937900000001</v>
      </c>
      <c r="AD98" s="31">
        <v>470.55206299999998</v>
      </c>
      <c r="AE98" s="31">
        <v>491.66564899999997</v>
      </c>
      <c r="AF98" s="31">
        <v>513.649902</v>
      </c>
      <c r="AG98" s="32">
        <v>7.3500999999999997E-2</v>
      </c>
    </row>
    <row r="99" spans="1:33" ht="15" customHeight="1">
      <c r="A99" s="19" t="s">
        <v>204</v>
      </c>
      <c r="B99" s="37" t="s">
        <v>1964</v>
      </c>
      <c r="C99" s="31">
        <v>139.81088299999999</v>
      </c>
      <c r="D99" s="31">
        <v>260.52777099999997</v>
      </c>
      <c r="E99" s="31">
        <v>366.72445699999997</v>
      </c>
      <c r="F99" s="31">
        <v>401.54321299999998</v>
      </c>
      <c r="G99" s="31">
        <v>418.486786</v>
      </c>
      <c r="H99" s="31">
        <v>428.547821</v>
      </c>
      <c r="I99" s="31">
        <v>449.14184599999999</v>
      </c>
      <c r="J99" s="31">
        <v>470.64041099999997</v>
      </c>
      <c r="K99" s="31">
        <v>493.04852299999999</v>
      </c>
      <c r="L99" s="31">
        <v>516.28387499999997</v>
      </c>
      <c r="M99" s="31">
        <v>540.02056900000002</v>
      </c>
      <c r="N99" s="31">
        <v>564.69000200000005</v>
      </c>
      <c r="O99" s="31">
        <v>590.36352499999998</v>
      </c>
      <c r="P99" s="31">
        <v>617.09429899999998</v>
      </c>
      <c r="Q99" s="31">
        <v>644.92407200000002</v>
      </c>
      <c r="R99" s="31">
        <v>673.762024</v>
      </c>
      <c r="S99" s="31">
        <v>703.76141399999995</v>
      </c>
      <c r="T99" s="31">
        <v>734.96704099999999</v>
      </c>
      <c r="U99" s="31">
        <v>767.42297399999995</v>
      </c>
      <c r="V99" s="31">
        <v>801.16290300000003</v>
      </c>
      <c r="W99" s="31">
        <v>835.976135</v>
      </c>
      <c r="X99" s="31">
        <v>872.14215100000001</v>
      </c>
      <c r="Y99" s="31">
        <v>909.711365</v>
      </c>
      <c r="Z99" s="31">
        <v>948.73297100000002</v>
      </c>
      <c r="AA99" s="31">
        <v>989.26507600000002</v>
      </c>
      <c r="AB99" s="31">
        <v>1030.8748780000001</v>
      </c>
      <c r="AC99" s="31">
        <v>1074.060303</v>
      </c>
      <c r="AD99" s="31">
        <v>1118.8795170000001</v>
      </c>
      <c r="AE99" s="31">
        <v>1165.3892820000001</v>
      </c>
      <c r="AF99" s="31">
        <v>1213.650879</v>
      </c>
      <c r="AG99" s="32">
        <v>7.7368000000000006E-2</v>
      </c>
    </row>
    <row r="100" spans="1:33" ht="15" customHeight="1">
      <c r="A100" s="19" t="s">
        <v>203</v>
      </c>
      <c r="B100" s="37" t="s">
        <v>1965</v>
      </c>
      <c r="C100" s="31">
        <v>163.662735</v>
      </c>
      <c r="D100" s="31">
        <v>188.28048699999999</v>
      </c>
      <c r="E100" s="31">
        <v>216.865082</v>
      </c>
      <c r="F100" s="31">
        <v>230.056152</v>
      </c>
      <c r="G100" s="31">
        <v>238.694885</v>
      </c>
      <c r="H100" s="31">
        <v>243.59936500000001</v>
      </c>
      <c r="I100" s="31">
        <v>250.05126999999999</v>
      </c>
      <c r="J100" s="31">
        <v>256.71844499999997</v>
      </c>
      <c r="K100" s="31">
        <v>263.60275300000001</v>
      </c>
      <c r="L100" s="31">
        <v>270.70831299999998</v>
      </c>
      <c r="M100" s="31">
        <v>278.12100199999998</v>
      </c>
      <c r="N100" s="31">
        <v>285.82046500000001</v>
      </c>
      <c r="O100" s="31">
        <v>293.78054800000001</v>
      </c>
      <c r="P100" s="31">
        <v>302.00640900000002</v>
      </c>
      <c r="Q100" s="31">
        <v>310.50988799999999</v>
      </c>
      <c r="R100" s="31">
        <v>319.14471400000002</v>
      </c>
      <c r="S100" s="31">
        <v>328.04714999999999</v>
      </c>
      <c r="T100" s="31">
        <v>337.23486300000002</v>
      </c>
      <c r="U100" s="31">
        <v>346.720551</v>
      </c>
      <c r="V100" s="31">
        <v>356.51083399999999</v>
      </c>
      <c r="W100" s="31">
        <v>366.43777499999999</v>
      </c>
      <c r="X100" s="31">
        <v>376.67300399999999</v>
      </c>
      <c r="Y100" s="31">
        <v>387.22531099999998</v>
      </c>
      <c r="Z100" s="31">
        <v>398.095215</v>
      </c>
      <c r="AA100" s="31">
        <v>409.28927599999997</v>
      </c>
      <c r="AB100" s="31">
        <v>420.60650600000002</v>
      </c>
      <c r="AC100" s="31">
        <v>432.25338699999998</v>
      </c>
      <c r="AD100" s="31">
        <v>444.246307</v>
      </c>
      <c r="AE100" s="31">
        <v>456.57788099999999</v>
      </c>
      <c r="AF100" s="31">
        <v>469.16561899999999</v>
      </c>
      <c r="AG100" s="32">
        <v>3.6983000000000002E-2</v>
      </c>
    </row>
    <row r="101" spans="1:33" ht="15" customHeight="1">
      <c r="A101" s="19" t="s">
        <v>202</v>
      </c>
      <c r="B101" s="37" t="s">
        <v>1966</v>
      </c>
      <c r="C101" s="31">
        <v>647.91900599999997</v>
      </c>
      <c r="D101" s="31">
        <v>751.56768799999998</v>
      </c>
      <c r="E101" s="31">
        <v>837.19268799999998</v>
      </c>
      <c r="F101" s="31">
        <v>886.705872</v>
      </c>
      <c r="G101" s="31">
        <v>930.59491000000003</v>
      </c>
      <c r="H101" s="31">
        <v>970.39178500000003</v>
      </c>
      <c r="I101" s="31">
        <v>1024.72937</v>
      </c>
      <c r="J101" s="31">
        <v>1080.232544</v>
      </c>
      <c r="K101" s="31">
        <v>1136.8222659999999</v>
      </c>
      <c r="L101" s="31">
        <v>1194.521606</v>
      </c>
      <c r="M101" s="31">
        <v>1253.4373780000001</v>
      </c>
      <c r="N101" s="31">
        <v>1313.1206050000001</v>
      </c>
      <c r="O101" s="31">
        <v>1373.3267820000001</v>
      </c>
      <c r="P101" s="31">
        <v>1434.1999510000001</v>
      </c>
      <c r="Q101" s="31">
        <v>1496.0607910000001</v>
      </c>
      <c r="R101" s="31">
        <v>1558.7641599999999</v>
      </c>
      <c r="S101" s="31">
        <v>1621.9213870000001</v>
      </c>
      <c r="T101" s="31">
        <v>1685.5642089999999</v>
      </c>
      <c r="U101" s="31">
        <v>1750.0428469999999</v>
      </c>
      <c r="V101" s="31">
        <v>1815.8950199999999</v>
      </c>
      <c r="W101" s="31">
        <v>1883.7645259999999</v>
      </c>
      <c r="X101" s="31">
        <v>1953.5902100000001</v>
      </c>
      <c r="Y101" s="31">
        <v>2024.840698</v>
      </c>
      <c r="Z101" s="31">
        <v>2096.8708499999998</v>
      </c>
      <c r="AA101" s="31">
        <v>2168.9328609999998</v>
      </c>
      <c r="AB101" s="31">
        <v>2240.8630370000001</v>
      </c>
      <c r="AC101" s="31">
        <v>2313.0351559999999</v>
      </c>
      <c r="AD101" s="31">
        <v>2385.2065429999998</v>
      </c>
      <c r="AE101" s="31">
        <v>2456.719482</v>
      </c>
      <c r="AF101" s="31">
        <v>2526.8803710000002</v>
      </c>
      <c r="AG101" s="32">
        <v>4.8049000000000001E-2</v>
      </c>
    </row>
    <row r="102" spans="1:33" ht="15" customHeight="1">
      <c r="A102" s="19" t="s">
        <v>201</v>
      </c>
      <c r="B102" s="37" t="s">
        <v>1967</v>
      </c>
      <c r="C102" s="31">
        <v>96.367157000000006</v>
      </c>
      <c r="D102" s="31">
        <v>202.76350400000001</v>
      </c>
      <c r="E102" s="31">
        <v>285.68490600000001</v>
      </c>
      <c r="F102" s="31">
        <v>307.436981</v>
      </c>
      <c r="G102" s="31">
        <v>313.74169899999998</v>
      </c>
      <c r="H102" s="31">
        <v>309.12933299999997</v>
      </c>
      <c r="I102" s="31">
        <v>314.783142</v>
      </c>
      <c r="J102" s="31">
        <v>319.87008700000001</v>
      </c>
      <c r="K102" s="31">
        <v>324.488831</v>
      </c>
      <c r="L102" s="31">
        <v>328.68316700000003</v>
      </c>
      <c r="M102" s="31">
        <v>332.23788500000001</v>
      </c>
      <c r="N102" s="31">
        <v>335.07406600000002</v>
      </c>
      <c r="O102" s="31">
        <v>337.81643700000001</v>
      </c>
      <c r="P102" s="31">
        <v>340.58019999999999</v>
      </c>
      <c r="Q102" s="31">
        <v>343.34655800000002</v>
      </c>
      <c r="R102" s="31">
        <v>346.18695100000002</v>
      </c>
      <c r="S102" s="31">
        <v>348.94665500000002</v>
      </c>
      <c r="T102" s="31">
        <v>351.63232399999998</v>
      </c>
      <c r="U102" s="31">
        <v>354.34124800000001</v>
      </c>
      <c r="V102" s="31">
        <v>357.13797</v>
      </c>
      <c r="W102" s="31">
        <v>360.128784</v>
      </c>
      <c r="X102" s="31">
        <v>363.25112899999999</v>
      </c>
      <c r="Y102" s="31">
        <v>366.4375</v>
      </c>
      <c r="Z102" s="31">
        <v>369.68521099999998</v>
      </c>
      <c r="AA102" s="31">
        <v>373.005493</v>
      </c>
      <c r="AB102" s="31">
        <v>376.40716600000002</v>
      </c>
      <c r="AC102" s="31">
        <v>379.87738000000002</v>
      </c>
      <c r="AD102" s="31">
        <v>383.46765099999999</v>
      </c>
      <c r="AE102" s="31">
        <v>387.23028599999998</v>
      </c>
      <c r="AF102" s="31">
        <v>391.20031699999998</v>
      </c>
      <c r="AG102" s="32">
        <v>4.9498E-2</v>
      </c>
    </row>
    <row r="103" spans="1:33" ht="15" customHeight="1">
      <c r="A103" s="19" t="s">
        <v>200</v>
      </c>
      <c r="B103" s="37" t="s">
        <v>1968</v>
      </c>
      <c r="C103" s="31">
        <v>105.055283</v>
      </c>
      <c r="D103" s="31">
        <v>318.268799</v>
      </c>
      <c r="E103" s="31">
        <v>476.22445699999997</v>
      </c>
      <c r="F103" s="31">
        <v>523.30279499999995</v>
      </c>
      <c r="G103" s="31">
        <v>546.89801</v>
      </c>
      <c r="H103" s="31">
        <v>563.41772500000002</v>
      </c>
      <c r="I103" s="31">
        <v>596.22113000000002</v>
      </c>
      <c r="J103" s="31">
        <v>628.93432600000006</v>
      </c>
      <c r="K103" s="31">
        <v>660.96307400000001</v>
      </c>
      <c r="L103" s="31">
        <v>692.11218299999996</v>
      </c>
      <c r="M103" s="31">
        <v>723.35168499999997</v>
      </c>
      <c r="N103" s="31">
        <v>754.67285200000003</v>
      </c>
      <c r="O103" s="31">
        <v>786.13946499999997</v>
      </c>
      <c r="P103" s="31">
        <v>817.87445100000002</v>
      </c>
      <c r="Q103" s="31">
        <v>849.90722700000003</v>
      </c>
      <c r="R103" s="31">
        <v>881.82275400000003</v>
      </c>
      <c r="S103" s="31">
        <v>913.98425299999997</v>
      </c>
      <c r="T103" s="31">
        <v>946.50262499999997</v>
      </c>
      <c r="U103" s="31">
        <v>979.23724400000003</v>
      </c>
      <c r="V103" s="31">
        <v>1012.327454</v>
      </c>
      <c r="W103" s="31">
        <v>1045.5491939999999</v>
      </c>
      <c r="X103" s="31">
        <v>1078.8652340000001</v>
      </c>
      <c r="Y103" s="31">
        <v>1112.077759</v>
      </c>
      <c r="Z103" s="31">
        <v>1145.315918</v>
      </c>
      <c r="AA103" s="31">
        <v>1178.3764650000001</v>
      </c>
      <c r="AB103" s="31">
        <v>1209.908447</v>
      </c>
      <c r="AC103" s="31">
        <v>1241.052612</v>
      </c>
      <c r="AD103" s="31">
        <v>1272.1273189999999</v>
      </c>
      <c r="AE103" s="31">
        <v>1303.4039310000001</v>
      </c>
      <c r="AF103" s="31">
        <v>1335.1884769999999</v>
      </c>
      <c r="AG103" s="32">
        <v>9.1623999999999997E-2</v>
      </c>
    </row>
    <row r="104" spans="1:33" ht="15" customHeight="1">
      <c r="A104" s="19" t="s">
        <v>199</v>
      </c>
      <c r="B104" s="37" t="s">
        <v>1969</v>
      </c>
      <c r="C104" s="31">
        <v>92.349654999999998</v>
      </c>
      <c r="D104" s="31">
        <v>133.099243</v>
      </c>
      <c r="E104" s="31">
        <v>169.681152</v>
      </c>
      <c r="F104" s="31">
        <v>182.142517</v>
      </c>
      <c r="G104" s="31">
        <v>192.43635599999999</v>
      </c>
      <c r="H104" s="31">
        <v>203.575928</v>
      </c>
      <c r="I104" s="31">
        <v>219.81474299999999</v>
      </c>
      <c r="J104" s="31">
        <v>236.81594799999999</v>
      </c>
      <c r="K104" s="31">
        <v>254.45820599999999</v>
      </c>
      <c r="L104" s="31">
        <v>272.76968399999998</v>
      </c>
      <c r="M104" s="31">
        <v>291.78207400000002</v>
      </c>
      <c r="N104" s="31">
        <v>311.193848</v>
      </c>
      <c r="O104" s="31">
        <v>330.851135</v>
      </c>
      <c r="P104" s="31">
        <v>350.62332199999997</v>
      </c>
      <c r="Q104" s="31">
        <v>370.66412400000002</v>
      </c>
      <c r="R104" s="31">
        <v>391.11337300000002</v>
      </c>
      <c r="S104" s="31">
        <v>412.13528400000001</v>
      </c>
      <c r="T104" s="31">
        <v>433.76876800000002</v>
      </c>
      <c r="U104" s="31">
        <v>455.99615499999999</v>
      </c>
      <c r="V104" s="31">
        <v>478.786835</v>
      </c>
      <c r="W104" s="31">
        <v>501.88314800000001</v>
      </c>
      <c r="X104" s="31">
        <v>525.39282200000002</v>
      </c>
      <c r="Y104" s="31">
        <v>549.33917199999996</v>
      </c>
      <c r="Z104" s="31">
        <v>573.67193599999996</v>
      </c>
      <c r="AA104" s="31">
        <v>598.35601799999995</v>
      </c>
      <c r="AB104" s="31">
        <v>623.11804199999995</v>
      </c>
      <c r="AC104" s="31">
        <v>648.01391599999999</v>
      </c>
      <c r="AD104" s="31">
        <v>673.08215299999995</v>
      </c>
      <c r="AE104" s="31">
        <v>698.20275900000001</v>
      </c>
      <c r="AF104" s="31">
        <v>723.02838099999997</v>
      </c>
      <c r="AG104" s="32">
        <v>7.3538999999999993E-2</v>
      </c>
    </row>
    <row r="105" spans="1:33" ht="15" customHeight="1">
      <c r="A105" s="19" t="s">
        <v>198</v>
      </c>
      <c r="B105" s="37" t="s">
        <v>1970</v>
      </c>
      <c r="C105" s="31">
        <v>50.532612</v>
      </c>
      <c r="D105" s="31">
        <v>111.304565</v>
      </c>
      <c r="E105" s="31">
        <v>159.91824299999999</v>
      </c>
      <c r="F105" s="31">
        <v>175.169815</v>
      </c>
      <c r="G105" s="31">
        <v>182.184494</v>
      </c>
      <c r="H105" s="31">
        <v>184.53349299999999</v>
      </c>
      <c r="I105" s="31">
        <v>191.393204</v>
      </c>
      <c r="J105" s="31">
        <v>198.253311</v>
      </c>
      <c r="K105" s="31">
        <v>205.39038099999999</v>
      </c>
      <c r="L105" s="31">
        <v>212.69982899999999</v>
      </c>
      <c r="M105" s="31">
        <v>220.151138</v>
      </c>
      <c r="N105" s="31">
        <v>227.77145400000001</v>
      </c>
      <c r="O105" s="31">
        <v>235.55401599999999</v>
      </c>
      <c r="P105" s="31">
        <v>243.46276900000001</v>
      </c>
      <c r="Q105" s="31">
        <v>251.365509</v>
      </c>
      <c r="R105" s="31">
        <v>259.259186</v>
      </c>
      <c r="S105" s="31">
        <v>267.26058999999998</v>
      </c>
      <c r="T105" s="31">
        <v>275.411407</v>
      </c>
      <c r="U105" s="31">
        <v>283.63028000000003</v>
      </c>
      <c r="V105" s="31">
        <v>291.99353000000002</v>
      </c>
      <c r="W105" s="31">
        <v>300.53085299999998</v>
      </c>
      <c r="X105" s="31">
        <v>309.25592</v>
      </c>
      <c r="Y105" s="31">
        <v>318.17394999999999</v>
      </c>
      <c r="Z105" s="31">
        <v>327.29135100000002</v>
      </c>
      <c r="AA105" s="31">
        <v>336.61474600000003</v>
      </c>
      <c r="AB105" s="31">
        <v>346.147919</v>
      </c>
      <c r="AC105" s="31">
        <v>355.90481599999998</v>
      </c>
      <c r="AD105" s="31">
        <v>365.895691</v>
      </c>
      <c r="AE105" s="31">
        <v>376.12603799999999</v>
      </c>
      <c r="AF105" s="31">
        <v>386.60855099999998</v>
      </c>
      <c r="AG105" s="32">
        <v>7.2685E-2</v>
      </c>
    </row>
    <row r="106" spans="1:33" ht="15" customHeight="1">
      <c r="A106" s="19" t="s">
        <v>197</v>
      </c>
      <c r="B106" s="37" t="s">
        <v>1971</v>
      </c>
      <c r="C106" s="31">
        <v>3082.2170409999999</v>
      </c>
      <c r="D106" s="31">
        <v>4490.2915039999998</v>
      </c>
      <c r="E106" s="31">
        <v>5639.6157229999999</v>
      </c>
      <c r="F106" s="31">
        <v>6036.0625</v>
      </c>
      <c r="G106" s="31">
        <v>6279.0971680000002</v>
      </c>
      <c r="H106" s="31">
        <v>6443.6870120000003</v>
      </c>
      <c r="I106" s="31">
        <v>6697.560547</v>
      </c>
      <c r="J106" s="31">
        <v>6956.6933589999999</v>
      </c>
      <c r="K106" s="31">
        <v>7224.7714839999999</v>
      </c>
      <c r="L106" s="31">
        <v>7501.5595700000003</v>
      </c>
      <c r="M106" s="31">
        <v>7780.9096680000002</v>
      </c>
      <c r="N106" s="31">
        <v>8067.3564450000003</v>
      </c>
      <c r="O106" s="31">
        <v>8362.2333980000003</v>
      </c>
      <c r="P106" s="31">
        <v>8662.6806639999995</v>
      </c>
      <c r="Q106" s="31">
        <v>8968.5751949999994</v>
      </c>
      <c r="R106" s="31">
        <v>9279.296875</v>
      </c>
      <c r="S106" s="31">
        <v>9599.7734380000002</v>
      </c>
      <c r="T106" s="31">
        <v>9926.7900389999995</v>
      </c>
      <c r="U106" s="31">
        <v>10264.222656</v>
      </c>
      <c r="V106" s="31">
        <v>10613.348633</v>
      </c>
      <c r="W106" s="31">
        <v>10966.091796999999</v>
      </c>
      <c r="X106" s="31">
        <v>11330.810546999999</v>
      </c>
      <c r="Y106" s="31">
        <v>11706.465819999999</v>
      </c>
      <c r="Z106" s="31">
        <v>12090.658203000001</v>
      </c>
      <c r="AA106" s="31">
        <v>12486.435546999999</v>
      </c>
      <c r="AB106" s="31">
        <v>12889.021484000001</v>
      </c>
      <c r="AC106" s="31">
        <v>13295.870117</v>
      </c>
      <c r="AD106" s="31">
        <v>13711.828125</v>
      </c>
      <c r="AE106" s="31">
        <v>14142.570312</v>
      </c>
      <c r="AF106" s="31">
        <v>14585.191406</v>
      </c>
      <c r="AG106" s="32">
        <v>5.5060999999999999E-2</v>
      </c>
    </row>
    <row r="108" spans="1:33" ht="15" customHeight="1">
      <c r="B108" s="30" t="s">
        <v>1972</v>
      </c>
    </row>
    <row r="109" spans="1:33" ht="15" customHeight="1">
      <c r="A109" s="19" t="s">
        <v>196</v>
      </c>
      <c r="B109" s="37" t="s">
        <v>1955</v>
      </c>
      <c r="C109" s="31">
        <v>0</v>
      </c>
      <c r="D109" s="31">
        <v>0</v>
      </c>
      <c r="E109" s="31">
        <v>139.55548099999999</v>
      </c>
      <c r="F109" s="31">
        <v>244.721924</v>
      </c>
      <c r="G109" s="31">
        <v>346.02389499999998</v>
      </c>
      <c r="H109" s="31">
        <v>293.62677000000002</v>
      </c>
      <c r="I109" s="31">
        <v>267.5401</v>
      </c>
      <c r="J109" s="31">
        <v>275.86935399999999</v>
      </c>
      <c r="K109" s="31">
        <v>315.311554</v>
      </c>
      <c r="L109" s="31">
        <v>348.32070900000002</v>
      </c>
      <c r="M109" s="31">
        <v>348.27557400000001</v>
      </c>
      <c r="N109" s="31">
        <v>397.85427900000002</v>
      </c>
      <c r="O109" s="31">
        <v>448.31475799999998</v>
      </c>
      <c r="P109" s="31">
        <v>442.15228300000001</v>
      </c>
      <c r="Q109" s="31">
        <v>434.35687300000001</v>
      </c>
      <c r="R109" s="31">
        <v>427.18176299999999</v>
      </c>
      <c r="S109" s="31">
        <v>469.79611199999999</v>
      </c>
      <c r="T109" s="31">
        <v>462.37591600000002</v>
      </c>
      <c r="U109" s="31">
        <v>471.62136800000002</v>
      </c>
      <c r="V109" s="31">
        <v>482.24755900000002</v>
      </c>
      <c r="W109" s="31">
        <v>459.19085699999999</v>
      </c>
      <c r="X109" s="31">
        <v>471.313873</v>
      </c>
      <c r="Y109" s="31">
        <v>482.41931199999999</v>
      </c>
      <c r="Z109" s="31">
        <v>485.40802000000002</v>
      </c>
      <c r="AA109" s="31">
        <v>505.615906</v>
      </c>
      <c r="AB109" s="31">
        <v>517.04638699999998</v>
      </c>
      <c r="AC109" s="31">
        <v>505.00311299999998</v>
      </c>
      <c r="AD109" s="31">
        <v>511.65502900000001</v>
      </c>
      <c r="AE109" s="31">
        <v>543.88848900000005</v>
      </c>
      <c r="AF109" s="31">
        <v>566.95684800000004</v>
      </c>
      <c r="AG109" s="32" t="s">
        <v>1754</v>
      </c>
    </row>
    <row r="110" spans="1:33" ht="15" customHeight="1">
      <c r="A110" s="19" t="s">
        <v>195</v>
      </c>
      <c r="B110" s="37" t="s">
        <v>1956</v>
      </c>
      <c r="C110" s="31">
        <v>0</v>
      </c>
      <c r="D110" s="31">
        <v>0</v>
      </c>
      <c r="E110" s="31">
        <v>98.560585000000003</v>
      </c>
      <c r="F110" s="31">
        <v>244.721924</v>
      </c>
      <c r="G110" s="31">
        <v>284.62377900000001</v>
      </c>
      <c r="H110" s="31">
        <v>262.24151599999999</v>
      </c>
      <c r="I110" s="31">
        <v>232.071609</v>
      </c>
      <c r="J110" s="31">
        <v>236.338348</v>
      </c>
      <c r="K110" s="31">
        <v>251.77041600000001</v>
      </c>
      <c r="L110" s="31">
        <v>267.29165599999999</v>
      </c>
      <c r="M110" s="31">
        <v>260.597961</v>
      </c>
      <c r="N110" s="31">
        <v>266.74023399999999</v>
      </c>
      <c r="O110" s="31">
        <v>274.335938</v>
      </c>
      <c r="P110" s="31">
        <v>272.57861300000002</v>
      </c>
      <c r="Q110" s="31">
        <v>269.47900399999997</v>
      </c>
      <c r="R110" s="31">
        <v>266.37158199999999</v>
      </c>
      <c r="S110" s="31">
        <v>274.40966800000001</v>
      </c>
      <c r="T110" s="31">
        <v>272.50244099999998</v>
      </c>
      <c r="U110" s="31">
        <v>281.51757800000001</v>
      </c>
      <c r="V110" s="31">
        <v>291.30548099999999</v>
      </c>
      <c r="W110" s="31">
        <v>279.66802999999999</v>
      </c>
      <c r="X110" s="31">
        <v>290.655304</v>
      </c>
      <c r="Y110" s="31">
        <v>301.02743500000003</v>
      </c>
      <c r="Z110" s="31">
        <v>306.34750400000001</v>
      </c>
      <c r="AA110" s="31">
        <v>323.03012100000001</v>
      </c>
      <c r="AB110" s="31">
        <v>334.184662</v>
      </c>
      <c r="AC110" s="31">
        <v>330.20901500000002</v>
      </c>
      <c r="AD110" s="31">
        <v>338.52123999999998</v>
      </c>
      <c r="AE110" s="31">
        <v>363.67401100000001</v>
      </c>
      <c r="AF110" s="31">
        <v>383.20196499999997</v>
      </c>
      <c r="AG110" s="32" t="s">
        <v>1754</v>
      </c>
    </row>
    <row r="111" spans="1:33" ht="15" customHeight="1">
      <c r="A111" s="19" t="s">
        <v>194</v>
      </c>
      <c r="B111" s="37" t="s">
        <v>1957</v>
      </c>
      <c r="C111" s="31">
        <v>0</v>
      </c>
      <c r="D111" s="31">
        <v>0</v>
      </c>
      <c r="E111" s="31">
        <v>40.994903999999998</v>
      </c>
      <c r="F111" s="31">
        <v>0</v>
      </c>
      <c r="G111" s="31">
        <v>23.989933000000001</v>
      </c>
      <c r="H111" s="31">
        <v>0</v>
      </c>
      <c r="I111" s="31">
        <v>14.252625</v>
      </c>
      <c r="J111" s="31">
        <v>12.703668</v>
      </c>
      <c r="K111" s="31">
        <v>25.723534000000001</v>
      </c>
      <c r="L111" s="31">
        <v>32.10022</v>
      </c>
      <c r="M111" s="31">
        <v>36.936095999999999</v>
      </c>
      <c r="N111" s="31">
        <v>73.217429999999993</v>
      </c>
      <c r="O111" s="31">
        <v>108.29078699999999</v>
      </c>
      <c r="P111" s="31">
        <v>100.23571800000001</v>
      </c>
      <c r="Q111" s="31">
        <v>92.884986999999995</v>
      </c>
      <c r="R111" s="31">
        <v>86.664626999999996</v>
      </c>
      <c r="S111" s="31">
        <v>83.609825000000001</v>
      </c>
      <c r="T111" s="31">
        <v>79.585753999999994</v>
      </c>
      <c r="U111" s="31">
        <v>78.307029999999997</v>
      </c>
      <c r="V111" s="31">
        <v>77.876998999999998</v>
      </c>
      <c r="W111" s="31">
        <v>73.675064000000006</v>
      </c>
      <c r="X111" s="31">
        <v>74.091064000000003</v>
      </c>
      <c r="Y111" s="31">
        <v>74.595871000000002</v>
      </c>
      <c r="Z111" s="31">
        <v>74.153152000000006</v>
      </c>
      <c r="AA111" s="31">
        <v>75.780479</v>
      </c>
      <c r="AB111" s="31">
        <v>76.303375000000003</v>
      </c>
      <c r="AC111" s="31">
        <v>73.791770999999997</v>
      </c>
      <c r="AD111" s="31">
        <v>73.491470000000007</v>
      </c>
      <c r="AE111" s="31">
        <v>76.231682000000006</v>
      </c>
      <c r="AF111" s="31">
        <v>77.604256000000007</v>
      </c>
      <c r="AG111" s="32" t="s">
        <v>1754</v>
      </c>
    </row>
    <row r="112" spans="1:33" ht="15" customHeight="1">
      <c r="A112" s="19" t="s">
        <v>193</v>
      </c>
      <c r="B112" s="37" t="s">
        <v>1958</v>
      </c>
      <c r="C112" s="31">
        <v>0</v>
      </c>
      <c r="D112" s="31">
        <v>0</v>
      </c>
      <c r="E112" s="31">
        <v>0</v>
      </c>
      <c r="F112" s="31">
        <v>0</v>
      </c>
      <c r="G112" s="31">
        <v>37.410193999999997</v>
      </c>
      <c r="H112" s="31">
        <v>31.385269000000001</v>
      </c>
      <c r="I112" s="31">
        <v>21.215858000000001</v>
      </c>
      <c r="J112" s="31">
        <v>26.82732</v>
      </c>
      <c r="K112" s="31">
        <v>37.817599999999999</v>
      </c>
      <c r="L112" s="31">
        <v>48.928837000000001</v>
      </c>
      <c r="M112" s="31">
        <v>50.741504999999997</v>
      </c>
      <c r="N112" s="31">
        <v>57.896605999999998</v>
      </c>
      <c r="O112" s="31">
        <v>65.688049000000007</v>
      </c>
      <c r="P112" s="31">
        <v>69.337935999999999</v>
      </c>
      <c r="Q112" s="31">
        <v>71.992874</v>
      </c>
      <c r="R112" s="31">
        <v>74.145554000000004</v>
      </c>
      <c r="S112" s="31">
        <v>111.776611</v>
      </c>
      <c r="T112" s="31">
        <v>110.28771999999999</v>
      </c>
      <c r="U112" s="31">
        <v>111.796753</v>
      </c>
      <c r="V112" s="31">
        <v>113.06506299999999</v>
      </c>
      <c r="W112" s="31">
        <v>105.84777800000001</v>
      </c>
      <c r="X112" s="31">
        <v>106.567505</v>
      </c>
      <c r="Y112" s="31">
        <v>106.796021</v>
      </c>
      <c r="Z112" s="31">
        <v>104.907349</v>
      </c>
      <c r="AA112" s="31">
        <v>106.80529799999999</v>
      </c>
      <c r="AB112" s="31">
        <v>106.55835</v>
      </c>
      <c r="AC112" s="31">
        <v>101.002319</v>
      </c>
      <c r="AD112" s="31">
        <v>99.642334000000005</v>
      </c>
      <c r="AE112" s="31">
        <v>103.982788</v>
      </c>
      <c r="AF112" s="31">
        <v>106.15063499999999</v>
      </c>
      <c r="AG112" s="32" t="s">
        <v>1754</v>
      </c>
    </row>
    <row r="113" spans="1:33" ht="12" customHeight="1">
      <c r="A113" s="19" t="s">
        <v>192</v>
      </c>
      <c r="B113" s="37" t="s">
        <v>1959</v>
      </c>
      <c r="C113" s="31">
        <v>0</v>
      </c>
      <c r="D113" s="31">
        <v>0</v>
      </c>
      <c r="E113" s="31">
        <v>40.695563999999997</v>
      </c>
      <c r="F113" s="31">
        <v>41.612262999999999</v>
      </c>
      <c r="G113" s="31">
        <v>24.527199</v>
      </c>
      <c r="H113" s="31">
        <v>31.972206</v>
      </c>
      <c r="I113" s="31">
        <v>42.414749</v>
      </c>
      <c r="J113" s="31">
        <v>48.034118999999997</v>
      </c>
      <c r="K113" s="31">
        <v>49.050612999999998</v>
      </c>
      <c r="L113" s="31">
        <v>49.981743000000002</v>
      </c>
      <c r="M113" s="31">
        <v>52.000618000000003</v>
      </c>
      <c r="N113" s="31">
        <v>54.536819000000001</v>
      </c>
      <c r="O113" s="31">
        <v>54.748733999999999</v>
      </c>
      <c r="P113" s="31">
        <v>55.008636000000003</v>
      </c>
      <c r="Q113" s="31">
        <v>55.351027999999999</v>
      </c>
      <c r="R113" s="31">
        <v>55.776794000000002</v>
      </c>
      <c r="S113" s="31">
        <v>56.295119999999997</v>
      </c>
      <c r="T113" s="31">
        <v>56.907302999999999</v>
      </c>
      <c r="U113" s="31">
        <v>59.440277000000002</v>
      </c>
      <c r="V113" s="31">
        <v>60.244822999999997</v>
      </c>
      <c r="W113" s="31">
        <v>60.833973</v>
      </c>
      <c r="X113" s="31">
        <v>61.643791</v>
      </c>
      <c r="Y113" s="31">
        <v>62.591366000000001</v>
      </c>
      <c r="Z113" s="31">
        <v>63.664200000000001</v>
      </c>
      <c r="AA113" s="31">
        <v>64.944550000000007</v>
      </c>
      <c r="AB113" s="31">
        <v>66.369445999999996</v>
      </c>
      <c r="AC113" s="31">
        <v>67.924987999999999</v>
      </c>
      <c r="AD113" s="31">
        <v>69.562072999999998</v>
      </c>
      <c r="AE113" s="31">
        <v>71.300017999999994</v>
      </c>
      <c r="AF113" s="31">
        <v>73.193916000000002</v>
      </c>
      <c r="AG113" s="32" t="s">
        <v>1754</v>
      </c>
    </row>
    <row r="114" spans="1:33" ht="15" customHeight="1">
      <c r="A114" s="19" t="s">
        <v>191</v>
      </c>
      <c r="B114" s="37" t="s">
        <v>1956</v>
      </c>
      <c r="C114" s="31">
        <v>0</v>
      </c>
      <c r="D114" s="31">
        <v>0</v>
      </c>
      <c r="E114" s="31">
        <v>27.63327</v>
      </c>
      <c r="F114" s="31">
        <v>26.326138</v>
      </c>
      <c r="G114" s="31">
        <v>24.527199</v>
      </c>
      <c r="H114" s="31">
        <v>16.657539</v>
      </c>
      <c r="I114" s="31">
        <v>22.460875999999999</v>
      </c>
      <c r="J114" s="31">
        <v>22.964264</v>
      </c>
      <c r="K114" s="31">
        <v>23.447327000000001</v>
      </c>
      <c r="L114" s="31">
        <v>23.924835000000002</v>
      </c>
      <c r="M114" s="31">
        <v>25.673522999999999</v>
      </c>
      <c r="N114" s="31">
        <v>27.982941</v>
      </c>
      <c r="O114" s="31">
        <v>27.985382000000001</v>
      </c>
      <c r="P114" s="31">
        <v>28.053528</v>
      </c>
      <c r="Q114" s="31">
        <v>28.213501000000001</v>
      </c>
      <c r="R114" s="31">
        <v>28.460999000000001</v>
      </c>
      <c r="S114" s="31">
        <v>28.797820999999999</v>
      </c>
      <c r="T114" s="31">
        <v>29.223846000000002</v>
      </c>
      <c r="U114" s="31">
        <v>29.740020999999999</v>
      </c>
      <c r="V114" s="31">
        <v>30.331569999999999</v>
      </c>
      <c r="W114" s="31">
        <v>31.03248</v>
      </c>
      <c r="X114" s="31">
        <v>31.826639</v>
      </c>
      <c r="Y114" s="31">
        <v>32.730404</v>
      </c>
      <c r="Z114" s="31">
        <v>33.685875000000003</v>
      </c>
      <c r="AA114" s="31">
        <v>34.740898000000001</v>
      </c>
      <c r="AB114" s="31">
        <v>35.885044000000001</v>
      </c>
      <c r="AC114" s="31">
        <v>37.109127000000001</v>
      </c>
      <c r="AD114" s="31">
        <v>38.381256</v>
      </c>
      <c r="AE114" s="31">
        <v>39.700439000000003</v>
      </c>
      <c r="AF114" s="31">
        <v>41.094825999999998</v>
      </c>
      <c r="AG114" s="32" t="s">
        <v>1754</v>
      </c>
    </row>
    <row r="115" spans="1:33" ht="15" customHeight="1">
      <c r="A115" s="19" t="s">
        <v>190</v>
      </c>
      <c r="B115" s="37" t="s">
        <v>1957</v>
      </c>
      <c r="C115" s="31">
        <v>0</v>
      </c>
      <c r="D115" s="31">
        <v>0</v>
      </c>
      <c r="E115" s="31">
        <v>13.062294</v>
      </c>
      <c r="F115" s="31">
        <v>1.7129829999999999</v>
      </c>
      <c r="G115" s="31">
        <v>0</v>
      </c>
      <c r="H115" s="31">
        <v>0</v>
      </c>
      <c r="I115" s="31">
        <v>3.010942</v>
      </c>
      <c r="J115" s="31">
        <v>7.7212829999999997</v>
      </c>
      <c r="K115" s="31">
        <v>7.9057769999999996</v>
      </c>
      <c r="L115" s="31">
        <v>8.0569989999999994</v>
      </c>
      <c r="M115" s="31">
        <v>8.1404499999999995</v>
      </c>
      <c r="N115" s="31">
        <v>8.2132719999999999</v>
      </c>
      <c r="O115" s="31">
        <v>8.2873380000000001</v>
      </c>
      <c r="P115" s="31">
        <v>8.3640749999999997</v>
      </c>
      <c r="Q115" s="31">
        <v>8.4470369999999999</v>
      </c>
      <c r="R115" s="31">
        <v>8.5387880000000003</v>
      </c>
      <c r="S115" s="31">
        <v>8.6410680000000006</v>
      </c>
      <c r="T115" s="31">
        <v>8.7538300000000007</v>
      </c>
      <c r="U115" s="31">
        <v>10.700896999999999</v>
      </c>
      <c r="V115" s="31">
        <v>10.857773</v>
      </c>
      <c r="W115" s="31">
        <v>10.674661</v>
      </c>
      <c r="X115" s="31">
        <v>10.604111</v>
      </c>
      <c r="Y115" s="31">
        <v>10.545837000000001</v>
      </c>
      <c r="Z115" s="31">
        <v>10.532584999999999</v>
      </c>
      <c r="AA115" s="31">
        <v>10.598636000000001</v>
      </c>
      <c r="AB115" s="31">
        <v>10.690394</v>
      </c>
      <c r="AC115" s="31">
        <v>10.799989</v>
      </c>
      <c r="AD115" s="31">
        <v>10.906891</v>
      </c>
      <c r="AE115" s="31">
        <v>11.027562</v>
      </c>
      <c r="AF115" s="31">
        <v>11.187469</v>
      </c>
      <c r="AG115" s="32" t="s">
        <v>1754</v>
      </c>
    </row>
    <row r="116" spans="1:33" ht="15" customHeight="1">
      <c r="A116" s="19" t="s">
        <v>189</v>
      </c>
      <c r="B116" s="144" t="s">
        <v>1958</v>
      </c>
      <c r="C116" s="145">
        <v>0</v>
      </c>
      <c r="D116" s="145">
        <v>0</v>
      </c>
      <c r="E116" s="145">
        <v>0</v>
      </c>
      <c r="F116" s="145">
        <v>13.573143</v>
      </c>
      <c r="G116" s="145">
        <v>0</v>
      </c>
      <c r="H116" s="145">
        <v>15.314667</v>
      </c>
      <c r="I116" s="145">
        <v>16.942931999999999</v>
      </c>
      <c r="J116" s="145">
        <v>17.348572000000001</v>
      </c>
      <c r="K116" s="145">
        <v>17.697510000000001</v>
      </c>
      <c r="L116" s="145">
        <v>17.999908000000001</v>
      </c>
      <c r="M116" s="145">
        <v>18.186646</v>
      </c>
      <c r="N116" s="145">
        <v>18.340606999999999</v>
      </c>
      <c r="O116" s="145">
        <v>18.476012999999998</v>
      </c>
      <c r="P116" s="145">
        <v>18.591034000000001</v>
      </c>
      <c r="Q116" s="145">
        <v>18.690491000000002</v>
      </c>
      <c r="R116" s="145">
        <v>18.777007999999999</v>
      </c>
      <c r="S116" s="145">
        <v>18.856231999999999</v>
      </c>
      <c r="T116" s="145">
        <v>18.929625999999999</v>
      </c>
      <c r="U116" s="145">
        <v>18.999358999999998</v>
      </c>
      <c r="V116" s="145">
        <v>19.055481</v>
      </c>
      <c r="W116" s="145">
        <v>19.126830999999999</v>
      </c>
      <c r="X116" s="145">
        <v>19.213042999999999</v>
      </c>
      <c r="Y116" s="145">
        <v>19.315124999999998</v>
      </c>
      <c r="Z116" s="145">
        <v>19.445740000000001</v>
      </c>
      <c r="AA116" s="145">
        <v>19.605011000000001</v>
      </c>
      <c r="AB116" s="145">
        <v>19.794006</v>
      </c>
      <c r="AC116" s="145">
        <v>20.015868999999999</v>
      </c>
      <c r="AD116" s="145">
        <v>20.273925999999999</v>
      </c>
      <c r="AE116" s="145">
        <v>20.572020999999999</v>
      </c>
      <c r="AF116" s="145">
        <v>20.911621</v>
      </c>
      <c r="AG116" s="146" t="s">
        <v>1754</v>
      </c>
    </row>
    <row r="117" spans="1:33" ht="15" customHeight="1">
      <c r="A117" s="19" t="s">
        <v>188</v>
      </c>
      <c r="B117" s="37" t="s">
        <v>1960</v>
      </c>
      <c r="C117" s="31">
        <v>0</v>
      </c>
      <c r="D117" s="31">
        <v>0</v>
      </c>
      <c r="E117" s="31">
        <v>13.36576</v>
      </c>
      <c r="F117" s="31">
        <v>25.460571000000002</v>
      </c>
      <c r="G117" s="31">
        <v>23.714995999999999</v>
      </c>
      <c r="H117" s="31">
        <v>16.916841999999999</v>
      </c>
      <c r="I117" s="31">
        <v>27.940021999999999</v>
      </c>
      <c r="J117" s="31">
        <v>26.147005</v>
      </c>
      <c r="K117" s="31">
        <v>32.561207000000003</v>
      </c>
      <c r="L117" s="31">
        <v>34.778503000000001</v>
      </c>
      <c r="M117" s="31">
        <v>39.739654999999999</v>
      </c>
      <c r="N117" s="31">
        <v>44.280665999999997</v>
      </c>
      <c r="O117" s="31">
        <v>50.394568999999997</v>
      </c>
      <c r="P117" s="31">
        <v>51.652000000000001</v>
      </c>
      <c r="Q117" s="31">
        <v>52.699966000000003</v>
      </c>
      <c r="R117" s="31">
        <v>53.582293999999997</v>
      </c>
      <c r="S117" s="31">
        <v>54.740519999999997</v>
      </c>
      <c r="T117" s="31">
        <v>55.958717</v>
      </c>
      <c r="U117" s="31">
        <v>57.164245999999999</v>
      </c>
      <c r="V117" s="31">
        <v>58.394328999999999</v>
      </c>
      <c r="W117" s="31">
        <v>59.444640999999997</v>
      </c>
      <c r="X117" s="31">
        <v>60.687237000000003</v>
      </c>
      <c r="Y117" s="31">
        <v>62.011093000000002</v>
      </c>
      <c r="Z117" s="31">
        <v>63.382271000000003</v>
      </c>
      <c r="AA117" s="31">
        <v>64.814926</v>
      </c>
      <c r="AB117" s="31">
        <v>65.724868999999998</v>
      </c>
      <c r="AC117" s="31">
        <v>67.195496000000006</v>
      </c>
      <c r="AD117" s="31">
        <v>68.818686999999997</v>
      </c>
      <c r="AE117" s="31">
        <v>70.635315000000006</v>
      </c>
      <c r="AF117" s="31">
        <v>72.662338000000005</v>
      </c>
      <c r="AG117" s="32" t="s">
        <v>1754</v>
      </c>
    </row>
    <row r="118" spans="1:33" ht="15" customHeight="1">
      <c r="A118" s="19" t="s">
        <v>187</v>
      </c>
      <c r="B118" s="37" t="s">
        <v>1956</v>
      </c>
      <c r="C118" s="31">
        <v>0</v>
      </c>
      <c r="D118" s="31">
        <v>0</v>
      </c>
      <c r="E118" s="31">
        <v>11.923518</v>
      </c>
      <c r="F118" s="31">
        <v>25.460571000000002</v>
      </c>
      <c r="G118" s="31">
        <v>20.345780999999999</v>
      </c>
      <c r="H118" s="31">
        <v>15.399628</v>
      </c>
      <c r="I118" s="31">
        <v>22.295515000000002</v>
      </c>
      <c r="J118" s="31">
        <v>25.273651000000001</v>
      </c>
      <c r="K118" s="31">
        <v>26.426055999999999</v>
      </c>
      <c r="L118" s="31">
        <v>27.526610999999999</v>
      </c>
      <c r="M118" s="31">
        <v>31.540832999999999</v>
      </c>
      <c r="N118" s="31">
        <v>35.099823000000001</v>
      </c>
      <c r="O118" s="31">
        <v>35.791423999999999</v>
      </c>
      <c r="P118" s="31">
        <v>36.671241999999999</v>
      </c>
      <c r="Q118" s="31">
        <v>37.619053000000001</v>
      </c>
      <c r="R118" s="31">
        <v>38.494686000000002</v>
      </c>
      <c r="S118" s="31">
        <v>39.585757999999998</v>
      </c>
      <c r="T118" s="31">
        <v>40.731293000000001</v>
      </c>
      <c r="U118" s="31">
        <v>41.870178000000003</v>
      </c>
      <c r="V118" s="31">
        <v>43.053714999999997</v>
      </c>
      <c r="W118" s="31">
        <v>44.108341000000003</v>
      </c>
      <c r="X118" s="31">
        <v>45.305252000000003</v>
      </c>
      <c r="Y118" s="31">
        <v>46.583820000000003</v>
      </c>
      <c r="Z118" s="31">
        <v>47.911330999999997</v>
      </c>
      <c r="AA118" s="31">
        <v>49.305664</v>
      </c>
      <c r="AB118" s="31">
        <v>50.308776999999999</v>
      </c>
      <c r="AC118" s="31">
        <v>51.732666000000002</v>
      </c>
      <c r="AD118" s="31">
        <v>53.290222</v>
      </c>
      <c r="AE118" s="31">
        <v>55.001221000000001</v>
      </c>
      <c r="AF118" s="31">
        <v>56.877746999999999</v>
      </c>
      <c r="AG118" s="32" t="s">
        <v>1754</v>
      </c>
    </row>
    <row r="119" spans="1:33" ht="15" customHeight="1">
      <c r="A119" s="19" t="s">
        <v>186</v>
      </c>
      <c r="B119" s="37" t="s">
        <v>1957</v>
      </c>
      <c r="C119" s="31">
        <v>0</v>
      </c>
      <c r="D119" s="31">
        <v>0</v>
      </c>
      <c r="E119" s="31">
        <v>1.442242</v>
      </c>
      <c r="F119" s="31">
        <v>0</v>
      </c>
      <c r="G119" s="31">
        <v>0</v>
      </c>
      <c r="H119" s="31">
        <v>0</v>
      </c>
      <c r="I119" s="31">
        <v>0.22289</v>
      </c>
      <c r="J119" s="31">
        <v>0.69333900000000004</v>
      </c>
      <c r="K119" s="31">
        <v>0.89962699999999995</v>
      </c>
      <c r="L119" s="31">
        <v>1.1372660000000001</v>
      </c>
      <c r="M119" s="31">
        <v>1.3734789999999999</v>
      </c>
      <c r="N119" s="31">
        <v>1.610668</v>
      </c>
      <c r="O119" s="31">
        <v>2.8639009999999998</v>
      </c>
      <c r="P119" s="31">
        <v>2.9975299999999998</v>
      </c>
      <c r="Q119" s="31">
        <v>2.9503590000000002</v>
      </c>
      <c r="R119" s="31">
        <v>2.8897490000000001</v>
      </c>
      <c r="S119" s="31">
        <v>2.871912</v>
      </c>
      <c r="T119" s="31">
        <v>2.8770989999999999</v>
      </c>
      <c r="U119" s="31">
        <v>2.8936459999999999</v>
      </c>
      <c r="V119" s="31">
        <v>2.9124819999999998</v>
      </c>
      <c r="W119" s="31">
        <v>2.9270879999999999</v>
      </c>
      <c r="X119" s="31">
        <v>2.9625659999999998</v>
      </c>
      <c r="Y119" s="31">
        <v>2.9969429999999999</v>
      </c>
      <c r="Z119" s="31">
        <v>3.0266500000000001</v>
      </c>
      <c r="AA119" s="31">
        <v>3.045255</v>
      </c>
      <c r="AB119" s="31">
        <v>3.0344039999999999</v>
      </c>
      <c r="AC119" s="31">
        <v>3.0484770000000001</v>
      </c>
      <c r="AD119" s="31">
        <v>3.0496439999999998</v>
      </c>
      <c r="AE119" s="31">
        <v>3.0565220000000002</v>
      </c>
      <c r="AF119" s="31">
        <v>3.072727</v>
      </c>
      <c r="AG119" s="32" t="s">
        <v>1754</v>
      </c>
    </row>
    <row r="120" spans="1:33" ht="15" customHeight="1">
      <c r="A120" s="19" t="s">
        <v>185</v>
      </c>
      <c r="B120" s="37" t="s">
        <v>1958</v>
      </c>
      <c r="C120" s="31">
        <v>0</v>
      </c>
      <c r="D120" s="31">
        <v>0</v>
      </c>
      <c r="E120" s="31">
        <v>0</v>
      </c>
      <c r="F120" s="31">
        <v>0</v>
      </c>
      <c r="G120" s="31">
        <v>3.3692150000000001</v>
      </c>
      <c r="H120" s="31">
        <v>1.5172140000000001</v>
      </c>
      <c r="I120" s="31">
        <v>5.4216160000000002</v>
      </c>
      <c r="J120" s="31">
        <v>0.18001400000000001</v>
      </c>
      <c r="K120" s="31">
        <v>5.2355229999999997</v>
      </c>
      <c r="L120" s="31">
        <v>6.1146260000000003</v>
      </c>
      <c r="M120" s="31">
        <v>6.8253440000000003</v>
      </c>
      <c r="N120" s="31">
        <v>7.5701749999999999</v>
      </c>
      <c r="O120" s="31">
        <v>11.739243</v>
      </c>
      <c r="P120" s="31">
        <v>11.983231</v>
      </c>
      <c r="Q120" s="31">
        <v>12.130554</v>
      </c>
      <c r="R120" s="31">
        <v>12.197861</v>
      </c>
      <c r="S120" s="31">
        <v>12.282852</v>
      </c>
      <c r="T120" s="31">
        <v>12.350327</v>
      </c>
      <c r="U120" s="31">
        <v>12.400421</v>
      </c>
      <c r="V120" s="31">
        <v>12.428131</v>
      </c>
      <c r="W120" s="31">
        <v>12.40921</v>
      </c>
      <c r="X120" s="31">
        <v>12.419418</v>
      </c>
      <c r="Y120" s="31">
        <v>12.430327999999999</v>
      </c>
      <c r="Z120" s="31">
        <v>12.444290000000001</v>
      </c>
      <c r="AA120" s="31">
        <v>12.464005</v>
      </c>
      <c r="AB120" s="31">
        <v>12.381683000000001</v>
      </c>
      <c r="AC120" s="31">
        <v>12.414351999999999</v>
      </c>
      <c r="AD120" s="31">
        <v>12.478821</v>
      </c>
      <c r="AE120" s="31">
        <v>12.577576000000001</v>
      </c>
      <c r="AF120" s="31">
        <v>12.711868000000001</v>
      </c>
      <c r="AG120" s="32" t="s">
        <v>1754</v>
      </c>
    </row>
    <row r="121" spans="1:33" ht="15" customHeight="1">
      <c r="A121" s="19" t="s">
        <v>184</v>
      </c>
      <c r="B121" s="37" t="s">
        <v>1961</v>
      </c>
      <c r="C121" s="31">
        <v>0</v>
      </c>
      <c r="D121" s="31">
        <v>0</v>
      </c>
      <c r="E121" s="31">
        <v>27.095141999999999</v>
      </c>
      <c r="F121" s="31">
        <v>54.594627000000003</v>
      </c>
      <c r="G121" s="31">
        <v>51.983314999999997</v>
      </c>
      <c r="H121" s="31">
        <v>65.107849000000002</v>
      </c>
      <c r="I121" s="31">
        <v>82.112976000000003</v>
      </c>
      <c r="J121" s="31">
        <v>86.875136999999995</v>
      </c>
      <c r="K121" s="31">
        <v>90.933860999999993</v>
      </c>
      <c r="L121" s="31">
        <v>102.948402</v>
      </c>
      <c r="M121" s="31">
        <v>113.68461600000001</v>
      </c>
      <c r="N121" s="31">
        <v>117.432861</v>
      </c>
      <c r="O121" s="31">
        <v>121.51016199999999</v>
      </c>
      <c r="P121" s="31">
        <v>125.903465</v>
      </c>
      <c r="Q121" s="31">
        <v>130.516479</v>
      </c>
      <c r="R121" s="31">
        <v>134.73751799999999</v>
      </c>
      <c r="S121" s="31">
        <v>139.971497</v>
      </c>
      <c r="T121" s="31">
        <v>145.55654899999999</v>
      </c>
      <c r="U121" s="31">
        <v>151.446213</v>
      </c>
      <c r="V121" s="31">
        <v>157.52864099999999</v>
      </c>
      <c r="W121" s="31">
        <v>163.935394</v>
      </c>
      <c r="X121" s="31">
        <v>171.00962799999999</v>
      </c>
      <c r="Y121" s="31">
        <v>177.14112900000001</v>
      </c>
      <c r="Z121" s="31">
        <v>183.74778699999999</v>
      </c>
      <c r="AA121" s="31">
        <v>190.96301299999999</v>
      </c>
      <c r="AB121" s="31">
        <v>196.94068899999999</v>
      </c>
      <c r="AC121" s="31">
        <v>205.15400700000001</v>
      </c>
      <c r="AD121" s="31">
        <v>214.119339</v>
      </c>
      <c r="AE121" s="31">
        <v>223.91113300000001</v>
      </c>
      <c r="AF121" s="31">
        <v>234.54933199999999</v>
      </c>
      <c r="AG121" s="32" t="s">
        <v>1754</v>
      </c>
    </row>
    <row r="122" spans="1:33" ht="15" customHeight="1">
      <c r="A122" s="19" t="s">
        <v>183</v>
      </c>
      <c r="B122" s="37" t="s">
        <v>1956</v>
      </c>
      <c r="C122" s="31">
        <v>0</v>
      </c>
      <c r="D122" s="31">
        <v>0</v>
      </c>
      <c r="E122" s="31">
        <v>13.582299000000001</v>
      </c>
      <c r="F122" s="31">
        <v>44.143509000000002</v>
      </c>
      <c r="G122" s="31">
        <v>51.983314999999997</v>
      </c>
      <c r="H122" s="31">
        <v>52.080620000000003</v>
      </c>
      <c r="I122" s="31">
        <v>62.482177999999998</v>
      </c>
      <c r="J122" s="31">
        <v>64.909180000000006</v>
      </c>
      <c r="K122" s="31">
        <v>67.422118999999995</v>
      </c>
      <c r="L122" s="31">
        <v>77.789000999999999</v>
      </c>
      <c r="M122" s="31">
        <v>80.586181999999994</v>
      </c>
      <c r="N122" s="31">
        <v>82.892364999999998</v>
      </c>
      <c r="O122" s="31">
        <v>85.595855999999998</v>
      </c>
      <c r="P122" s="31">
        <v>88.569800999999998</v>
      </c>
      <c r="Q122" s="31">
        <v>91.730118000000004</v>
      </c>
      <c r="R122" s="31">
        <v>94.465209999999999</v>
      </c>
      <c r="S122" s="31">
        <v>97.935135000000002</v>
      </c>
      <c r="T122" s="31">
        <v>101.736237</v>
      </c>
      <c r="U122" s="31">
        <v>105.846664</v>
      </c>
      <c r="V122" s="31">
        <v>110.19787599999999</v>
      </c>
      <c r="W122" s="31">
        <v>113.69006299999999</v>
      </c>
      <c r="X122" s="31">
        <v>118.452271</v>
      </c>
      <c r="Y122" s="31">
        <v>123.581543</v>
      </c>
      <c r="Z122" s="31">
        <v>129.11914100000001</v>
      </c>
      <c r="AA122" s="31">
        <v>135.10327100000001</v>
      </c>
      <c r="AB122" s="31">
        <v>140.31274400000001</v>
      </c>
      <c r="AC122" s="31">
        <v>147.19897499999999</v>
      </c>
      <c r="AD122" s="31">
        <v>154.660156</v>
      </c>
      <c r="AE122" s="31">
        <v>162.765625</v>
      </c>
      <c r="AF122" s="31">
        <v>171.53247099999999</v>
      </c>
      <c r="AG122" s="32" t="s">
        <v>1754</v>
      </c>
    </row>
    <row r="123" spans="1:33" ht="15" customHeight="1">
      <c r="A123" s="19" t="s">
        <v>182</v>
      </c>
      <c r="B123" s="37" t="s">
        <v>1957</v>
      </c>
      <c r="C123" s="31">
        <v>0</v>
      </c>
      <c r="D123" s="31">
        <v>0</v>
      </c>
      <c r="E123" s="31">
        <v>13.512843999999999</v>
      </c>
      <c r="F123" s="31">
        <v>0</v>
      </c>
      <c r="G123" s="31">
        <v>0</v>
      </c>
      <c r="H123" s="31">
        <v>0</v>
      </c>
      <c r="I123" s="31">
        <v>3.9727299999999999</v>
      </c>
      <c r="J123" s="31">
        <v>5.1847779999999997</v>
      </c>
      <c r="K123" s="31">
        <v>5.5874569999999997</v>
      </c>
      <c r="L123" s="31">
        <v>6.0374460000000001</v>
      </c>
      <c r="M123" s="31">
        <v>6.5016040000000004</v>
      </c>
      <c r="N123" s="31">
        <v>7.0785840000000002</v>
      </c>
      <c r="O123" s="31">
        <v>7.7044079999999999</v>
      </c>
      <c r="P123" s="31">
        <v>8.3741319999999995</v>
      </c>
      <c r="Q123" s="31">
        <v>9.0773489999999999</v>
      </c>
      <c r="R123" s="31">
        <v>9.9670760000000005</v>
      </c>
      <c r="S123" s="31">
        <v>10.927172000000001</v>
      </c>
      <c r="T123" s="31">
        <v>11.862753</v>
      </c>
      <c r="U123" s="31">
        <v>12.749724000000001</v>
      </c>
      <c r="V123" s="31">
        <v>13.565351</v>
      </c>
      <c r="W123" s="31">
        <v>15.860439</v>
      </c>
      <c r="X123" s="31">
        <v>17.174973000000001</v>
      </c>
      <c r="Y123" s="31">
        <v>17.116745000000002</v>
      </c>
      <c r="Z123" s="31">
        <v>17.067246999999998</v>
      </c>
      <c r="AA123" s="31">
        <v>17.106138000000001</v>
      </c>
      <c r="AB123" s="31">
        <v>17.001358</v>
      </c>
      <c r="AC123" s="31">
        <v>17.001598000000001</v>
      </c>
      <c r="AD123" s="31">
        <v>17.083089999999999</v>
      </c>
      <c r="AE123" s="31">
        <v>17.241447000000001</v>
      </c>
      <c r="AF123" s="31">
        <v>17.47908</v>
      </c>
      <c r="AG123" s="32" t="s">
        <v>1754</v>
      </c>
    </row>
    <row r="124" spans="1:33" ht="15" customHeight="1">
      <c r="A124" s="19" t="s">
        <v>181</v>
      </c>
      <c r="B124" s="37" t="s">
        <v>1958</v>
      </c>
      <c r="C124" s="31">
        <v>0</v>
      </c>
      <c r="D124" s="31">
        <v>0</v>
      </c>
      <c r="E124" s="31">
        <v>0</v>
      </c>
      <c r="F124" s="31">
        <v>10.451117999999999</v>
      </c>
      <c r="G124" s="31">
        <v>0</v>
      </c>
      <c r="H124" s="31">
        <v>13.027227999999999</v>
      </c>
      <c r="I124" s="31">
        <v>15.65807</v>
      </c>
      <c r="J124" s="31">
        <v>16.781178000000001</v>
      </c>
      <c r="K124" s="31">
        <v>17.924285999999999</v>
      </c>
      <c r="L124" s="31">
        <v>19.121953999999999</v>
      </c>
      <c r="M124" s="31">
        <v>26.596831999999999</v>
      </c>
      <c r="N124" s="31">
        <v>27.461914</v>
      </c>
      <c r="O124" s="31">
        <v>28.209900000000001</v>
      </c>
      <c r="P124" s="31">
        <v>28.959534000000001</v>
      </c>
      <c r="Q124" s="31">
        <v>29.709015000000001</v>
      </c>
      <c r="R124" s="31">
        <v>30.305237000000002</v>
      </c>
      <c r="S124" s="31">
        <v>31.109192</v>
      </c>
      <c r="T124" s="31">
        <v>31.957550000000001</v>
      </c>
      <c r="U124" s="31">
        <v>32.849823000000001</v>
      </c>
      <c r="V124" s="31">
        <v>33.765411</v>
      </c>
      <c r="W124" s="31">
        <v>34.384887999999997</v>
      </c>
      <c r="X124" s="31">
        <v>35.382384999999999</v>
      </c>
      <c r="Y124" s="31">
        <v>36.442841000000001</v>
      </c>
      <c r="Z124" s="31">
        <v>37.561400999999996</v>
      </c>
      <c r="AA124" s="31">
        <v>38.753601000000003</v>
      </c>
      <c r="AB124" s="31">
        <v>39.626587000000001</v>
      </c>
      <c r="AC124" s="31">
        <v>40.953429999999997</v>
      </c>
      <c r="AD124" s="31">
        <v>42.376099000000004</v>
      </c>
      <c r="AE124" s="31">
        <v>43.904052999999998</v>
      </c>
      <c r="AF124" s="31">
        <v>45.537781000000003</v>
      </c>
      <c r="AG124" s="32" t="s">
        <v>1754</v>
      </c>
    </row>
    <row r="125" spans="1:33" ht="15" customHeight="1">
      <c r="A125" s="19" t="s">
        <v>180</v>
      </c>
      <c r="B125" s="37" t="s">
        <v>1962</v>
      </c>
      <c r="C125" s="31">
        <v>0</v>
      </c>
      <c r="D125" s="31">
        <v>0</v>
      </c>
      <c r="E125" s="31">
        <v>156.61035200000001</v>
      </c>
      <c r="F125" s="31">
        <v>153.58528100000001</v>
      </c>
      <c r="G125" s="31">
        <v>167.54072600000001</v>
      </c>
      <c r="H125" s="31">
        <v>131.80898999999999</v>
      </c>
      <c r="I125" s="31">
        <v>229.18573000000001</v>
      </c>
      <c r="J125" s="31">
        <v>272.50289900000001</v>
      </c>
      <c r="K125" s="31">
        <v>307.55731200000002</v>
      </c>
      <c r="L125" s="31">
        <v>330.31860399999999</v>
      </c>
      <c r="M125" s="31">
        <v>353.19519000000003</v>
      </c>
      <c r="N125" s="31">
        <v>375.54422</v>
      </c>
      <c r="O125" s="31">
        <v>405.92275999999998</v>
      </c>
      <c r="P125" s="31">
        <v>451.901611</v>
      </c>
      <c r="Q125" s="31">
        <v>462.28936800000002</v>
      </c>
      <c r="R125" s="31">
        <v>472.41039999999998</v>
      </c>
      <c r="S125" s="31">
        <v>484.61755399999998</v>
      </c>
      <c r="T125" s="31">
        <v>496.45117199999999</v>
      </c>
      <c r="U125" s="31">
        <v>507.82092299999999</v>
      </c>
      <c r="V125" s="31">
        <v>531.66821300000004</v>
      </c>
      <c r="W125" s="31">
        <v>574.87817399999994</v>
      </c>
      <c r="X125" s="31">
        <v>601.270264</v>
      </c>
      <c r="Y125" s="31">
        <v>611.60278300000004</v>
      </c>
      <c r="Z125" s="31">
        <v>618.27722200000005</v>
      </c>
      <c r="AA125" s="31">
        <v>627.55560300000002</v>
      </c>
      <c r="AB125" s="31">
        <v>639.02136199999995</v>
      </c>
      <c r="AC125" s="31">
        <v>652.56243900000004</v>
      </c>
      <c r="AD125" s="31">
        <v>668.86431900000002</v>
      </c>
      <c r="AE125" s="31">
        <v>687.924622</v>
      </c>
      <c r="AF125" s="31">
        <v>709.28985599999999</v>
      </c>
      <c r="AG125" s="32" t="s">
        <v>1754</v>
      </c>
    </row>
    <row r="126" spans="1:33" ht="15" customHeight="1">
      <c r="A126" s="19" t="s">
        <v>179</v>
      </c>
      <c r="B126" s="37" t="s">
        <v>1956</v>
      </c>
      <c r="C126" s="31">
        <v>0</v>
      </c>
      <c r="D126" s="31">
        <v>0</v>
      </c>
      <c r="E126" s="31">
        <v>29.267792</v>
      </c>
      <c r="F126" s="31">
        <v>148.46101400000001</v>
      </c>
      <c r="G126" s="31">
        <v>139.742538</v>
      </c>
      <c r="H126" s="31">
        <v>121.189781</v>
      </c>
      <c r="I126" s="31">
        <v>193.18284600000001</v>
      </c>
      <c r="J126" s="31">
        <v>209.39009100000001</v>
      </c>
      <c r="K126" s="31">
        <v>225.368652</v>
      </c>
      <c r="L126" s="31">
        <v>240.24786399999999</v>
      </c>
      <c r="M126" s="31">
        <v>255.14991800000001</v>
      </c>
      <c r="N126" s="31">
        <v>269.67132600000002</v>
      </c>
      <c r="O126" s="31">
        <v>284.09588600000001</v>
      </c>
      <c r="P126" s="31">
        <v>313.66015599999997</v>
      </c>
      <c r="Q126" s="31">
        <v>321.21826199999998</v>
      </c>
      <c r="R126" s="31">
        <v>328.60351600000001</v>
      </c>
      <c r="S126" s="31">
        <v>337.46630900000002</v>
      </c>
      <c r="T126" s="31">
        <v>346.10791</v>
      </c>
      <c r="U126" s="31">
        <v>354.48046900000003</v>
      </c>
      <c r="V126" s="31">
        <v>367.95263699999998</v>
      </c>
      <c r="W126" s="31">
        <v>402.02539100000001</v>
      </c>
      <c r="X126" s="31">
        <v>407.52685500000001</v>
      </c>
      <c r="Y126" s="31">
        <v>413.90185500000001</v>
      </c>
      <c r="Z126" s="31">
        <v>421.381348</v>
      </c>
      <c r="AA126" s="31">
        <v>430.34814499999999</v>
      </c>
      <c r="AB126" s="31">
        <v>440.97363300000001</v>
      </c>
      <c r="AC126" s="31">
        <v>453.27734400000003</v>
      </c>
      <c r="AD126" s="31">
        <v>467.75048800000002</v>
      </c>
      <c r="AE126" s="31">
        <v>484.39794899999998</v>
      </c>
      <c r="AF126" s="31">
        <v>502.89453099999997</v>
      </c>
      <c r="AG126" s="32" t="s">
        <v>1754</v>
      </c>
    </row>
    <row r="127" spans="1:33" ht="15" customHeight="1">
      <c r="A127" s="19" t="s">
        <v>178</v>
      </c>
      <c r="B127" s="37" t="s">
        <v>1957</v>
      </c>
      <c r="C127" s="31">
        <v>0</v>
      </c>
      <c r="D127" s="31">
        <v>0</v>
      </c>
      <c r="E127" s="31">
        <v>127.342552</v>
      </c>
      <c r="F127" s="31">
        <v>0</v>
      </c>
      <c r="G127" s="31">
        <v>0</v>
      </c>
      <c r="H127" s="31">
        <v>0</v>
      </c>
      <c r="I127" s="31">
        <v>21.023781</v>
      </c>
      <c r="J127" s="31">
        <v>30.238078999999999</v>
      </c>
      <c r="K127" s="31">
        <v>45.077007000000002</v>
      </c>
      <c r="L127" s="31">
        <v>49.187542000000001</v>
      </c>
      <c r="M127" s="31">
        <v>53.319316999999998</v>
      </c>
      <c r="N127" s="31">
        <v>57.339396999999998</v>
      </c>
      <c r="O127" s="31">
        <v>61.260052000000002</v>
      </c>
      <c r="P127" s="31">
        <v>75.897705000000002</v>
      </c>
      <c r="Q127" s="31">
        <v>77.324341000000004</v>
      </c>
      <c r="R127" s="31">
        <v>78.755249000000006</v>
      </c>
      <c r="S127" s="31">
        <v>80.554687999999999</v>
      </c>
      <c r="T127" s="31">
        <v>82.385620000000003</v>
      </c>
      <c r="U127" s="31">
        <v>84.233643000000001</v>
      </c>
      <c r="V127" s="31">
        <v>86.337280000000007</v>
      </c>
      <c r="W127" s="31">
        <v>88.408569</v>
      </c>
      <c r="X127" s="31">
        <v>109.458496</v>
      </c>
      <c r="Y127" s="31">
        <v>113.65683</v>
      </c>
      <c r="Z127" s="31">
        <v>113.023438</v>
      </c>
      <c r="AA127" s="31">
        <v>113.326942</v>
      </c>
      <c r="AB127" s="31">
        <v>113.95961</v>
      </c>
      <c r="AC127" s="31">
        <v>114.78641500000001</v>
      </c>
      <c r="AD127" s="31">
        <v>115.900581</v>
      </c>
      <c r="AE127" s="31">
        <v>117.31572</v>
      </c>
      <c r="AF127" s="31">
        <v>118.97711200000001</v>
      </c>
      <c r="AG127" s="32" t="s">
        <v>1754</v>
      </c>
    </row>
    <row r="128" spans="1:33" ht="12" customHeight="1">
      <c r="A128" s="19" t="s">
        <v>177</v>
      </c>
      <c r="B128" s="37" t="s">
        <v>1958</v>
      </c>
      <c r="C128" s="31">
        <v>0</v>
      </c>
      <c r="D128" s="31">
        <v>0</v>
      </c>
      <c r="E128" s="31">
        <v>0</v>
      </c>
      <c r="F128" s="31">
        <v>5.1242640000000002</v>
      </c>
      <c r="G128" s="31">
        <v>27.798190999999999</v>
      </c>
      <c r="H128" s="31">
        <v>10.619213</v>
      </c>
      <c r="I128" s="31">
        <v>14.979089</v>
      </c>
      <c r="J128" s="31">
        <v>32.874724999999998</v>
      </c>
      <c r="K128" s="31">
        <v>37.111679000000002</v>
      </c>
      <c r="L128" s="31">
        <v>40.883220999999999</v>
      </c>
      <c r="M128" s="31">
        <v>44.725951999999999</v>
      </c>
      <c r="N128" s="31">
        <v>48.533504000000001</v>
      </c>
      <c r="O128" s="31">
        <v>60.566833000000003</v>
      </c>
      <c r="P128" s="31">
        <v>62.34375</v>
      </c>
      <c r="Q128" s="31">
        <v>63.746765000000003</v>
      </c>
      <c r="R128" s="31">
        <v>65.051636000000002</v>
      </c>
      <c r="S128" s="31">
        <v>66.596558000000002</v>
      </c>
      <c r="T128" s="31">
        <v>67.957642000000007</v>
      </c>
      <c r="U128" s="31">
        <v>69.106812000000005</v>
      </c>
      <c r="V128" s="31">
        <v>77.378296000000006</v>
      </c>
      <c r="W128" s="31">
        <v>84.444214000000002</v>
      </c>
      <c r="X128" s="31">
        <v>84.284912000000006</v>
      </c>
      <c r="Y128" s="31">
        <v>84.044066999999998</v>
      </c>
      <c r="Z128" s="31">
        <v>83.872437000000005</v>
      </c>
      <c r="AA128" s="31">
        <v>83.880493000000001</v>
      </c>
      <c r="AB128" s="31">
        <v>84.088134999999994</v>
      </c>
      <c r="AC128" s="31">
        <v>84.498656999999994</v>
      </c>
      <c r="AD128" s="31">
        <v>85.213256999999999</v>
      </c>
      <c r="AE128" s="31">
        <v>86.210937999999999</v>
      </c>
      <c r="AF128" s="31">
        <v>87.418212999999994</v>
      </c>
      <c r="AG128" s="32" t="s">
        <v>1754</v>
      </c>
    </row>
    <row r="129" spans="1:33" ht="12" customHeight="1">
      <c r="A129" s="19" t="s">
        <v>176</v>
      </c>
      <c r="B129" s="37" t="s">
        <v>1963</v>
      </c>
      <c r="C129" s="31">
        <v>0</v>
      </c>
      <c r="D129" s="31">
        <v>0</v>
      </c>
      <c r="E129" s="31">
        <v>56.669510000000002</v>
      </c>
      <c r="F129" s="31">
        <v>37.471088000000002</v>
      </c>
      <c r="G129" s="31">
        <v>43.557560000000002</v>
      </c>
      <c r="H129" s="31">
        <v>44.503295999999999</v>
      </c>
      <c r="I129" s="31">
        <v>72.808311000000003</v>
      </c>
      <c r="J129" s="31">
        <v>84.820007000000004</v>
      </c>
      <c r="K129" s="31">
        <v>90.070235999999994</v>
      </c>
      <c r="L129" s="31">
        <v>92.176970999999995</v>
      </c>
      <c r="M129" s="31">
        <v>94.572677999999996</v>
      </c>
      <c r="N129" s="31">
        <v>97.417586999999997</v>
      </c>
      <c r="O129" s="31">
        <v>100.320312</v>
      </c>
      <c r="P129" s="31">
        <v>103.08107</v>
      </c>
      <c r="Q129" s="31">
        <v>105.67130299999999</v>
      </c>
      <c r="R129" s="31">
        <v>109.04439499999999</v>
      </c>
      <c r="S129" s="31">
        <v>112.1054</v>
      </c>
      <c r="T129" s="31">
        <v>118.504662</v>
      </c>
      <c r="U129" s="31">
        <v>121.540161</v>
      </c>
      <c r="V129" s="31">
        <v>124.700394</v>
      </c>
      <c r="W129" s="31">
        <v>128.62368799999999</v>
      </c>
      <c r="X129" s="31">
        <v>132.40486100000001</v>
      </c>
      <c r="Y129" s="31">
        <v>136.71447800000001</v>
      </c>
      <c r="Z129" s="31">
        <v>141.45953399999999</v>
      </c>
      <c r="AA129" s="31">
        <v>146.47183200000001</v>
      </c>
      <c r="AB129" s="31">
        <v>152.38009600000001</v>
      </c>
      <c r="AC129" s="31">
        <v>158.54830899999999</v>
      </c>
      <c r="AD129" s="31">
        <v>169.47439600000001</v>
      </c>
      <c r="AE129" s="31">
        <v>176.05462600000001</v>
      </c>
      <c r="AF129" s="31">
        <v>183.35507200000001</v>
      </c>
      <c r="AG129" s="32" t="s">
        <v>1754</v>
      </c>
    </row>
    <row r="130" spans="1:33" ht="12" customHeight="1">
      <c r="A130" s="19" t="s">
        <v>175</v>
      </c>
      <c r="B130" s="37" t="s">
        <v>1956</v>
      </c>
      <c r="C130" s="31">
        <v>0</v>
      </c>
      <c r="D130" s="31">
        <v>0</v>
      </c>
      <c r="E130" s="31">
        <v>40.306548999999997</v>
      </c>
      <c r="F130" s="31">
        <v>32.350479</v>
      </c>
      <c r="G130" s="31">
        <v>30.349741000000002</v>
      </c>
      <c r="H130" s="31">
        <v>28.719753000000001</v>
      </c>
      <c r="I130" s="31">
        <v>39.418579000000001</v>
      </c>
      <c r="J130" s="31">
        <v>46.519775000000003</v>
      </c>
      <c r="K130" s="31">
        <v>49.927703999999999</v>
      </c>
      <c r="L130" s="31">
        <v>50.177700000000002</v>
      </c>
      <c r="M130" s="31">
        <v>50.630234000000002</v>
      </c>
      <c r="N130" s="31">
        <v>51.382655999999997</v>
      </c>
      <c r="O130" s="31">
        <v>52.247616000000001</v>
      </c>
      <c r="P130" s="31">
        <v>53.135494000000001</v>
      </c>
      <c r="Q130" s="31">
        <v>53.99192</v>
      </c>
      <c r="R130" s="31">
        <v>55.335594</v>
      </c>
      <c r="S130" s="31">
        <v>56.643044000000003</v>
      </c>
      <c r="T130" s="31">
        <v>58.164817999999997</v>
      </c>
      <c r="U130" s="31">
        <v>59.893065999999997</v>
      </c>
      <c r="V130" s="31">
        <v>61.794277000000001</v>
      </c>
      <c r="W130" s="31">
        <v>64.128487000000007</v>
      </c>
      <c r="X130" s="31">
        <v>66.410843</v>
      </c>
      <c r="Y130" s="31">
        <v>69.047295000000005</v>
      </c>
      <c r="Z130" s="31">
        <v>72.002289000000005</v>
      </c>
      <c r="AA130" s="31">
        <v>75.173241000000004</v>
      </c>
      <c r="AB130" s="31">
        <v>78.856880000000004</v>
      </c>
      <c r="AC130" s="31">
        <v>82.716644000000002</v>
      </c>
      <c r="AD130" s="31">
        <v>87.047852000000006</v>
      </c>
      <c r="AE130" s="31">
        <v>91.724029999999999</v>
      </c>
      <c r="AF130" s="31">
        <v>96.761741999999998</v>
      </c>
      <c r="AG130" s="32" t="s">
        <v>1754</v>
      </c>
    </row>
    <row r="131" spans="1:33" ht="12" customHeight="1">
      <c r="A131" s="19" t="s">
        <v>174</v>
      </c>
      <c r="B131" s="37" t="s">
        <v>1957</v>
      </c>
      <c r="C131" s="31">
        <v>0</v>
      </c>
      <c r="D131" s="31">
        <v>0</v>
      </c>
      <c r="E131" s="31">
        <v>16.362960999999999</v>
      </c>
      <c r="F131" s="31">
        <v>0</v>
      </c>
      <c r="G131" s="31">
        <v>0</v>
      </c>
      <c r="H131" s="31">
        <v>0</v>
      </c>
      <c r="I131" s="31">
        <v>4.736758</v>
      </c>
      <c r="J131" s="31">
        <v>5.2091089999999998</v>
      </c>
      <c r="K131" s="31">
        <v>5.930682</v>
      </c>
      <c r="L131" s="31">
        <v>6.7345600000000001</v>
      </c>
      <c r="M131" s="31">
        <v>7.614382</v>
      </c>
      <c r="N131" s="31">
        <v>8.5717949999999998</v>
      </c>
      <c r="O131" s="31">
        <v>9.5365310000000001</v>
      </c>
      <c r="P131" s="31">
        <v>10.463457</v>
      </c>
      <c r="Q131" s="31">
        <v>11.344697999999999</v>
      </c>
      <c r="R131" s="31">
        <v>12.283388</v>
      </c>
      <c r="S131" s="31">
        <v>13.119218999999999</v>
      </c>
      <c r="T131" s="31">
        <v>17.008300999999999</v>
      </c>
      <c r="U131" s="31">
        <v>17.272521999999999</v>
      </c>
      <c r="V131" s="31">
        <v>17.530380000000001</v>
      </c>
      <c r="W131" s="31">
        <v>17.875762999999999</v>
      </c>
      <c r="X131" s="31">
        <v>18.192565999999999</v>
      </c>
      <c r="Y131" s="31">
        <v>18.542862</v>
      </c>
      <c r="Z131" s="31">
        <v>18.901398</v>
      </c>
      <c r="AA131" s="31">
        <v>19.243895999999999</v>
      </c>
      <c r="AB131" s="31">
        <v>19.652495999999999</v>
      </c>
      <c r="AC131" s="31">
        <v>20.147766000000001</v>
      </c>
      <c r="AD131" s="31">
        <v>24.738312000000001</v>
      </c>
      <c r="AE131" s="31">
        <v>24.481598000000002</v>
      </c>
      <c r="AF131" s="31">
        <v>24.404796999999999</v>
      </c>
      <c r="AG131" s="32" t="s">
        <v>1754</v>
      </c>
    </row>
    <row r="132" spans="1:33" ht="12" customHeight="1">
      <c r="A132" s="19" t="s">
        <v>173</v>
      </c>
      <c r="B132" s="37" t="s">
        <v>1958</v>
      </c>
      <c r="C132" s="31">
        <v>0</v>
      </c>
      <c r="D132" s="31">
        <v>0</v>
      </c>
      <c r="E132" s="31">
        <v>0</v>
      </c>
      <c r="F132" s="31">
        <v>5.1206079999999998</v>
      </c>
      <c r="G132" s="31">
        <v>13.20782</v>
      </c>
      <c r="H132" s="31">
        <v>15.783542000000001</v>
      </c>
      <c r="I132" s="31">
        <v>28.652972999999999</v>
      </c>
      <c r="J132" s="31">
        <v>33.091124999999998</v>
      </c>
      <c r="K132" s="31">
        <v>34.211852999999998</v>
      </c>
      <c r="L132" s="31">
        <v>35.264709000000003</v>
      </c>
      <c r="M132" s="31">
        <v>36.328063999999998</v>
      </c>
      <c r="N132" s="31">
        <v>37.463135000000001</v>
      </c>
      <c r="O132" s="31">
        <v>38.536163000000002</v>
      </c>
      <c r="P132" s="31">
        <v>39.482117000000002</v>
      </c>
      <c r="Q132" s="31">
        <v>40.334685999999998</v>
      </c>
      <c r="R132" s="31">
        <v>41.425415000000001</v>
      </c>
      <c r="S132" s="31">
        <v>42.343139999999998</v>
      </c>
      <c r="T132" s="31">
        <v>43.331543000000003</v>
      </c>
      <c r="U132" s="31">
        <v>44.374572999999998</v>
      </c>
      <c r="V132" s="31">
        <v>45.375731999999999</v>
      </c>
      <c r="W132" s="31">
        <v>46.619446000000003</v>
      </c>
      <c r="X132" s="31">
        <v>47.801453000000002</v>
      </c>
      <c r="Y132" s="31">
        <v>49.124329000000003</v>
      </c>
      <c r="Z132" s="31">
        <v>50.555847</v>
      </c>
      <c r="AA132" s="31">
        <v>52.054687999999999</v>
      </c>
      <c r="AB132" s="31">
        <v>53.870728</v>
      </c>
      <c r="AC132" s="31">
        <v>55.683898999999997</v>
      </c>
      <c r="AD132" s="31">
        <v>57.688231999999999</v>
      </c>
      <c r="AE132" s="31">
        <v>59.848998999999999</v>
      </c>
      <c r="AF132" s="31">
        <v>62.188538000000001</v>
      </c>
      <c r="AG132" s="32" t="s">
        <v>1754</v>
      </c>
    </row>
    <row r="133" spans="1:33" ht="12" customHeight="1">
      <c r="A133" s="19" t="s">
        <v>172</v>
      </c>
      <c r="B133" s="37" t="s">
        <v>1964</v>
      </c>
      <c r="C133" s="31">
        <v>0</v>
      </c>
      <c r="D133" s="31">
        <v>0</v>
      </c>
      <c r="E133" s="31">
        <v>115.426598</v>
      </c>
      <c r="F133" s="31">
        <v>41.947009999999999</v>
      </c>
      <c r="G133" s="31">
        <v>47.125084000000001</v>
      </c>
      <c r="H133" s="31">
        <v>38.117705999999998</v>
      </c>
      <c r="I133" s="31">
        <v>67.991485999999995</v>
      </c>
      <c r="J133" s="31">
        <v>96.846030999999996</v>
      </c>
      <c r="K133" s="31">
        <v>102.435974</v>
      </c>
      <c r="L133" s="31">
        <v>108.011292</v>
      </c>
      <c r="M133" s="31">
        <v>112.861465</v>
      </c>
      <c r="N133" s="31">
        <v>119.648026</v>
      </c>
      <c r="O133" s="31">
        <v>127.09201</v>
      </c>
      <c r="P133" s="31">
        <v>135.04875200000001</v>
      </c>
      <c r="Q133" s="31">
        <v>143.84571800000001</v>
      </c>
      <c r="R133" s="31">
        <v>152.63088999999999</v>
      </c>
      <c r="S133" s="31">
        <v>161.906387</v>
      </c>
      <c r="T133" s="31">
        <v>171.171494</v>
      </c>
      <c r="U133" s="31">
        <v>180.32472200000001</v>
      </c>
      <c r="V133" s="31">
        <v>189.25633199999999</v>
      </c>
      <c r="W133" s="31">
        <v>203.44070400000001</v>
      </c>
      <c r="X133" s="31">
        <v>209.50415000000001</v>
      </c>
      <c r="Y133" s="31">
        <v>215.64260899999999</v>
      </c>
      <c r="Z133" s="31">
        <v>221.91261299999999</v>
      </c>
      <c r="AA133" s="31">
        <v>228.406631</v>
      </c>
      <c r="AB133" s="31">
        <v>244.924744</v>
      </c>
      <c r="AC133" s="31">
        <v>255.999222</v>
      </c>
      <c r="AD133" s="31">
        <v>261.33923299999998</v>
      </c>
      <c r="AE133" s="31">
        <v>267.67520100000002</v>
      </c>
      <c r="AF133" s="31">
        <v>275.05304000000001</v>
      </c>
      <c r="AG133" s="32" t="s">
        <v>1754</v>
      </c>
    </row>
    <row r="134" spans="1:33" ht="12" customHeight="1">
      <c r="A134" s="19" t="s">
        <v>171</v>
      </c>
      <c r="B134" s="37" t="s">
        <v>1956</v>
      </c>
      <c r="C134" s="31">
        <v>0</v>
      </c>
      <c r="D134" s="31">
        <v>0</v>
      </c>
      <c r="E134" s="31">
        <v>32.940520999999997</v>
      </c>
      <c r="F134" s="31">
        <v>40.970402</v>
      </c>
      <c r="G134" s="31">
        <v>39.429993000000003</v>
      </c>
      <c r="H134" s="31">
        <v>30.231021999999999</v>
      </c>
      <c r="I134" s="31">
        <v>56.583678999999997</v>
      </c>
      <c r="J134" s="31">
        <v>58.839661</v>
      </c>
      <c r="K134" s="31">
        <v>61.001587000000001</v>
      </c>
      <c r="L134" s="31">
        <v>63.083435000000001</v>
      </c>
      <c r="M134" s="31">
        <v>64.746764999999996</v>
      </c>
      <c r="N134" s="31">
        <v>67.088195999999996</v>
      </c>
      <c r="O134" s="31">
        <v>69.668457000000004</v>
      </c>
      <c r="P134" s="31">
        <v>72.4375</v>
      </c>
      <c r="Q134" s="31">
        <v>75.356200999999999</v>
      </c>
      <c r="R134" s="31">
        <v>78.172973999999996</v>
      </c>
      <c r="S134" s="31">
        <v>81.315551999999997</v>
      </c>
      <c r="T134" s="31">
        <v>84.592772999999994</v>
      </c>
      <c r="U134" s="31">
        <v>88.001098999999996</v>
      </c>
      <c r="V134" s="31">
        <v>91.505981000000006</v>
      </c>
      <c r="W134" s="31">
        <v>94.761841000000004</v>
      </c>
      <c r="X134" s="31">
        <v>98.513672</v>
      </c>
      <c r="Y134" s="31">
        <v>102.453003</v>
      </c>
      <c r="Z134" s="31">
        <v>106.596802</v>
      </c>
      <c r="AA134" s="31">
        <v>110.993042</v>
      </c>
      <c r="AB134" s="31">
        <v>114.989014</v>
      </c>
      <c r="AC134" s="31">
        <v>119.89587400000001</v>
      </c>
      <c r="AD134" s="31">
        <v>125.173462</v>
      </c>
      <c r="AE134" s="31">
        <v>130.83972199999999</v>
      </c>
      <c r="AF134" s="31">
        <v>136.937378</v>
      </c>
      <c r="AG134" s="32" t="s">
        <v>1754</v>
      </c>
    </row>
    <row r="135" spans="1:33" ht="12" customHeight="1">
      <c r="A135" s="19" t="s">
        <v>170</v>
      </c>
      <c r="B135" s="37" t="s">
        <v>1957</v>
      </c>
      <c r="C135" s="31">
        <v>0</v>
      </c>
      <c r="D135" s="31">
        <v>0</v>
      </c>
      <c r="E135" s="31">
        <v>82.486075999999997</v>
      </c>
      <c r="F135" s="31">
        <v>0</v>
      </c>
      <c r="G135" s="31">
        <v>0</v>
      </c>
      <c r="H135" s="31">
        <v>5.9060759999999997</v>
      </c>
      <c r="I135" s="31">
        <v>6.032419</v>
      </c>
      <c r="J135" s="31">
        <v>27.743845</v>
      </c>
      <c r="K135" s="31">
        <v>30.876719999999999</v>
      </c>
      <c r="L135" s="31">
        <v>34.198436999999998</v>
      </c>
      <c r="M135" s="31">
        <v>37.282725999999997</v>
      </c>
      <c r="N135" s="31">
        <v>41.605784999999997</v>
      </c>
      <c r="O135" s="31">
        <v>46.323376000000003</v>
      </c>
      <c r="P135" s="31">
        <v>51.353405000000002</v>
      </c>
      <c r="Q135" s="31">
        <v>57.071381000000002</v>
      </c>
      <c r="R135" s="31">
        <v>62.9221</v>
      </c>
      <c r="S135" s="31">
        <v>68.898696999999999</v>
      </c>
      <c r="T135" s="31">
        <v>74.719711000000004</v>
      </c>
      <c r="U135" s="31">
        <v>80.285529999999994</v>
      </c>
      <c r="V135" s="31">
        <v>85.530495000000002</v>
      </c>
      <c r="W135" s="31">
        <v>96.310424999999995</v>
      </c>
      <c r="X135" s="31">
        <v>98.418944999999994</v>
      </c>
      <c r="Y135" s="31">
        <v>100.39196800000001</v>
      </c>
      <c r="Z135" s="31">
        <v>102.26965300000001</v>
      </c>
      <c r="AA135" s="31">
        <v>104.093506</v>
      </c>
      <c r="AB135" s="31">
        <v>116.365967</v>
      </c>
      <c r="AC135" s="31">
        <v>122.214355</v>
      </c>
      <c r="AD135" s="31">
        <v>121.921631</v>
      </c>
      <c r="AE135" s="31">
        <v>122.204224</v>
      </c>
      <c r="AF135" s="31">
        <v>123.062866</v>
      </c>
      <c r="AG135" s="32" t="s">
        <v>1754</v>
      </c>
    </row>
    <row r="136" spans="1:33" ht="12" customHeight="1">
      <c r="A136" s="19" t="s">
        <v>169</v>
      </c>
      <c r="B136" s="37" t="s">
        <v>1958</v>
      </c>
      <c r="C136" s="31">
        <v>0</v>
      </c>
      <c r="D136" s="31">
        <v>0</v>
      </c>
      <c r="E136" s="31">
        <v>0</v>
      </c>
      <c r="F136" s="31">
        <v>0.97660800000000003</v>
      </c>
      <c r="G136" s="31">
        <v>7.6950909999999997</v>
      </c>
      <c r="H136" s="31">
        <v>1.9806079999999999</v>
      </c>
      <c r="I136" s="31">
        <v>5.3753869999999999</v>
      </c>
      <c r="J136" s="31">
        <v>10.262527</v>
      </c>
      <c r="K136" s="31">
        <v>10.557663</v>
      </c>
      <c r="L136" s="31">
        <v>10.729416000000001</v>
      </c>
      <c r="M136" s="31">
        <v>10.83197</v>
      </c>
      <c r="N136" s="31">
        <v>10.954041</v>
      </c>
      <c r="O136" s="31">
        <v>11.100174000000001</v>
      </c>
      <c r="P136" s="31">
        <v>11.257842999999999</v>
      </c>
      <c r="Q136" s="31">
        <v>11.418137</v>
      </c>
      <c r="R136" s="31">
        <v>11.535812</v>
      </c>
      <c r="S136" s="31">
        <v>11.692138999999999</v>
      </c>
      <c r="T136" s="31">
        <v>11.859009</v>
      </c>
      <c r="U136" s="31">
        <v>12.038100999999999</v>
      </c>
      <c r="V136" s="31">
        <v>12.219863999999999</v>
      </c>
      <c r="W136" s="31">
        <v>12.368439</v>
      </c>
      <c r="X136" s="31">
        <v>12.571533000000001</v>
      </c>
      <c r="Y136" s="31">
        <v>12.797637999999999</v>
      </c>
      <c r="Z136" s="31">
        <v>13.046158</v>
      </c>
      <c r="AA136" s="31">
        <v>13.320084</v>
      </c>
      <c r="AB136" s="31">
        <v>13.569763</v>
      </c>
      <c r="AC136" s="31">
        <v>13.888992</v>
      </c>
      <c r="AD136" s="31">
        <v>14.244125</v>
      </c>
      <c r="AE136" s="31">
        <v>14.631256</v>
      </c>
      <c r="AF136" s="31">
        <v>15.052795</v>
      </c>
      <c r="AG136" s="32" t="s">
        <v>1754</v>
      </c>
    </row>
    <row r="137" spans="1:33" ht="12" customHeight="1">
      <c r="A137" s="19" t="s">
        <v>168</v>
      </c>
      <c r="B137" s="37" t="s">
        <v>1965</v>
      </c>
      <c r="C137" s="31">
        <v>92.633178999999998</v>
      </c>
      <c r="D137" s="31">
        <v>0</v>
      </c>
      <c r="E137" s="31">
        <v>143.05595400000001</v>
      </c>
      <c r="F137" s="31">
        <v>4.3904230000000002</v>
      </c>
      <c r="G137" s="31">
        <v>19.775538999999998</v>
      </c>
      <c r="H137" s="31">
        <v>10.59379</v>
      </c>
      <c r="I137" s="31">
        <v>27.343346</v>
      </c>
      <c r="J137" s="31">
        <v>28.084761</v>
      </c>
      <c r="K137" s="31">
        <v>39.258232</v>
      </c>
      <c r="L137" s="31">
        <v>45.927891000000002</v>
      </c>
      <c r="M137" s="31">
        <v>52.710113999999997</v>
      </c>
      <c r="N137" s="31">
        <v>63.697754000000003</v>
      </c>
      <c r="O137" s="31">
        <v>75.700142</v>
      </c>
      <c r="P137" s="31">
        <v>79.366919999999993</v>
      </c>
      <c r="Q137" s="31">
        <v>82.883492000000004</v>
      </c>
      <c r="R137" s="31">
        <v>97.115036000000003</v>
      </c>
      <c r="S137" s="31">
        <v>98.122757000000007</v>
      </c>
      <c r="T137" s="31">
        <v>99.166015999999999</v>
      </c>
      <c r="U137" s="31">
        <v>100.295456</v>
      </c>
      <c r="V137" s="31">
        <v>101.518051</v>
      </c>
      <c r="W137" s="31">
        <v>101.95813800000001</v>
      </c>
      <c r="X137" s="31">
        <v>103.36534899999999</v>
      </c>
      <c r="Y137" s="31">
        <v>104.906235</v>
      </c>
      <c r="Z137" s="31">
        <v>106.524147</v>
      </c>
      <c r="AA137" s="31">
        <v>108.29641700000001</v>
      </c>
      <c r="AB137" s="31">
        <v>109.170776</v>
      </c>
      <c r="AC137" s="31">
        <v>111.08833300000001</v>
      </c>
      <c r="AD137" s="31">
        <v>113.25724</v>
      </c>
      <c r="AE137" s="31">
        <v>115.537659</v>
      </c>
      <c r="AF137" s="31">
        <v>119.349777</v>
      </c>
      <c r="AG137" s="32">
        <v>8.7770000000000001E-3</v>
      </c>
    </row>
    <row r="138" spans="1:33" ht="12" customHeight="1">
      <c r="A138" s="19" t="s">
        <v>167</v>
      </c>
      <c r="B138" s="37" t="s">
        <v>1956</v>
      </c>
      <c r="C138" s="31">
        <v>92.633178999999998</v>
      </c>
      <c r="D138" s="31">
        <v>0</v>
      </c>
      <c r="E138" s="31">
        <v>140.176254</v>
      </c>
      <c r="F138" s="31">
        <v>0</v>
      </c>
      <c r="G138" s="31">
        <v>14.438255</v>
      </c>
      <c r="H138" s="31">
        <v>10.59379</v>
      </c>
      <c r="I138" s="31">
        <v>17.913976999999999</v>
      </c>
      <c r="J138" s="31">
        <v>21.928073999999999</v>
      </c>
      <c r="K138" s="31">
        <v>26.023720000000001</v>
      </c>
      <c r="L138" s="31">
        <v>30.154053000000001</v>
      </c>
      <c r="M138" s="31">
        <v>34.515255000000003</v>
      </c>
      <c r="N138" s="31">
        <v>38.688805000000002</v>
      </c>
      <c r="O138" s="31">
        <v>42.600470999999999</v>
      </c>
      <c r="P138" s="31">
        <v>46.314728000000002</v>
      </c>
      <c r="Q138" s="31">
        <v>49.834110000000003</v>
      </c>
      <c r="R138" s="31">
        <v>64.259155000000007</v>
      </c>
      <c r="S138" s="31">
        <v>65.099731000000006</v>
      </c>
      <c r="T138" s="31">
        <v>65.922852000000006</v>
      </c>
      <c r="U138" s="31">
        <v>66.829650999999998</v>
      </c>
      <c r="V138" s="31">
        <v>67.823547000000005</v>
      </c>
      <c r="W138" s="31">
        <v>68.403198000000003</v>
      </c>
      <c r="X138" s="31">
        <v>69.599853999999993</v>
      </c>
      <c r="Y138" s="31">
        <v>70.928223000000003</v>
      </c>
      <c r="Z138" s="31">
        <v>72.360839999999996</v>
      </c>
      <c r="AA138" s="31">
        <v>73.912475999999998</v>
      </c>
      <c r="AB138" s="31">
        <v>74.962890999999999</v>
      </c>
      <c r="AC138" s="31">
        <v>76.715575999999999</v>
      </c>
      <c r="AD138" s="31">
        <v>78.621337999999994</v>
      </c>
      <c r="AE138" s="31">
        <v>80.607910000000004</v>
      </c>
      <c r="AF138" s="31">
        <v>84.185303000000005</v>
      </c>
      <c r="AG138" s="32">
        <v>-3.2919999999999998E-3</v>
      </c>
    </row>
    <row r="139" spans="1:33" ht="12" customHeight="1">
      <c r="A139" s="19" t="s">
        <v>166</v>
      </c>
      <c r="B139" s="37" t="s">
        <v>1957</v>
      </c>
      <c r="C139" s="31">
        <v>0</v>
      </c>
      <c r="D139" s="31">
        <v>0</v>
      </c>
      <c r="E139" s="31">
        <v>2.879696</v>
      </c>
      <c r="F139" s="31">
        <v>4.3904230000000002</v>
      </c>
      <c r="G139" s="31">
        <v>0</v>
      </c>
      <c r="H139" s="31">
        <v>0</v>
      </c>
      <c r="I139" s="31">
        <v>4.699249</v>
      </c>
      <c r="J139" s="31">
        <v>3.5923790000000002</v>
      </c>
      <c r="K139" s="31">
        <v>7.6992779999999996</v>
      </c>
      <c r="L139" s="31">
        <v>8.9082159999999995</v>
      </c>
      <c r="M139" s="31">
        <v>10.059227999999999</v>
      </c>
      <c r="N139" s="31">
        <v>11.081734000000001</v>
      </c>
      <c r="O139" s="31">
        <v>18.586272999999998</v>
      </c>
      <c r="P139" s="31">
        <v>18.081827000000001</v>
      </c>
      <c r="Q139" s="31">
        <v>17.652653000000001</v>
      </c>
      <c r="R139" s="31">
        <v>17.220109999999998</v>
      </c>
      <c r="S139" s="31">
        <v>17.050702999999999</v>
      </c>
      <c r="T139" s="31">
        <v>16.954006</v>
      </c>
      <c r="U139" s="31">
        <v>16.886524000000001</v>
      </c>
      <c r="V139" s="31">
        <v>16.860759999999999</v>
      </c>
      <c r="W139" s="31">
        <v>16.651436</v>
      </c>
      <c r="X139" s="31">
        <v>16.670435000000001</v>
      </c>
      <c r="Y139" s="31">
        <v>16.711497999999999</v>
      </c>
      <c r="Z139" s="31">
        <v>16.753026999999999</v>
      </c>
      <c r="AA139" s="31">
        <v>16.849972000000001</v>
      </c>
      <c r="AB139" s="31">
        <v>16.734407000000001</v>
      </c>
      <c r="AC139" s="31">
        <v>16.804521999999999</v>
      </c>
      <c r="AD139" s="31">
        <v>16.966162000000001</v>
      </c>
      <c r="AE139" s="31">
        <v>17.166108999999999</v>
      </c>
      <c r="AF139" s="31">
        <v>17.367321</v>
      </c>
      <c r="AG139" s="32" t="s">
        <v>1754</v>
      </c>
    </row>
    <row r="140" spans="1:33" ht="12" customHeight="1">
      <c r="A140" s="19" t="s">
        <v>165</v>
      </c>
      <c r="B140" s="37" t="s">
        <v>1958</v>
      </c>
      <c r="C140" s="31">
        <v>0</v>
      </c>
      <c r="D140" s="31">
        <v>0</v>
      </c>
      <c r="E140" s="31">
        <v>0</v>
      </c>
      <c r="F140" s="31">
        <v>0</v>
      </c>
      <c r="G140" s="31">
        <v>5.3372840000000004</v>
      </c>
      <c r="H140" s="31">
        <v>0</v>
      </c>
      <c r="I140" s="31">
        <v>4.7301209999999996</v>
      </c>
      <c r="J140" s="31">
        <v>2.564308</v>
      </c>
      <c r="K140" s="31">
        <v>5.5352309999999996</v>
      </c>
      <c r="L140" s="31">
        <v>6.8656230000000003</v>
      </c>
      <c r="M140" s="31">
        <v>8.1356319999999993</v>
      </c>
      <c r="N140" s="31">
        <v>13.927216</v>
      </c>
      <c r="O140" s="31">
        <v>14.513396999999999</v>
      </c>
      <c r="P140" s="31">
        <v>14.970367</v>
      </c>
      <c r="Q140" s="31">
        <v>15.396729000000001</v>
      </c>
      <c r="R140" s="31">
        <v>15.635773</v>
      </c>
      <c r="S140" s="31">
        <v>15.972321000000001</v>
      </c>
      <c r="T140" s="31">
        <v>16.289154</v>
      </c>
      <c r="U140" s="31">
        <v>16.579284999999999</v>
      </c>
      <c r="V140" s="31">
        <v>16.833739999999999</v>
      </c>
      <c r="W140" s="31">
        <v>16.903503000000001</v>
      </c>
      <c r="X140" s="31">
        <v>17.095061999999999</v>
      </c>
      <c r="Y140" s="31">
        <v>17.26651</v>
      </c>
      <c r="Z140" s="31">
        <v>17.410278000000002</v>
      </c>
      <c r="AA140" s="31">
        <v>17.533965999999999</v>
      </c>
      <c r="AB140" s="31">
        <v>17.473479999999999</v>
      </c>
      <c r="AC140" s="31">
        <v>17.568237</v>
      </c>
      <c r="AD140" s="31">
        <v>17.669739</v>
      </c>
      <c r="AE140" s="31">
        <v>17.763641</v>
      </c>
      <c r="AF140" s="31">
        <v>17.797149999999998</v>
      </c>
      <c r="AG140" s="32" t="s">
        <v>1754</v>
      </c>
    </row>
    <row r="141" spans="1:33" ht="12" customHeight="1">
      <c r="A141" s="19" t="s">
        <v>164</v>
      </c>
      <c r="B141" s="37" t="s">
        <v>1966</v>
      </c>
      <c r="C141" s="31">
        <v>277.67211900000001</v>
      </c>
      <c r="D141" s="31">
        <v>0</v>
      </c>
      <c r="E141" s="31">
        <v>250.45843500000001</v>
      </c>
      <c r="F141" s="31">
        <v>32.324593</v>
      </c>
      <c r="G141" s="31">
        <v>169.630112</v>
      </c>
      <c r="H141" s="31">
        <v>152.51554899999999</v>
      </c>
      <c r="I141" s="31">
        <v>259.276794</v>
      </c>
      <c r="J141" s="31">
        <v>230.568161</v>
      </c>
      <c r="K141" s="31">
        <v>245.45195000000001</v>
      </c>
      <c r="L141" s="31">
        <v>261.92245500000001</v>
      </c>
      <c r="M141" s="31">
        <v>281.04553199999998</v>
      </c>
      <c r="N141" s="31">
        <v>299.71713299999999</v>
      </c>
      <c r="O141" s="31">
        <v>318.62152099999997</v>
      </c>
      <c r="P141" s="31">
        <v>339.24078400000002</v>
      </c>
      <c r="Q141" s="31">
        <v>362.033142</v>
      </c>
      <c r="R141" s="31">
        <v>384.71224999999998</v>
      </c>
      <c r="S141" s="31">
        <v>405.89959700000003</v>
      </c>
      <c r="T141" s="31">
        <v>426.966003</v>
      </c>
      <c r="U141" s="31">
        <v>448.86889600000001</v>
      </c>
      <c r="V141" s="31">
        <v>472.02929699999999</v>
      </c>
      <c r="W141" s="31">
        <v>496.631531</v>
      </c>
      <c r="X141" s="31">
        <v>519.66039999999998</v>
      </c>
      <c r="Y141" s="31">
        <v>557.39709500000004</v>
      </c>
      <c r="Z141" s="31">
        <v>575.06079099999999</v>
      </c>
      <c r="AA141" s="31">
        <v>609.20263699999998</v>
      </c>
      <c r="AB141" s="31">
        <v>609.19549600000005</v>
      </c>
      <c r="AC141" s="31">
        <v>611.02514599999995</v>
      </c>
      <c r="AD141" s="31">
        <v>612.77136199999995</v>
      </c>
      <c r="AE141" s="31">
        <v>613.22363299999995</v>
      </c>
      <c r="AF141" s="31">
        <v>612.34362799999997</v>
      </c>
      <c r="AG141" s="32">
        <v>2.7646E-2</v>
      </c>
    </row>
    <row r="142" spans="1:33" ht="12" customHeight="1">
      <c r="A142" s="19" t="s">
        <v>163</v>
      </c>
      <c r="B142" s="37" t="s">
        <v>1956</v>
      </c>
      <c r="C142" s="31">
        <v>277.67211900000001</v>
      </c>
      <c r="D142" s="31">
        <v>0</v>
      </c>
      <c r="E142" s="31">
        <v>144.07287600000001</v>
      </c>
      <c r="F142" s="31">
        <v>32.099257999999999</v>
      </c>
      <c r="G142" s="31">
        <v>147.42898600000001</v>
      </c>
      <c r="H142" s="31">
        <v>146.25853000000001</v>
      </c>
      <c r="I142" s="31">
        <v>191.53758199999999</v>
      </c>
      <c r="J142" s="31">
        <v>203.94497699999999</v>
      </c>
      <c r="K142" s="31">
        <v>216.976089</v>
      </c>
      <c r="L142" s="31">
        <v>231.21292099999999</v>
      </c>
      <c r="M142" s="31">
        <v>246.91575599999999</v>
      </c>
      <c r="N142" s="31">
        <v>261.91769399999998</v>
      </c>
      <c r="O142" s="31">
        <v>276.81848100000002</v>
      </c>
      <c r="P142" s="31">
        <v>292.84771699999999</v>
      </c>
      <c r="Q142" s="31">
        <v>310.38656600000002</v>
      </c>
      <c r="R142" s="31">
        <v>327.49331699999999</v>
      </c>
      <c r="S142" s="31">
        <v>343.03460699999999</v>
      </c>
      <c r="T142" s="31">
        <v>358.255585</v>
      </c>
      <c r="U142" s="31">
        <v>374.080536</v>
      </c>
      <c r="V142" s="31">
        <v>390.99234000000001</v>
      </c>
      <c r="W142" s="31">
        <v>409.32281499999999</v>
      </c>
      <c r="X142" s="31">
        <v>426.61157200000002</v>
      </c>
      <c r="Y142" s="31">
        <v>444.14013699999998</v>
      </c>
      <c r="Z142" s="31">
        <v>454.37792999999999</v>
      </c>
      <c r="AA142" s="31">
        <v>489.16894500000001</v>
      </c>
      <c r="AB142" s="31">
        <v>490.73681599999998</v>
      </c>
      <c r="AC142" s="31">
        <v>494.04101600000001</v>
      </c>
      <c r="AD142" s="31">
        <v>497.36279300000001</v>
      </c>
      <c r="AE142" s="31">
        <v>499.43457000000001</v>
      </c>
      <c r="AF142" s="31">
        <v>500.30664100000001</v>
      </c>
      <c r="AG142" s="32">
        <v>2.051E-2</v>
      </c>
    </row>
    <row r="143" spans="1:33" ht="12" customHeight="1">
      <c r="A143" s="19" t="s">
        <v>162</v>
      </c>
      <c r="B143" s="37" t="s">
        <v>1957</v>
      </c>
      <c r="C143" s="31">
        <v>0</v>
      </c>
      <c r="D143" s="31">
        <v>0</v>
      </c>
      <c r="E143" s="31">
        <v>106.38556699999999</v>
      </c>
      <c r="F143" s="31">
        <v>0</v>
      </c>
      <c r="G143" s="31">
        <v>15.530001</v>
      </c>
      <c r="H143" s="31">
        <v>0</v>
      </c>
      <c r="I143" s="31">
        <v>60.084170999999998</v>
      </c>
      <c r="J143" s="31">
        <v>18.590885</v>
      </c>
      <c r="K143" s="31">
        <v>20.063969</v>
      </c>
      <c r="L143" s="31">
        <v>21.87537</v>
      </c>
      <c r="M143" s="31">
        <v>24.813934</v>
      </c>
      <c r="N143" s="31">
        <v>28.059771999999999</v>
      </c>
      <c r="O143" s="31">
        <v>31.658080999999999</v>
      </c>
      <c r="P143" s="31">
        <v>35.787616999999997</v>
      </c>
      <c r="Q143" s="31">
        <v>40.498874999999998</v>
      </c>
      <c r="R143" s="31">
        <v>45.544967999999997</v>
      </c>
      <c r="S143" s="31">
        <v>50.734234000000001</v>
      </c>
      <c r="T143" s="31">
        <v>56.121997999999998</v>
      </c>
      <c r="U143" s="31">
        <v>61.691284000000003</v>
      </c>
      <c r="V143" s="31">
        <v>67.358840999999998</v>
      </c>
      <c r="W143" s="31">
        <v>72.966498999999999</v>
      </c>
      <c r="X143" s="31">
        <v>78.089752000000004</v>
      </c>
      <c r="Y143" s="31">
        <v>94.205382999999998</v>
      </c>
      <c r="Z143" s="31">
        <v>101.538246</v>
      </c>
      <c r="AA143" s="31">
        <v>101.017212</v>
      </c>
      <c r="AB143" s="31">
        <v>99.617064999999997</v>
      </c>
      <c r="AC143" s="31">
        <v>98.268921000000006</v>
      </c>
      <c r="AD143" s="31">
        <v>96.862328000000005</v>
      </c>
      <c r="AE143" s="31">
        <v>95.512100000000004</v>
      </c>
      <c r="AF143" s="31">
        <v>94.125793000000002</v>
      </c>
      <c r="AG143" s="32" t="s">
        <v>1754</v>
      </c>
    </row>
    <row r="144" spans="1:33" ht="12" customHeight="1">
      <c r="A144" s="19" t="s">
        <v>161</v>
      </c>
      <c r="B144" s="37" t="s">
        <v>1958</v>
      </c>
      <c r="C144" s="31">
        <v>0</v>
      </c>
      <c r="D144" s="31">
        <v>0</v>
      </c>
      <c r="E144" s="31">
        <v>0</v>
      </c>
      <c r="F144" s="31">
        <v>0.22533400000000001</v>
      </c>
      <c r="G144" s="31">
        <v>6.6711260000000001</v>
      </c>
      <c r="H144" s="31">
        <v>6.2570180000000004</v>
      </c>
      <c r="I144" s="31">
        <v>7.6550589999999996</v>
      </c>
      <c r="J144" s="31">
        <v>8.0323019999999996</v>
      </c>
      <c r="K144" s="31">
        <v>8.4118949999999995</v>
      </c>
      <c r="L144" s="31">
        <v>8.8341820000000002</v>
      </c>
      <c r="M144" s="31">
        <v>9.3158709999999996</v>
      </c>
      <c r="N144" s="31">
        <v>9.7396689999999992</v>
      </c>
      <c r="O144" s="31">
        <v>10.144958000000001</v>
      </c>
      <c r="P144" s="31">
        <v>10.605453000000001</v>
      </c>
      <c r="Q144" s="31">
        <v>11.147719</v>
      </c>
      <c r="R144" s="31">
        <v>11.67398</v>
      </c>
      <c r="S144" s="31">
        <v>12.130767000000001</v>
      </c>
      <c r="T144" s="31">
        <v>12.588424</v>
      </c>
      <c r="U144" s="31">
        <v>13.097091000000001</v>
      </c>
      <c r="V144" s="31">
        <v>13.678115</v>
      </c>
      <c r="W144" s="31">
        <v>14.342238</v>
      </c>
      <c r="X144" s="31">
        <v>14.95909</v>
      </c>
      <c r="Y144" s="31">
        <v>19.051544</v>
      </c>
      <c r="Z144" s="31">
        <v>19.144562000000001</v>
      </c>
      <c r="AA144" s="31">
        <v>19.016479</v>
      </c>
      <c r="AB144" s="31">
        <v>18.841614</v>
      </c>
      <c r="AC144" s="31">
        <v>18.715240000000001</v>
      </c>
      <c r="AD144" s="31">
        <v>18.546233999999998</v>
      </c>
      <c r="AE144" s="31">
        <v>18.276978</v>
      </c>
      <c r="AF144" s="31">
        <v>17.911162999999998</v>
      </c>
      <c r="AG144" s="32" t="s">
        <v>1754</v>
      </c>
    </row>
    <row r="145" spans="1:33" ht="12" customHeight="1">
      <c r="A145" s="19" t="s">
        <v>160</v>
      </c>
      <c r="B145" s="37" t="s">
        <v>1967</v>
      </c>
      <c r="C145" s="31">
        <v>3.2670840000000001</v>
      </c>
      <c r="D145" s="31">
        <v>0</v>
      </c>
      <c r="E145" s="31">
        <v>109.71494300000001</v>
      </c>
      <c r="F145" s="31">
        <v>20.661821</v>
      </c>
      <c r="G145" s="31">
        <v>9.6824910000000006</v>
      </c>
      <c r="H145" s="31">
        <v>0</v>
      </c>
      <c r="I145" s="31">
        <v>13.953403</v>
      </c>
      <c r="J145" s="31">
        <v>21.848134999999999</v>
      </c>
      <c r="K145" s="31">
        <v>18.533080999999999</v>
      </c>
      <c r="L145" s="31">
        <v>21.017634999999999</v>
      </c>
      <c r="M145" s="31">
        <v>25.053982000000001</v>
      </c>
      <c r="N145" s="31">
        <v>29.959049</v>
      </c>
      <c r="O145" s="31">
        <v>27.106746999999999</v>
      </c>
      <c r="P145" s="31">
        <v>40.082465999999997</v>
      </c>
      <c r="Q145" s="31">
        <v>43.550102000000003</v>
      </c>
      <c r="R145" s="31">
        <v>46.578079000000002</v>
      </c>
      <c r="S145" s="31">
        <v>52.021048999999998</v>
      </c>
      <c r="T145" s="31">
        <v>52.621161999999998</v>
      </c>
      <c r="U145" s="31">
        <v>53.278525999999999</v>
      </c>
      <c r="V145" s="31">
        <v>53.925125000000001</v>
      </c>
      <c r="W145" s="31">
        <v>54.677826000000003</v>
      </c>
      <c r="X145" s="31">
        <v>55.072432999999997</v>
      </c>
      <c r="Y145" s="31">
        <v>55.104080000000003</v>
      </c>
      <c r="Z145" s="31">
        <v>56.400588999999997</v>
      </c>
      <c r="AA145" s="31">
        <v>62.327224999999999</v>
      </c>
      <c r="AB145" s="31">
        <v>60.933928999999999</v>
      </c>
      <c r="AC145" s="31">
        <v>59.638514999999998</v>
      </c>
      <c r="AD145" s="31">
        <v>58.619171000000001</v>
      </c>
      <c r="AE145" s="31">
        <v>57.991669000000002</v>
      </c>
      <c r="AF145" s="31">
        <v>57.531002000000001</v>
      </c>
      <c r="AG145" s="32">
        <v>0.103968</v>
      </c>
    </row>
    <row r="146" spans="1:33" ht="12" customHeight="1">
      <c r="A146" s="19" t="s">
        <v>159</v>
      </c>
      <c r="B146" s="37" t="s">
        <v>1956</v>
      </c>
      <c r="C146" s="31">
        <v>0</v>
      </c>
      <c r="D146" s="31">
        <v>0</v>
      </c>
      <c r="E146" s="31">
        <v>38.090415999999998</v>
      </c>
      <c r="F146" s="31">
        <v>20.661821</v>
      </c>
      <c r="G146" s="31">
        <v>9.6824910000000006</v>
      </c>
      <c r="H146" s="31">
        <v>0</v>
      </c>
      <c r="I146" s="31">
        <v>13.795126</v>
      </c>
      <c r="J146" s="31">
        <v>14.644003</v>
      </c>
      <c r="K146" s="31">
        <v>15.635031</v>
      </c>
      <c r="L146" s="31">
        <v>16.738973999999999</v>
      </c>
      <c r="M146" s="31">
        <v>17.574974000000001</v>
      </c>
      <c r="N146" s="31">
        <v>18.311606999999999</v>
      </c>
      <c r="O146" s="31">
        <v>19.815543999999999</v>
      </c>
      <c r="P146" s="31">
        <v>21.379776</v>
      </c>
      <c r="Q146" s="31">
        <v>22.794001000000002</v>
      </c>
      <c r="R146" s="31">
        <v>24.134651000000002</v>
      </c>
      <c r="S146" s="31">
        <v>29.184204000000001</v>
      </c>
      <c r="T146" s="31">
        <v>29.457457999999999</v>
      </c>
      <c r="U146" s="31">
        <v>29.702393000000001</v>
      </c>
      <c r="V146" s="31">
        <v>29.908874999999998</v>
      </c>
      <c r="W146" s="31">
        <v>30.140442</v>
      </c>
      <c r="X146" s="31">
        <v>30.219238000000001</v>
      </c>
      <c r="Y146" s="31">
        <v>30.146301000000001</v>
      </c>
      <c r="Z146" s="31">
        <v>30.02478</v>
      </c>
      <c r="AA146" s="31">
        <v>29.894957999999999</v>
      </c>
      <c r="AB146" s="31">
        <v>29.769653000000002</v>
      </c>
      <c r="AC146" s="31">
        <v>29.657837000000001</v>
      </c>
      <c r="AD146" s="31">
        <v>29.655456999999998</v>
      </c>
      <c r="AE146" s="31">
        <v>29.785339</v>
      </c>
      <c r="AF146" s="31">
        <v>30.039368</v>
      </c>
      <c r="AG146" s="32" t="s">
        <v>1754</v>
      </c>
    </row>
    <row r="147" spans="1:33" ht="12" customHeight="1">
      <c r="A147" s="19" t="s">
        <v>158</v>
      </c>
      <c r="B147" s="37" t="s">
        <v>1957</v>
      </c>
      <c r="C147" s="31">
        <v>0</v>
      </c>
      <c r="D147" s="31">
        <v>0</v>
      </c>
      <c r="E147" s="31">
        <v>71.624527</v>
      </c>
      <c r="F147" s="31">
        <v>0</v>
      </c>
      <c r="G147" s="31">
        <v>0</v>
      </c>
      <c r="H147" s="31">
        <v>0</v>
      </c>
      <c r="I147" s="31">
        <v>0</v>
      </c>
      <c r="J147" s="31">
        <v>7.2041320000000004</v>
      </c>
      <c r="K147" s="31">
        <v>1.6747810000000001</v>
      </c>
      <c r="L147" s="31">
        <v>4.2786609999999996</v>
      </c>
      <c r="M147" s="31">
        <v>5.8963179999999999</v>
      </c>
      <c r="N147" s="31">
        <v>10.090733999999999</v>
      </c>
      <c r="O147" s="31">
        <v>6.1482150000000004</v>
      </c>
      <c r="P147" s="31">
        <v>17.777405000000002</v>
      </c>
      <c r="Q147" s="31">
        <v>18.297851999999999</v>
      </c>
      <c r="R147" s="31">
        <v>18.880065999999999</v>
      </c>
      <c r="S147" s="31">
        <v>19.167480000000001</v>
      </c>
      <c r="T147" s="31">
        <v>19.422332999999998</v>
      </c>
      <c r="U147" s="31">
        <v>19.769196000000001</v>
      </c>
      <c r="V147" s="31">
        <v>20.156555000000001</v>
      </c>
      <c r="W147" s="31">
        <v>20.634888</v>
      </c>
      <c r="X147" s="31">
        <v>20.926909999999999</v>
      </c>
      <c r="Y147" s="31">
        <v>21.031769000000001</v>
      </c>
      <c r="Z147" s="31">
        <v>22.465546</v>
      </c>
      <c r="AA147" s="31">
        <v>28.550598000000001</v>
      </c>
      <c r="AB147" s="31">
        <v>27.325652999999999</v>
      </c>
      <c r="AC147" s="31">
        <v>26.193805999999999</v>
      </c>
      <c r="AD147" s="31">
        <v>25.231183999999999</v>
      </c>
      <c r="AE147" s="31">
        <v>24.528946000000001</v>
      </c>
      <c r="AF147" s="31">
        <v>23.868251999999998</v>
      </c>
      <c r="AG147" s="32" t="s">
        <v>1754</v>
      </c>
    </row>
    <row r="148" spans="1:33" ht="12" customHeight="1">
      <c r="A148" s="19" t="s">
        <v>157</v>
      </c>
      <c r="B148" s="37" t="s">
        <v>1958</v>
      </c>
      <c r="C148" s="31">
        <v>3.2670840000000001</v>
      </c>
      <c r="D148" s="31">
        <v>0</v>
      </c>
      <c r="E148" s="31">
        <v>0</v>
      </c>
      <c r="F148" s="31">
        <v>0</v>
      </c>
      <c r="G148" s="31">
        <v>0</v>
      </c>
      <c r="H148" s="31">
        <v>0</v>
      </c>
      <c r="I148" s="31">
        <v>0.158277</v>
      </c>
      <c r="J148" s="31">
        <v>0</v>
      </c>
      <c r="K148" s="31">
        <v>1.2232689999999999</v>
      </c>
      <c r="L148" s="31">
        <v>0</v>
      </c>
      <c r="M148" s="31">
        <v>1.582689</v>
      </c>
      <c r="N148" s="31">
        <v>1.5567070000000001</v>
      </c>
      <c r="O148" s="31">
        <v>1.1429860000000001</v>
      </c>
      <c r="P148" s="31">
        <v>0.92528500000000002</v>
      </c>
      <c r="Q148" s="31">
        <v>2.458253</v>
      </c>
      <c r="R148" s="31">
        <v>3.5633620000000001</v>
      </c>
      <c r="S148" s="31">
        <v>3.669365</v>
      </c>
      <c r="T148" s="31">
        <v>3.741371</v>
      </c>
      <c r="U148" s="31">
        <v>3.8069380000000002</v>
      </c>
      <c r="V148" s="31">
        <v>3.8596949999999999</v>
      </c>
      <c r="W148" s="31">
        <v>3.9024960000000002</v>
      </c>
      <c r="X148" s="31">
        <v>3.926285</v>
      </c>
      <c r="Y148" s="31">
        <v>3.9260100000000002</v>
      </c>
      <c r="Z148" s="31">
        <v>3.910263</v>
      </c>
      <c r="AA148" s="31">
        <v>3.8816679999999999</v>
      </c>
      <c r="AB148" s="31">
        <v>3.8386230000000001</v>
      </c>
      <c r="AC148" s="31">
        <v>3.7868729999999999</v>
      </c>
      <c r="AD148" s="31">
        <v>3.732529</v>
      </c>
      <c r="AE148" s="31">
        <v>3.6773829999999998</v>
      </c>
      <c r="AF148" s="31">
        <v>3.623383</v>
      </c>
      <c r="AG148" s="32">
        <v>3.5760000000000002E-3</v>
      </c>
    </row>
    <row r="149" spans="1:33" ht="12" customHeight="1">
      <c r="A149" s="19" t="s">
        <v>156</v>
      </c>
      <c r="B149" s="37" t="s">
        <v>1968</v>
      </c>
      <c r="C149" s="31">
        <v>0</v>
      </c>
      <c r="D149" s="31">
        <v>0</v>
      </c>
      <c r="E149" s="31">
        <v>248.530136</v>
      </c>
      <c r="F149" s="31">
        <v>106.60395800000001</v>
      </c>
      <c r="G149" s="31">
        <v>61.747795000000004</v>
      </c>
      <c r="H149" s="31">
        <v>60.617415999999999</v>
      </c>
      <c r="I149" s="31">
        <v>110.932686</v>
      </c>
      <c r="J149" s="31">
        <v>116.29540299999999</v>
      </c>
      <c r="K149" s="31">
        <v>124.02572600000001</v>
      </c>
      <c r="L149" s="31">
        <v>127.046379</v>
      </c>
      <c r="M149" s="31">
        <v>134.09776299999999</v>
      </c>
      <c r="N149" s="31">
        <v>141.74981700000001</v>
      </c>
      <c r="O149" s="31">
        <v>150.092545</v>
      </c>
      <c r="P149" s="31">
        <v>159.19343599999999</v>
      </c>
      <c r="Q149" s="31">
        <v>168.589035</v>
      </c>
      <c r="R149" s="31">
        <v>176.74899300000001</v>
      </c>
      <c r="S149" s="31">
        <v>186.350525</v>
      </c>
      <c r="T149" s="31">
        <v>196.041901</v>
      </c>
      <c r="U149" s="31">
        <v>204.861786</v>
      </c>
      <c r="V149" s="31">
        <v>217.22848500000001</v>
      </c>
      <c r="W149" s="31">
        <v>233.49319499999999</v>
      </c>
      <c r="X149" s="31">
        <v>237.19433599999999</v>
      </c>
      <c r="Y149" s="31">
        <v>247.19567900000001</v>
      </c>
      <c r="Z149" s="31">
        <v>249.72027600000001</v>
      </c>
      <c r="AA149" s="31">
        <v>251.444153</v>
      </c>
      <c r="AB149" s="31">
        <v>248.75250199999999</v>
      </c>
      <c r="AC149" s="31">
        <v>249.925354</v>
      </c>
      <c r="AD149" s="31">
        <v>252.401917</v>
      </c>
      <c r="AE149" s="31">
        <v>256.11108400000001</v>
      </c>
      <c r="AF149" s="31">
        <v>264.02612299999998</v>
      </c>
      <c r="AG149" s="32" t="s">
        <v>1754</v>
      </c>
    </row>
    <row r="150" spans="1:33" ht="15" customHeight="1">
      <c r="A150" s="19" t="s">
        <v>155</v>
      </c>
      <c r="B150" s="37" t="s">
        <v>1956</v>
      </c>
      <c r="C150" s="31">
        <v>0</v>
      </c>
      <c r="D150" s="31">
        <v>0</v>
      </c>
      <c r="E150" s="31">
        <v>162.40171799999999</v>
      </c>
      <c r="F150" s="31">
        <v>79.943329000000006</v>
      </c>
      <c r="G150" s="31">
        <v>61.747795000000004</v>
      </c>
      <c r="H150" s="31">
        <v>52.747356000000003</v>
      </c>
      <c r="I150" s="31">
        <v>86.845070000000007</v>
      </c>
      <c r="J150" s="31">
        <v>90.383469000000005</v>
      </c>
      <c r="K150" s="31">
        <v>92.814041000000003</v>
      </c>
      <c r="L150" s="31">
        <v>95.147705000000002</v>
      </c>
      <c r="M150" s="31">
        <v>99.780631999999997</v>
      </c>
      <c r="N150" s="31">
        <v>104.65656300000001</v>
      </c>
      <c r="O150" s="31">
        <v>109.812454</v>
      </c>
      <c r="P150" s="31">
        <v>115.301239</v>
      </c>
      <c r="Q150" s="31">
        <v>120.871368</v>
      </c>
      <c r="R150" s="31">
        <v>125.494659</v>
      </c>
      <c r="S150" s="31">
        <v>130.819275</v>
      </c>
      <c r="T150" s="31">
        <v>136.24749800000001</v>
      </c>
      <c r="U150" s="31">
        <v>141.238831</v>
      </c>
      <c r="V150" s="31">
        <v>149.939941</v>
      </c>
      <c r="W150" s="31">
        <v>156.285889</v>
      </c>
      <c r="X150" s="31">
        <v>159.292236</v>
      </c>
      <c r="Y150" s="31">
        <v>161.92358400000001</v>
      </c>
      <c r="Z150" s="31">
        <v>164.92236299999999</v>
      </c>
      <c r="AA150" s="31">
        <v>167.65429700000001</v>
      </c>
      <c r="AB150" s="31">
        <v>167.66503900000001</v>
      </c>
      <c r="AC150" s="31">
        <v>170.31518600000001</v>
      </c>
      <c r="AD150" s="31">
        <v>173.94506799999999</v>
      </c>
      <c r="AE150" s="31">
        <v>178.49829099999999</v>
      </c>
      <c r="AF150" s="31">
        <v>184.106934</v>
      </c>
      <c r="AG150" s="32" t="s">
        <v>1754</v>
      </c>
    </row>
    <row r="151" spans="1:33" ht="15" customHeight="1">
      <c r="A151" s="19" t="s">
        <v>154</v>
      </c>
      <c r="B151" s="37" t="s">
        <v>1957</v>
      </c>
      <c r="C151" s="31">
        <v>0</v>
      </c>
      <c r="D151" s="31">
        <v>0</v>
      </c>
      <c r="E151" s="31">
        <v>86.128417999999996</v>
      </c>
      <c r="F151" s="31">
        <v>0</v>
      </c>
      <c r="G151" s="31">
        <v>0</v>
      </c>
      <c r="H151" s="31">
        <v>0</v>
      </c>
      <c r="I151" s="31">
        <v>12.121703999999999</v>
      </c>
      <c r="J151" s="31">
        <v>13.220713999999999</v>
      </c>
      <c r="K151" s="31">
        <v>17.965641000000002</v>
      </c>
      <c r="L151" s="31">
        <v>18.034977000000001</v>
      </c>
      <c r="M151" s="31">
        <v>19.332706000000002</v>
      </c>
      <c r="N151" s="31">
        <v>20.880558000000001</v>
      </c>
      <c r="O151" s="31">
        <v>22.745365</v>
      </c>
      <c r="P151" s="31">
        <v>24.931522000000001</v>
      </c>
      <c r="Q151" s="31">
        <v>27.281131999999999</v>
      </c>
      <c r="R151" s="31">
        <v>29.525444</v>
      </c>
      <c r="S151" s="31">
        <v>32.329666000000003</v>
      </c>
      <c r="T151" s="31">
        <v>35.089194999999997</v>
      </c>
      <c r="U151" s="31">
        <v>37.507007999999999</v>
      </c>
      <c r="V151" s="31">
        <v>39.764972999999998</v>
      </c>
      <c r="W151" s="31">
        <v>48.450073000000003</v>
      </c>
      <c r="X151" s="31">
        <v>47.982849000000002</v>
      </c>
      <c r="Y151" s="31">
        <v>47.221558000000002</v>
      </c>
      <c r="Z151" s="31">
        <v>46.447020999999999</v>
      </c>
      <c r="AA151" s="31">
        <v>45.413207999999997</v>
      </c>
      <c r="AB151" s="31">
        <v>43.310791000000002</v>
      </c>
      <c r="AC151" s="31">
        <v>41.974975999999998</v>
      </c>
      <c r="AD151" s="31">
        <v>40.829040999999997</v>
      </c>
      <c r="AE151" s="31">
        <v>39.867919999999998</v>
      </c>
      <c r="AF151" s="31">
        <v>41.905639999999998</v>
      </c>
      <c r="AG151" s="32" t="s">
        <v>1754</v>
      </c>
    </row>
    <row r="152" spans="1:33" ht="15" customHeight="1">
      <c r="A152" s="19" t="s">
        <v>153</v>
      </c>
      <c r="B152" s="37" t="s">
        <v>1958</v>
      </c>
      <c r="C152" s="31">
        <v>0</v>
      </c>
      <c r="D152" s="31">
        <v>0</v>
      </c>
      <c r="E152" s="31">
        <v>0</v>
      </c>
      <c r="F152" s="31">
        <v>26.660630999999999</v>
      </c>
      <c r="G152" s="31">
        <v>0</v>
      </c>
      <c r="H152" s="31">
        <v>7.8700590000000004</v>
      </c>
      <c r="I152" s="31">
        <v>11.965915000000001</v>
      </c>
      <c r="J152" s="31">
        <v>12.691226</v>
      </c>
      <c r="K152" s="31">
        <v>13.246046</v>
      </c>
      <c r="L152" s="31">
        <v>13.863697999999999</v>
      </c>
      <c r="M152" s="31">
        <v>14.984415</v>
      </c>
      <c r="N152" s="31">
        <v>16.212692000000001</v>
      </c>
      <c r="O152" s="31">
        <v>17.534728999999999</v>
      </c>
      <c r="P152" s="31">
        <v>18.960678000000001</v>
      </c>
      <c r="Q152" s="31">
        <v>20.436543</v>
      </c>
      <c r="R152" s="31">
        <v>21.728888999999999</v>
      </c>
      <c r="S152" s="31">
        <v>23.201591000000001</v>
      </c>
      <c r="T152" s="31">
        <v>24.705196000000001</v>
      </c>
      <c r="U152" s="31">
        <v>26.115946000000001</v>
      </c>
      <c r="V152" s="31">
        <v>27.523582000000001</v>
      </c>
      <c r="W152" s="31">
        <v>28.757232999999999</v>
      </c>
      <c r="X152" s="31">
        <v>29.919252</v>
      </c>
      <c r="Y152" s="31">
        <v>38.050536999999998</v>
      </c>
      <c r="Z152" s="31">
        <v>38.350890999999997</v>
      </c>
      <c r="AA152" s="31">
        <v>38.376648000000003</v>
      </c>
      <c r="AB152" s="31">
        <v>37.776671999999998</v>
      </c>
      <c r="AC152" s="31">
        <v>37.635193000000001</v>
      </c>
      <c r="AD152" s="31">
        <v>37.627808000000002</v>
      </c>
      <c r="AE152" s="31">
        <v>37.744872999999998</v>
      </c>
      <c r="AF152" s="31">
        <v>38.013550000000002</v>
      </c>
      <c r="AG152" s="32" t="s">
        <v>1754</v>
      </c>
    </row>
    <row r="153" spans="1:33" ht="15" customHeight="1">
      <c r="A153" s="19" t="s">
        <v>152</v>
      </c>
      <c r="B153" s="37" t="s">
        <v>1969</v>
      </c>
      <c r="C153" s="31">
        <v>0</v>
      </c>
      <c r="D153" s="31">
        <v>0</v>
      </c>
      <c r="E153" s="31">
        <v>14.602145</v>
      </c>
      <c r="F153" s="31">
        <v>16.885459999999998</v>
      </c>
      <c r="G153" s="31">
        <v>46.874870000000001</v>
      </c>
      <c r="H153" s="31">
        <v>53.067698999999998</v>
      </c>
      <c r="I153" s="31">
        <v>72.770484999999994</v>
      </c>
      <c r="J153" s="31">
        <v>80.687668000000002</v>
      </c>
      <c r="K153" s="31">
        <v>85.927177</v>
      </c>
      <c r="L153" s="31">
        <v>91.549773999999999</v>
      </c>
      <c r="M153" s="31">
        <v>97.549103000000002</v>
      </c>
      <c r="N153" s="31">
        <v>102.327606</v>
      </c>
      <c r="O153" s="31">
        <v>106.53220399999999</v>
      </c>
      <c r="P153" s="31">
        <v>110.226707</v>
      </c>
      <c r="Q153" s="31">
        <v>114.630898</v>
      </c>
      <c r="R153" s="31">
        <v>119.638329</v>
      </c>
      <c r="S153" s="31">
        <v>125.279472</v>
      </c>
      <c r="T153" s="31">
        <v>133.99610899999999</v>
      </c>
      <c r="U153" s="31">
        <v>141.28833</v>
      </c>
      <c r="V153" s="31">
        <v>145.92517100000001</v>
      </c>
      <c r="W153" s="31">
        <v>151.73078899999999</v>
      </c>
      <c r="X153" s="31">
        <v>155.07737700000001</v>
      </c>
      <c r="Y153" s="31">
        <v>158.64631700000001</v>
      </c>
      <c r="Z153" s="31">
        <v>162.17981</v>
      </c>
      <c r="AA153" s="31">
        <v>165.786911</v>
      </c>
      <c r="AB153" s="31">
        <v>168.53064000000001</v>
      </c>
      <c r="AC153" s="31">
        <v>171.84930399999999</v>
      </c>
      <c r="AD153" s="31">
        <v>179.67051699999999</v>
      </c>
      <c r="AE153" s="31">
        <v>182.786835</v>
      </c>
      <c r="AF153" s="31">
        <v>184.89952099999999</v>
      </c>
      <c r="AG153" s="32" t="s">
        <v>1754</v>
      </c>
    </row>
    <row r="154" spans="1:33" ht="15" customHeight="1">
      <c r="A154" s="19" t="s">
        <v>151</v>
      </c>
      <c r="B154" s="37" t="s">
        <v>1956</v>
      </c>
      <c r="C154" s="31">
        <v>0</v>
      </c>
      <c r="D154" s="31">
        <v>0</v>
      </c>
      <c r="E154" s="31">
        <v>6.3431699999999998</v>
      </c>
      <c r="F154" s="31">
        <v>16.885459999999998</v>
      </c>
      <c r="G154" s="31">
        <v>40.563484000000003</v>
      </c>
      <c r="H154" s="31">
        <v>44.671455000000002</v>
      </c>
      <c r="I154" s="31">
        <v>60.883884000000002</v>
      </c>
      <c r="J154" s="31">
        <v>65.299919000000003</v>
      </c>
      <c r="K154" s="31">
        <v>69.396773999999994</v>
      </c>
      <c r="L154" s="31">
        <v>73.769927999999993</v>
      </c>
      <c r="M154" s="31">
        <v>78.421218999999994</v>
      </c>
      <c r="N154" s="31">
        <v>82.12236</v>
      </c>
      <c r="O154" s="31">
        <v>85.375632999999993</v>
      </c>
      <c r="P154" s="31">
        <v>88.234786999999997</v>
      </c>
      <c r="Q154" s="31">
        <v>91.652953999999994</v>
      </c>
      <c r="R154" s="31">
        <v>95.5625</v>
      </c>
      <c r="S154" s="31">
        <v>99.996528999999995</v>
      </c>
      <c r="T154" s="31">
        <v>104.52909099999999</v>
      </c>
      <c r="U154" s="31">
        <v>108.96923099999999</v>
      </c>
      <c r="V154" s="31">
        <v>113.27675600000001</v>
      </c>
      <c r="W154" s="31">
        <v>119.01037599999999</v>
      </c>
      <c r="X154" s="31">
        <v>122.188721</v>
      </c>
      <c r="Y154" s="31">
        <v>125.557129</v>
      </c>
      <c r="Z154" s="31">
        <v>128.917114</v>
      </c>
      <c r="AA154" s="31">
        <v>132.35583500000001</v>
      </c>
      <c r="AB154" s="31">
        <v>135.13476600000001</v>
      </c>
      <c r="AC154" s="31">
        <v>138.39672899999999</v>
      </c>
      <c r="AD154" s="31">
        <v>146.072754</v>
      </c>
      <c r="AE154" s="31">
        <v>149.08227500000001</v>
      </c>
      <c r="AF154" s="31">
        <v>151.310059</v>
      </c>
      <c r="AG154" s="32" t="s">
        <v>1754</v>
      </c>
    </row>
    <row r="155" spans="1:33" ht="15" customHeight="1">
      <c r="A155" s="19" t="s">
        <v>150</v>
      </c>
      <c r="B155" s="37" t="s">
        <v>1957</v>
      </c>
      <c r="C155" s="31">
        <v>0</v>
      </c>
      <c r="D155" s="31">
        <v>0</v>
      </c>
      <c r="E155" s="31">
        <v>8.2589749999999995</v>
      </c>
      <c r="F155" s="31">
        <v>0</v>
      </c>
      <c r="G155" s="31">
        <v>0</v>
      </c>
      <c r="H155" s="31">
        <v>1.516745</v>
      </c>
      <c r="I155" s="31">
        <v>2.6492599999999999</v>
      </c>
      <c r="J155" s="31">
        <v>5.4295869999999997</v>
      </c>
      <c r="K155" s="31">
        <v>5.9192489999999998</v>
      </c>
      <c r="L155" s="31">
        <v>6.4673980000000002</v>
      </c>
      <c r="M155" s="31">
        <v>7.068289</v>
      </c>
      <c r="N155" s="31">
        <v>7.606757</v>
      </c>
      <c r="O155" s="31">
        <v>8.1176359999999992</v>
      </c>
      <c r="P155" s="31">
        <v>8.5933899999999994</v>
      </c>
      <c r="Q155" s="31">
        <v>9.109121</v>
      </c>
      <c r="R155" s="31">
        <v>9.6382049999999992</v>
      </c>
      <c r="S155" s="31">
        <v>10.182684</v>
      </c>
      <c r="T155" s="31">
        <v>10.689581</v>
      </c>
      <c r="U155" s="31">
        <v>13.164657999999999</v>
      </c>
      <c r="V155" s="31">
        <v>13.211715999999999</v>
      </c>
      <c r="W155" s="31">
        <v>13.162642999999999</v>
      </c>
      <c r="X155" s="31">
        <v>13.152602999999999</v>
      </c>
      <c r="Y155" s="31">
        <v>13.157515999999999</v>
      </c>
      <c r="Z155" s="31">
        <v>13.159882</v>
      </c>
      <c r="AA155" s="31">
        <v>13.168808</v>
      </c>
      <c r="AB155" s="31">
        <v>13.110564999999999</v>
      </c>
      <c r="AC155" s="31">
        <v>13.101746</v>
      </c>
      <c r="AD155" s="31">
        <v>13.135452000000001</v>
      </c>
      <c r="AE155" s="31">
        <v>13.17276</v>
      </c>
      <c r="AF155" s="31">
        <v>13.155014</v>
      </c>
      <c r="AG155" s="32" t="s">
        <v>1754</v>
      </c>
    </row>
    <row r="156" spans="1:33" ht="15" customHeight="1">
      <c r="A156" s="19" t="s">
        <v>149</v>
      </c>
      <c r="B156" s="37" t="s">
        <v>1958</v>
      </c>
      <c r="C156" s="31">
        <v>0</v>
      </c>
      <c r="D156" s="31">
        <v>0</v>
      </c>
      <c r="E156" s="31">
        <v>0</v>
      </c>
      <c r="F156" s="31">
        <v>0</v>
      </c>
      <c r="G156" s="31">
        <v>6.3113869999999999</v>
      </c>
      <c r="H156" s="31">
        <v>6.8794979999999999</v>
      </c>
      <c r="I156" s="31">
        <v>9.2373370000000001</v>
      </c>
      <c r="J156" s="31">
        <v>9.9581619999999997</v>
      </c>
      <c r="K156" s="31">
        <v>10.611153</v>
      </c>
      <c r="L156" s="31">
        <v>11.312448</v>
      </c>
      <c r="M156" s="31">
        <v>12.059593</v>
      </c>
      <c r="N156" s="31">
        <v>12.598485999999999</v>
      </c>
      <c r="O156" s="31">
        <v>13.038933999999999</v>
      </c>
      <c r="P156" s="31">
        <v>13.398529999999999</v>
      </c>
      <c r="Q156" s="31">
        <v>13.868819999999999</v>
      </c>
      <c r="R156" s="31">
        <v>14.437623</v>
      </c>
      <c r="S156" s="31">
        <v>15.100256999999999</v>
      </c>
      <c r="T156" s="31">
        <v>18.777435000000001</v>
      </c>
      <c r="U156" s="31">
        <v>19.154433999999998</v>
      </c>
      <c r="V156" s="31">
        <v>19.436706999999998</v>
      </c>
      <c r="W156" s="31">
        <v>19.557770000000001</v>
      </c>
      <c r="X156" s="31">
        <v>19.736052999999998</v>
      </c>
      <c r="Y156" s="31">
        <v>19.931671000000001</v>
      </c>
      <c r="Z156" s="31">
        <v>20.102813999999999</v>
      </c>
      <c r="AA156" s="31">
        <v>20.262267999999999</v>
      </c>
      <c r="AB156" s="31">
        <v>20.285309000000002</v>
      </c>
      <c r="AC156" s="31">
        <v>20.350829999999998</v>
      </c>
      <c r="AD156" s="31">
        <v>20.462311</v>
      </c>
      <c r="AE156" s="31">
        <v>20.531798999999999</v>
      </c>
      <c r="AF156" s="31">
        <v>20.434448</v>
      </c>
      <c r="AG156" s="32" t="s">
        <v>1754</v>
      </c>
    </row>
    <row r="157" spans="1:33" ht="15" customHeight="1">
      <c r="A157" s="19" t="s">
        <v>148</v>
      </c>
      <c r="B157" s="37" t="s">
        <v>1970</v>
      </c>
      <c r="C157" s="31">
        <v>0</v>
      </c>
      <c r="D157" s="31">
        <v>6.9775470000000004</v>
      </c>
      <c r="E157" s="31">
        <v>46.720036</v>
      </c>
      <c r="F157" s="31">
        <v>32.929268</v>
      </c>
      <c r="G157" s="31">
        <v>22.559090000000001</v>
      </c>
      <c r="H157" s="31">
        <v>22.094673</v>
      </c>
      <c r="I157" s="31">
        <v>48.480907000000002</v>
      </c>
      <c r="J157" s="31">
        <v>45.041705999999998</v>
      </c>
      <c r="K157" s="31">
        <v>42.617828000000003</v>
      </c>
      <c r="L157" s="31">
        <v>46.535933999999997</v>
      </c>
      <c r="M157" s="31">
        <v>48.535400000000003</v>
      </c>
      <c r="N157" s="31">
        <v>52.980541000000002</v>
      </c>
      <c r="O157" s="31">
        <v>57.581974000000002</v>
      </c>
      <c r="P157" s="31">
        <v>58.608322000000001</v>
      </c>
      <c r="Q157" s="31">
        <v>58.978324999999998</v>
      </c>
      <c r="R157" s="31">
        <v>59.267090000000003</v>
      </c>
      <c r="S157" s="31">
        <v>59.959023000000002</v>
      </c>
      <c r="T157" s="31">
        <v>60.705424999999998</v>
      </c>
      <c r="U157" s="31">
        <v>61.802261000000001</v>
      </c>
      <c r="V157" s="31">
        <v>66.266548</v>
      </c>
      <c r="W157" s="31">
        <v>68.964995999999999</v>
      </c>
      <c r="X157" s="31">
        <v>68.865097000000006</v>
      </c>
      <c r="Y157" s="31">
        <v>68.891502000000003</v>
      </c>
      <c r="Z157" s="31">
        <v>69.074546999999995</v>
      </c>
      <c r="AA157" s="31">
        <v>69.406158000000005</v>
      </c>
      <c r="AB157" s="31">
        <v>69.955498000000006</v>
      </c>
      <c r="AC157" s="31">
        <v>70.788666000000006</v>
      </c>
      <c r="AD157" s="31">
        <v>71.899353000000005</v>
      </c>
      <c r="AE157" s="31">
        <v>73.320366000000007</v>
      </c>
      <c r="AF157" s="31">
        <v>75.079955999999996</v>
      </c>
      <c r="AG157" s="32" t="s">
        <v>1754</v>
      </c>
    </row>
    <row r="158" spans="1:33" ht="15" customHeight="1">
      <c r="A158" s="19" t="s">
        <v>147</v>
      </c>
      <c r="B158" s="37" t="s">
        <v>1956</v>
      </c>
      <c r="C158" s="31">
        <v>0</v>
      </c>
      <c r="D158" s="31">
        <v>6.9775470000000004</v>
      </c>
      <c r="E158" s="31">
        <v>26.991527999999999</v>
      </c>
      <c r="F158" s="31">
        <v>16.623318000000001</v>
      </c>
      <c r="G158" s="31">
        <v>14.357122</v>
      </c>
      <c r="H158" s="31">
        <v>9.7236069999999994</v>
      </c>
      <c r="I158" s="31">
        <v>17.789711</v>
      </c>
      <c r="J158" s="31">
        <v>19.171237999999999</v>
      </c>
      <c r="K158" s="31">
        <v>21.132418000000001</v>
      </c>
      <c r="L158" s="31">
        <v>22.852526000000001</v>
      </c>
      <c r="M158" s="31">
        <v>24.458936999999999</v>
      </c>
      <c r="N158" s="31">
        <v>28.459786999999999</v>
      </c>
      <c r="O158" s="31">
        <v>32.583275</v>
      </c>
      <c r="P158" s="31">
        <v>33.175322999999999</v>
      </c>
      <c r="Q158" s="31">
        <v>33.334147999999999</v>
      </c>
      <c r="R158" s="31">
        <v>33.390923000000001</v>
      </c>
      <c r="S158" s="31">
        <v>33.580933000000002</v>
      </c>
      <c r="T158" s="31">
        <v>33.758118000000003</v>
      </c>
      <c r="U158" s="31">
        <v>33.704101999999999</v>
      </c>
      <c r="V158" s="31">
        <v>33.833312999999997</v>
      </c>
      <c r="W158" s="31">
        <v>34.122478000000001</v>
      </c>
      <c r="X158" s="31">
        <v>34.518841000000002</v>
      </c>
      <c r="Y158" s="31">
        <v>34.971626000000001</v>
      </c>
      <c r="Z158" s="31">
        <v>35.490088999999998</v>
      </c>
      <c r="AA158" s="31">
        <v>36.039000999999999</v>
      </c>
      <c r="AB158" s="31">
        <v>36.677039999999998</v>
      </c>
      <c r="AC158" s="31">
        <v>37.482056</v>
      </c>
      <c r="AD158" s="31">
        <v>38.439346</v>
      </c>
      <c r="AE158" s="31">
        <v>39.581459000000002</v>
      </c>
      <c r="AF158" s="31">
        <v>40.901038999999997</v>
      </c>
      <c r="AG158" s="32" t="s">
        <v>1754</v>
      </c>
    </row>
    <row r="159" spans="1:33" ht="15" customHeight="1">
      <c r="A159" s="19" t="s">
        <v>146</v>
      </c>
      <c r="B159" s="37" t="s">
        <v>1957</v>
      </c>
      <c r="C159" s="31">
        <v>0</v>
      </c>
      <c r="D159" s="31">
        <v>0</v>
      </c>
      <c r="E159" s="31">
        <v>19.728508000000001</v>
      </c>
      <c r="F159" s="31">
        <v>0</v>
      </c>
      <c r="G159" s="31">
        <v>0</v>
      </c>
      <c r="H159" s="31">
        <v>0</v>
      </c>
      <c r="I159" s="31">
        <v>9.1538109999999993</v>
      </c>
      <c r="J159" s="31">
        <v>4.5750890000000002</v>
      </c>
      <c r="K159" s="31">
        <v>0</v>
      </c>
      <c r="L159" s="31">
        <v>2.2981549999999999</v>
      </c>
      <c r="M159" s="31">
        <v>2.9106930000000002</v>
      </c>
      <c r="N159" s="31">
        <v>3.5321069999999999</v>
      </c>
      <c r="O159" s="31">
        <v>4.2181499999999996</v>
      </c>
      <c r="P159" s="31">
        <v>4.9444749999999997</v>
      </c>
      <c r="Q159" s="31">
        <v>5.7158620000000004</v>
      </c>
      <c r="R159" s="31">
        <v>6.4920109999999998</v>
      </c>
      <c r="S159" s="31">
        <v>7.2805549999999997</v>
      </c>
      <c r="T159" s="31">
        <v>8.0265000000000004</v>
      </c>
      <c r="U159" s="31">
        <v>8.6672200000000004</v>
      </c>
      <c r="V159" s="31">
        <v>9.2391129999999997</v>
      </c>
      <c r="W159" s="31">
        <v>12.032730000000001</v>
      </c>
      <c r="X159" s="31">
        <v>11.884918000000001</v>
      </c>
      <c r="Y159" s="31">
        <v>11.711532999999999</v>
      </c>
      <c r="Z159" s="31">
        <v>11.533554000000001</v>
      </c>
      <c r="AA159" s="31">
        <v>11.365356</v>
      </c>
      <c r="AB159" s="31">
        <v>11.211501999999999</v>
      </c>
      <c r="AC159" s="31">
        <v>11.09671</v>
      </c>
      <c r="AD159" s="31">
        <v>11.019714</v>
      </c>
      <c r="AE159" s="31">
        <v>10.984543</v>
      </c>
      <c r="AF159" s="31">
        <v>10.995728</v>
      </c>
      <c r="AG159" s="32" t="s">
        <v>1754</v>
      </c>
    </row>
    <row r="160" spans="1:33" ht="15" customHeight="1">
      <c r="A160" s="19" t="s">
        <v>145</v>
      </c>
      <c r="B160" s="37" t="s">
        <v>1958</v>
      </c>
      <c r="C160" s="31">
        <v>0</v>
      </c>
      <c r="D160" s="31">
        <v>0</v>
      </c>
      <c r="E160" s="31">
        <v>0</v>
      </c>
      <c r="F160" s="31">
        <v>16.305948000000001</v>
      </c>
      <c r="G160" s="31">
        <v>8.2019669999999998</v>
      </c>
      <c r="H160" s="31">
        <v>12.371067</v>
      </c>
      <c r="I160" s="31">
        <v>21.537383999999999</v>
      </c>
      <c r="J160" s="31">
        <v>21.295380000000002</v>
      </c>
      <c r="K160" s="31">
        <v>21.485413000000001</v>
      </c>
      <c r="L160" s="31">
        <v>21.385254</v>
      </c>
      <c r="M160" s="31">
        <v>21.165770999999999</v>
      </c>
      <c r="N160" s="31">
        <v>20.988647</v>
      </c>
      <c r="O160" s="31">
        <v>20.780548</v>
      </c>
      <c r="P160" s="31">
        <v>20.488524999999999</v>
      </c>
      <c r="Q160" s="31">
        <v>19.928314</v>
      </c>
      <c r="R160" s="31">
        <v>19.384155</v>
      </c>
      <c r="S160" s="31">
        <v>19.097534</v>
      </c>
      <c r="T160" s="31">
        <v>18.920807</v>
      </c>
      <c r="U160" s="31">
        <v>19.430938999999999</v>
      </c>
      <c r="V160" s="31">
        <v>23.194122</v>
      </c>
      <c r="W160" s="31">
        <v>22.809784000000001</v>
      </c>
      <c r="X160" s="31">
        <v>22.461334000000001</v>
      </c>
      <c r="Y160" s="31">
        <v>22.208344</v>
      </c>
      <c r="Z160" s="31">
        <v>22.050903000000002</v>
      </c>
      <c r="AA160" s="31">
        <v>22.001801</v>
      </c>
      <c r="AB160" s="31">
        <v>22.066956000000001</v>
      </c>
      <c r="AC160" s="31">
        <v>22.209900000000001</v>
      </c>
      <c r="AD160" s="31">
        <v>22.440294000000002</v>
      </c>
      <c r="AE160" s="31">
        <v>22.754362</v>
      </c>
      <c r="AF160" s="31">
        <v>23.183188999999999</v>
      </c>
      <c r="AG160" s="32" t="s">
        <v>1754</v>
      </c>
    </row>
    <row r="161" spans="1:33" ht="15" customHeight="1">
      <c r="A161" s="19" t="s">
        <v>144</v>
      </c>
      <c r="B161" s="30" t="s">
        <v>143</v>
      </c>
      <c r="C161" s="38">
        <v>373.57238799999999</v>
      </c>
      <c r="D161" s="38">
        <v>6.9775470000000004</v>
      </c>
      <c r="E161" s="38">
        <v>1362.5001219999999</v>
      </c>
      <c r="F161" s="38">
        <v>813.18823199999997</v>
      </c>
      <c r="G161" s="38">
        <v>1034.742798</v>
      </c>
      <c r="H161" s="38">
        <v>920.94281000000001</v>
      </c>
      <c r="I161" s="38">
        <v>1322.7510990000001</v>
      </c>
      <c r="J161" s="38">
        <v>1413.6206050000001</v>
      </c>
      <c r="K161" s="38">
        <v>1543.735107</v>
      </c>
      <c r="L161" s="38">
        <v>1660.5363769999999</v>
      </c>
      <c r="M161" s="38">
        <v>1753.3217770000001</v>
      </c>
      <c r="N161" s="38">
        <v>1897.146606</v>
      </c>
      <c r="O161" s="38">
        <v>2043.9383539999999</v>
      </c>
      <c r="P161" s="38">
        <v>2151.4665530000002</v>
      </c>
      <c r="Q161" s="38">
        <v>2215.3957519999999</v>
      </c>
      <c r="R161" s="38">
        <v>2289.423828</v>
      </c>
      <c r="S161" s="38">
        <v>2407.0649410000001</v>
      </c>
      <c r="T161" s="38">
        <v>2476.4223630000001</v>
      </c>
      <c r="U161" s="38">
        <v>2559.7529300000001</v>
      </c>
      <c r="V161" s="38">
        <v>2660.9331050000001</v>
      </c>
      <c r="W161" s="38">
        <v>2757.8041990000002</v>
      </c>
      <c r="X161" s="38">
        <v>2847.069336</v>
      </c>
      <c r="Y161" s="38">
        <v>2940.2629390000002</v>
      </c>
      <c r="Z161" s="38">
        <v>2996.8115229999999</v>
      </c>
      <c r="AA161" s="38">
        <v>3095.235596</v>
      </c>
      <c r="AB161" s="38">
        <v>3148.9467770000001</v>
      </c>
      <c r="AC161" s="38">
        <v>3186.703125</v>
      </c>
      <c r="AD161" s="38">
        <v>3252.452393</v>
      </c>
      <c r="AE161" s="38">
        <v>3340.3608399999998</v>
      </c>
      <c r="AF161" s="38">
        <v>3428.290039</v>
      </c>
      <c r="AG161" s="36">
        <v>7.9435000000000006E-2</v>
      </c>
    </row>
    <row r="163" spans="1:33" ht="12" customHeight="1">
      <c r="B163" s="30" t="s">
        <v>1973</v>
      </c>
    </row>
    <row r="164" spans="1:33" ht="15" customHeight="1">
      <c r="B164" s="30" t="s">
        <v>1974</v>
      </c>
    </row>
    <row r="165" spans="1:33" ht="15" customHeight="1">
      <c r="A165" s="19" t="s">
        <v>141</v>
      </c>
      <c r="B165" s="37" t="s">
        <v>1956</v>
      </c>
      <c r="C165" s="33">
        <v>78.193603999999993</v>
      </c>
      <c r="D165" s="33">
        <v>77.740050999999994</v>
      </c>
      <c r="E165" s="33">
        <v>77.927093999999997</v>
      </c>
      <c r="F165" s="33">
        <v>78.46096</v>
      </c>
      <c r="G165" s="33">
        <v>79.062622000000005</v>
      </c>
      <c r="H165" s="33">
        <v>79.639129999999994</v>
      </c>
      <c r="I165" s="33">
        <v>80.193008000000006</v>
      </c>
      <c r="J165" s="33">
        <v>80.753035999999994</v>
      </c>
      <c r="K165" s="33">
        <v>81.324202999999997</v>
      </c>
      <c r="L165" s="33">
        <v>81.906975000000003</v>
      </c>
      <c r="M165" s="33">
        <v>82.491157999999999</v>
      </c>
      <c r="N165" s="33">
        <v>83.081215</v>
      </c>
      <c r="O165" s="33">
        <v>83.679023999999998</v>
      </c>
      <c r="P165" s="33">
        <v>84.282150000000001</v>
      </c>
      <c r="Q165" s="33">
        <v>84.890411</v>
      </c>
      <c r="R165" s="33">
        <v>85.504005000000006</v>
      </c>
      <c r="S165" s="33">
        <v>86.124306000000004</v>
      </c>
      <c r="T165" s="33">
        <v>86.747467</v>
      </c>
      <c r="U165" s="33">
        <v>87.378058999999993</v>
      </c>
      <c r="V165" s="33">
        <v>88.016791999999995</v>
      </c>
      <c r="W165" s="33">
        <v>88.658912999999998</v>
      </c>
      <c r="X165" s="33">
        <v>89.310432000000006</v>
      </c>
      <c r="Y165" s="33">
        <v>89.970100000000002</v>
      </c>
      <c r="Z165" s="33">
        <v>90.635193000000001</v>
      </c>
      <c r="AA165" s="33">
        <v>91.308341999999996</v>
      </c>
      <c r="AB165" s="33">
        <v>91.990172999999999</v>
      </c>
      <c r="AC165" s="33">
        <v>92.674521999999996</v>
      </c>
      <c r="AD165" s="33">
        <v>93.364097999999998</v>
      </c>
      <c r="AE165" s="33">
        <v>94.062515000000005</v>
      </c>
      <c r="AF165" s="33">
        <v>94.767341999999999</v>
      </c>
      <c r="AG165" s="32">
        <v>6.6509999999999998E-3</v>
      </c>
    </row>
    <row r="166" spans="1:33" ht="15" customHeight="1">
      <c r="A166" s="19" t="s">
        <v>140</v>
      </c>
      <c r="B166" s="37" t="s">
        <v>1957</v>
      </c>
      <c r="C166" s="33">
        <v>103.011978</v>
      </c>
      <c r="D166" s="33">
        <v>103.401039</v>
      </c>
      <c r="E166" s="33">
        <v>104.141914</v>
      </c>
      <c r="F166" s="33">
        <v>104.98304</v>
      </c>
      <c r="G166" s="33">
        <v>105.80993700000001</v>
      </c>
      <c r="H166" s="33">
        <v>106.64748400000001</v>
      </c>
      <c r="I166" s="33">
        <v>107.51449599999999</v>
      </c>
      <c r="J166" s="33">
        <v>108.392815</v>
      </c>
      <c r="K166" s="33">
        <v>109.281204</v>
      </c>
      <c r="L166" s="33">
        <v>110.179596</v>
      </c>
      <c r="M166" s="33">
        <v>111.08680699999999</v>
      </c>
      <c r="N166" s="33">
        <v>112.002968</v>
      </c>
      <c r="O166" s="33">
        <v>112.928833</v>
      </c>
      <c r="P166" s="33">
        <v>113.86582199999999</v>
      </c>
      <c r="Q166" s="33">
        <v>114.814217</v>
      </c>
      <c r="R166" s="33">
        <v>115.77443700000001</v>
      </c>
      <c r="S166" s="33">
        <v>116.744141</v>
      </c>
      <c r="T166" s="33">
        <v>117.72427399999999</v>
      </c>
      <c r="U166" s="33">
        <v>118.714027</v>
      </c>
      <c r="V166" s="33">
        <v>119.713623</v>
      </c>
      <c r="W166" s="33">
        <v>120.725967</v>
      </c>
      <c r="X166" s="33">
        <v>121.74870300000001</v>
      </c>
      <c r="Y166" s="33">
        <v>122.781837</v>
      </c>
      <c r="Z166" s="33">
        <v>123.82556200000001</v>
      </c>
      <c r="AA166" s="33">
        <v>124.87869999999999</v>
      </c>
      <c r="AB166" s="33">
        <v>125.943153</v>
      </c>
      <c r="AC166" s="33">
        <v>127.02018700000001</v>
      </c>
      <c r="AD166" s="33">
        <v>128.10772700000001</v>
      </c>
      <c r="AE166" s="33">
        <v>129.20341500000001</v>
      </c>
      <c r="AF166" s="33">
        <v>130.30766299999999</v>
      </c>
      <c r="AG166" s="32">
        <v>8.1379999999999994E-3</v>
      </c>
    </row>
    <row r="167" spans="1:33" ht="15" customHeight="1">
      <c r="A167" s="19" t="s">
        <v>139</v>
      </c>
      <c r="B167" s="37" t="s">
        <v>1958</v>
      </c>
      <c r="C167" s="33">
        <v>58.257033999999997</v>
      </c>
      <c r="D167" s="33">
        <v>58.910300999999997</v>
      </c>
      <c r="E167" s="33">
        <v>59.489398999999999</v>
      </c>
      <c r="F167" s="33">
        <v>59.996693</v>
      </c>
      <c r="G167" s="33">
        <v>60.491272000000002</v>
      </c>
      <c r="H167" s="33">
        <v>60.992621999999997</v>
      </c>
      <c r="I167" s="33">
        <v>61.525021000000002</v>
      </c>
      <c r="J167" s="33">
        <v>62.059047999999997</v>
      </c>
      <c r="K167" s="33">
        <v>62.591740000000001</v>
      </c>
      <c r="L167" s="33">
        <v>63.122687999999997</v>
      </c>
      <c r="M167" s="33">
        <v>63.659210000000002</v>
      </c>
      <c r="N167" s="33">
        <v>64.196692999999996</v>
      </c>
      <c r="O167" s="33">
        <v>64.734855999999994</v>
      </c>
      <c r="P167" s="33">
        <v>65.276993000000004</v>
      </c>
      <c r="Q167" s="33">
        <v>65.823432999999994</v>
      </c>
      <c r="R167" s="33">
        <v>66.373656999999994</v>
      </c>
      <c r="S167" s="33">
        <v>66.924888999999993</v>
      </c>
      <c r="T167" s="33">
        <v>67.480705</v>
      </c>
      <c r="U167" s="33">
        <v>68.037909999999997</v>
      </c>
      <c r="V167" s="33">
        <v>68.597167999999996</v>
      </c>
      <c r="W167" s="33">
        <v>69.164840999999996</v>
      </c>
      <c r="X167" s="33">
        <v>69.735077000000004</v>
      </c>
      <c r="Y167" s="33">
        <v>70.308036999999999</v>
      </c>
      <c r="Z167" s="33">
        <v>70.885231000000005</v>
      </c>
      <c r="AA167" s="33">
        <v>71.463631000000007</v>
      </c>
      <c r="AB167" s="33">
        <v>72.044410999999997</v>
      </c>
      <c r="AC167" s="33">
        <v>72.632384999999999</v>
      </c>
      <c r="AD167" s="33">
        <v>73.224388000000005</v>
      </c>
      <c r="AE167" s="33">
        <v>73.816292000000004</v>
      </c>
      <c r="AF167" s="33">
        <v>74.410004000000001</v>
      </c>
      <c r="AG167" s="32">
        <v>8.4740000000000006E-3</v>
      </c>
    </row>
    <row r="168" spans="1:33" ht="15" customHeight="1">
      <c r="A168" s="19" t="s">
        <v>138</v>
      </c>
      <c r="B168" s="37" t="s">
        <v>1975</v>
      </c>
      <c r="C168" s="33">
        <v>79.309250000000006</v>
      </c>
      <c r="D168" s="33">
        <v>80.781707999999995</v>
      </c>
      <c r="E168" s="33">
        <v>82.228774999999999</v>
      </c>
      <c r="F168" s="33">
        <v>83.062293999999994</v>
      </c>
      <c r="G168" s="33">
        <v>83.732155000000006</v>
      </c>
      <c r="H168" s="33">
        <v>84.290367000000003</v>
      </c>
      <c r="I168" s="33">
        <v>84.917732000000001</v>
      </c>
      <c r="J168" s="33">
        <v>85.549521999999996</v>
      </c>
      <c r="K168" s="33">
        <v>86.187163999999996</v>
      </c>
      <c r="L168" s="33">
        <v>86.831367</v>
      </c>
      <c r="M168" s="33">
        <v>87.478179999999995</v>
      </c>
      <c r="N168" s="33">
        <v>88.129317999999998</v>
      </c>
      <c r="O168" s="33">
        <v>88.786857999999995</v>
      </c>
      <c r="P168" s="33">
        <v>89.450896999999998</v>
      </c>
      <c r="Q168" s="33">
        <v>90.121307000000002</v>
      </c>
      <c r="R168" s="33">
        <v>90.798370000000006</v>
      </c>
      <c r="S168" s="33">
        <v>91.481239000000002</v>
      </c>
      <c r="T168" s="33">
        <v>92.168739000000002</v>
      </c>
      <c r="U168" s="33">
        <v>92.862746999999999</v>
      </c>
      <c r="V168" s="33">
        <v>93.563796999999994</v>
      </c>
      <c r="W168" s="33">
        <v>94.271439000000001</v>
      </c>
      <c r="X168" s="33">
        <v>94.986984000000007</v>
      </c>
      <c r="Y168" s="33">
        <v>95.710059999999999</v>
      </c>
      <c r="Z168" s="33">
        <v>96.439475999999999</v>
      </c>
      <c r="AA168" s="33">
        <v>97.176238999999995</v>
      </c>
      <c r="AB168" s="33">
        <v>97.921409999999995</v>
      </c>
      <c r="AC168" s="33">
        <v>98.672454999999999</v>
      </c>
      <c r="AD168" s="33">
        <v>99.430023000000006</v>
      </c>
      <c r="AE168" s="33">
        <v>100.195251</v>
      </c>
      <c r="AF168" s="33">
        <v>100.967491</v>
      </c>
      <c r="AG168" s="32">
        <v>8.3599999999999994E-3</v>
      </c>
    </row>
    <row r="169" spans="1:33" ht="15" customHeight="1">
      <c r="B169" s="30" t="s">
        <v>1976</v>
      </c>
    </row>
    <row r="170" spans="1:33" ht="15" customHeight="1">
      <c r="A170" s="19" t="s">
        <v>137</v>
      </c>
      <c r="B170" s="37" t="s">
        <v>1956</v>
      </c>
      <c r="C170" s="33">
        <v>72.254608000000005</v>
      </c>
      <c r="D170" s="33">
        <v>71.394942999999998</v>
      </c>
      <c r="E170" s="33">
        <v>70.728340000000003</v>
      </c>
      <c r="F170" s="33">
        <v>70.952171000000007</v>
      </c>
      <c r="G170" s="33">
        <v>71.394362999999998</v>
      </c>
      <c r="H170" s="33">
        <v>71.762748999999999</v>
      </c>
      <c r="I170" s="33">
        <v>72.238602</v>
      </c>
      <c r="J170" s="33">
        <v>72.762496999999996</v>
      </c>
      <c r="K170" s="33">
        <v>73.283760000000001</v>
      </c>
      <c r="L170" s="33">
        <v>73.844291999999996</v>
      </c>
      <c r="M170" s="33">
        <v>74.410308999999998</v>
      </c>
      <c r="N170" s="33">
        <v>75.032859999999999</v>
      </c>
      <c r="O170" s="33">
        <v>75.663955999999999</v>
      </c>
      <c r="P170" s="33">
        <v>76.332085000000006</v>
      </c>
      <c r="Q170" s="33">
        <v>77.007294000000002</v>
      </c>
      <c r="R170" s="33">
        <v>77.704628</v>
      </c>
      <c r="S170" s="33">
        <v>78.424248000000006</v>
      </c>
      <c r="T170" s="33">
        <v>79.138748000000007</v>
      </c>
      <c r="U170" s="33">
        <v>79.834998999999996</v>
      </c>
      <c r="V170" s="33">
        <v>80.544914000000006</v>
      </c>
      <c r="W170" s="33">
        <v>81.253822</v>
      </c>
      <c r="X170" s="33">
        <v>81.972747999999996</v>
      </c>
      <c r="Y170" s="33">
        <v>82.685890000000001</v>
      </c>
      <c r="Z170" s="33">
        <v>83.390159999999995</v>
      </c>
      <c r="AA170" s="33">
        <v>84.108115999999995</v>
      </c>
      <c r="AB170" s="33">
        <v>84.819534000000004</v>
      </c>
      <c r="AC170" s="33">
        <v>85.517036000000004</v>
      </c>
      <c r="AD170" s="33">
        <v>86.209052999999997</v>
      </c>
      <c r="AE170" s="33">
        <v>86.885673999999995</v>
      </c>
      <c r="AF170" s="33">
        <v>87.558075000000002</v>
      </c>
      <c r="AG170" s="32">
        <v>6.646E-3</v>
      </c>
    </row>
    <row r="171" spans="1:33" ht="15" customHeight="1">
      <c r="A171" s="19" t="s">
        <v>136</v>
      </c>
      <c r="B171" s="37" t="s">
        <v>1957</v>
      </c>
      <c r="C171" s="33">
        <v>95.586250000000007</v>
      </c>
      <c r="D171" s="33">
        <v>94.714554000000007</v>
      </c>
      <c r="E171" s="33">
        <v>95.008308</v>
      </c>
      <c r="F171" s="33">
        <v>95.422652999999997</v>
      </c>
      <c r="G171" s="33">
        <v>95.978088</v>
      </c>
      <c r="H171" s="33">
        <v>96.360100000000003</v>
      </c>
      <c r="I171" s="33">
        <v>96.692902000000004</v>
      </c>
      <c r="J171" s="33">
        <v>97.107140000000001</v>
      </c>
      <c r="K171" s="33">
        <v>97.606644000000003</v>
      </c>
      <c r="L171" s="33">
        <v>98.183730999999995</v>
      </c>
      <c r="M171" s="33">
        <v>98.858474999999999</v>
      </c>
      <c r="N171" s="33">
        <v>99.924178999999995</v>
      </c>
      <c r="O171" s="33">
        <v>100.774506</v>
      </c>
      <c r="P171" s="33">
        <v>101.75736999999999</v>
      </c>
      <c r="Q171" s="33">
        <v>102.76487</v>
      </c>
      <c r="R171" s="33">
        <v>103.738991</v>
      </c>
      <c r="S171" s="33">
        <v>104.71268499999999</v>
      </c>
      <c r="T171" s="33">
        <v>105.781944</v>
      </c>
      <c r="U171" s="33">
        <v>106.876648</v>
      </c>
      <c r="V171" s="33">
        <v>108.018173</v>
      </c>
      <c r="W171" s="33">
        <v>109.236473</v>
      </c>
      <c r="X171" s="33">
        <v>110.635231</v>
      </c>
      <c r="Y171" s="33">
        <v>111.96146400000001</v>
      </c>
      <c r="Z171" s="33">
        <v>113.178291</v>
      </c>
      <c r="AA171" s="33">
        <v>114.434006</v>
      </c>
      <c r="AB171" s="33">
        <v>115.702744</v>
      </c>
      <c r="AC171" s="33">
        <v>116.955612</v>
      </c>
      <c r="AD171" s="33">
        <v>118.172501</v>
      </c>
      <c r="AE171" s="33">
        <v>119.3451</v>
      </c>
      <c r="AF171" s="33">
        <v>120.47584500000001</v>
      </c>
      <c r="AG171" s="32">
        <v>8.012E-3</v>
      </c>
    </row>
    <row r="172" spans="1:33" ht="12" customHeight="1">
      <c r="A172" s="19" t="s">
        <v>135</v>
      </c>
      <c r="B172" s="37" t="s">
        <v>1958</v>
      </c>
      <c r="C172" s="33">
        <v>55.703381</v>
      </c>
      <c r="D172" s="33">
        <v>54.198086000000004</v>
      </c>
      <c r="E172" s="33">
        <v>53.712173</v>
      </c>
      <c r="F172" s="33">
        <v>53.617854999999999</v>
      </c>
      <c r="G172" s="33">
        <v>53.794350000000001</v>
      </c>
      <c r="H172" s="33">
        <v>53.948501999999998</v>
      </c>
      <c r="I172" s="33">
        <v>54.185394000000002</v>
      </c>
      <c r="J172" s="33">
        <v>54.480831000000002</v>
      </c>
      <c r="K172" s="33">
        <v>54.793574999999997</v>
      </c>
      <c r="L172" s="33">
        <v>55.114970999999997</v>
      </c>
      <c r="M172" s="33">
        <v>55.500476999999997</v>
      </c>
      <c r="N172" s="33">
        <v>55.910438999999997</v>
      </c>
      <c r="O172" s="33">
        <v>56.377457</v>
      </c>
      <c r="P172" s="33">
        <v>56.863892</v>
      </c>
      <c r="Q172" s="33">
        <v>57.368912000000002</v>
      </c>
      <c r="R172" s="33">
        <v>57.894694999999999</v>
      </c>
      <c r="S172" s="33">
        <v>58.535193999999997</v>
      </c>
      <c r="T172" s="33">
        <v>59.167510999999998</v>
      </c>
      <c r="U172" s="33">
        <v>59.798713999999997</v>
      </c>
      <c r="V172" s="33">
        <v>60.453612999999997</v>
      </c>
      <c r="W172" s="33">
        <v>61.151477999999997</v>
      </c>
      <c r="X172" s="33">
        <v>61.834426999999998</v>
      </c>
      <c r="Y172" s="33">
        <v>62.575702999999997</v>
      </c>
      <c r="Z172" s="33">
        <v>63.306007000000001</v>
      </c>
      <c r="AA172" s="33">
        <v>64.021759000000003</v>
      </c>
      <c r="AB172" s="33">
        <v>64.725700000000003</v>
      </c>
      <c r="AC172" s="33">
        <v>65.434280000000001</v>
      </c>
      <c r="AD172" s="33">
        <v>66.109138000000002</v>
      </c>
      <c r="AE172" s="33">
        <v>66.769126999999997</v>
      </c>
      <c r="AF172" s="33">
        <v>67.409301999999997</v>
      </c>
      <c r="AG172" s="32">
        <v>6.5989999999999998E-3</v>
      </c>
    </row>
    <row r="173" spans="1:33" ht="15" customHeight="1">
      <c r="A173" s="19" t="s">
        <v>134</v>
      </c>
      <c r="B173" s="37" t="s">
        <v>1975</v>
      </c>
      <c r="C173" s="33">
        <v>73.643883000000002</v>
      </c>
      <c r="D173" s="33">
        <v>74.164283999999995</v>
      </c>
      <c r="E173" s="33">
        <v>74.683516999999995</v>
      </c>
      <c r="F173" s="33">
        <v>75.120307999999994</v>
      </c>
      <c r="G173" s="33">
        <v>75.583763000000005</v>
      </c>
      <c r="H173" s="33">
        <v>75.871498000000003</v>
      </c>
      <c r="I173" s="33">
        <v>76.308502000000004</v>
      </c>
      <c r="J173" s="33">
        <v>76.801475999999994</v>
      </c>
      <c r="K173" s="33">
        <v>77.308173999999994</v>
      </c>
      <c r="L173" s="33">
        <v>77.856262000000001</v>
      </c>
      <c r="M173" s="33">
        <v>78.434464000000006</v>
      </c>
      <c r="N173" s="33">
        <v>79.126998999999998</v>
      </c>
      <c r="O173" s="33">
        <v>79.792548999999994</v>
      </c>
      <c r="P173" s="33">
        <v>80.511718999999999</v>
      </c>
      <c r="Q173" s="33">
        <v>81.242912000000004</v>
      </c>
      <c r="R173" s="33">
        <v>81.987067999999994</v>
      </c>
      <c r="S173" s="33">
        <v>82.759788999999998</v>
      </c>
      <c r="T173" s="33">
        <v>83.544899000000001</v>
      </c>
      <c r="U173" s="33">
        <v>84.319892999999993</v>
      </c>
      <c r="V173" s="33">
        <v>85.114547999999999</v>
      </c>
      <c r="W173" s="33">
        <v>85.926818999999995</v>
      </c>
      <c r="X173" s="33">
        <v>86.774330000000006</v>
      </c>
      <c r="Y173" s="33">
        <v>87.609406000000007</v>
      </c>
      <c r="Z173" s="33">
        <v>88.41713</v>
      </c>
      <c r="AA173" s="33">
        <v>89.23912</v>
      </c>
      <c r="AB173" s="33">
        <v>90.056197999999995</v>
      </c>
      <c r="AC173" s="33">
        <v>90.860878</v>
      </c>
      <c r="AD173" s="33">
        <v>91.651961999999997</v>
      </c>
      <c r="AE173" s="33">
        <v>92.421599999999998</v>
      </c>
      <c r="AF173" s="33">
        <v>93.179382000000004</v>
      </c>
      <c r="AG173" s="32">
        <v>8.1460000000000005E-3</v>
      </c>
    </row>
    <row r="175" spans="1:33" ht="15" customHeight="1">
      <c r="B175" s="30" t="s">
        <v>133</v>
      </c>
    </row>
    <row r="176" spans="1:33" ht="15" customHeight="1">
      <c r="B176" s="30" t="s">
        <v>1977</v>
      </c>
    </row>
    <row r="177" spans="1:33" ht="15" customHeight="1">
      <c r="A177" s="19" t="s">
        <v>132</v>
      </c>
      <c r="B177" s="37" t="s">
        <v>1924</v>
      </c>
      <c r="C177" s="31">
        <v>2273.726318</v>
      </c>
      <c r="D177" s="31">
        <v>2661.2297359999998</v>
      </c>
      <c r="E177" s="31">
        <v>2928.7075199999999</v>
      </c>
      <c r="F177" s="31">
        <v>3012.3078609999998</v>
      </c>
      <c r="G177" s="31">
        <v>3089.295654</v>
      </c>
      <c r="H177" s="31">
        <v>3151.6047359999998</v>
      </c>
      <c r="I177" s="31">
        <v>3191.5732419999999</v>
      </c>
      <c r="J177" s="31">
        <v>3229.6767580000001</v>
      </c>
      <c r="K177" s="31">
        <v>3271.4704590000001</v>
      </c>
      <c r="L177" s="31">
        <v>3317.985107</v>
      </c>
      <c r="M177" s="31">
        <v>3354.90625</v>
      </c>
      <c r="N177" s="31">
        <v>3371.117432</v>
      </c>
      <c r="O177" s="31">
        <v>3408.7929690000001</v>
      </c>
      <c r="P177" s="31">
        <v>3442.8320309999999</v>
      </c>
      <c r="Q177" s="31">
        <v>3479.1533199999999</v>
      </c>
      <c r="R177" s="31">
        <v>3516.0185550000001</v>
      </c>
      <c r="S177" s="31">
        <v>3558.3469239999999</v>
      </c>
      <c r="T177" s="31">
        <v>3596.8100589999999</v>
      </c>
      <c r="U177" s="31">
        <v>3641.3256839999999</v>
      </c>
      <c r="V177" s="31">
        <v>3690.6264649999998</v>
      </c>
      <c r="W177" s="31">
        <v>3731.4282229999999</v>
      </c>
      <c r="X177" s="31">
        <v>3777.0344239999999</v>
      </c>
      <c r="Y177" s="31">
        <v>3824.8403320000002</v>
      </c>
      <c r="Z177" s="31">
        <v>3870.1655270000001</v>
      </c>
      <c r="AA177" s="31">
        <v>3923.3879390000002</v>
      </c>
      <c r="AB177" s="31">
        <v>3976.6796880000002</v>
      </c>
      <c r="AC177" s="31">
        <v>4023.3027339999999</v>
      </c>
      <c r="AD177" s="31">
        <v>4068.594971</v>
      </c>
      <c r="AE177" s="31">
        <v>4121.7119140000004</v>
      </c>
      <c r="AF177" s="31">
        <v>4180.857422</v>
      </c>
      <c r="AG177" s="32">
        <v>2.1225000000000001E-2</v>
      </c>
    </row>
    <row r="178" spans="1:33" ht="15" customHeight="1">
      <c r="A178" s="19" t="s">
        <v>131</v>
      </c>
      <c r="B178" s="37" t="s">
        <v>1925</v>
      </c>
      <c r="C178" s="31">
        <v>154.68478400000001</v>
      </c>
      <c r="D178" s="31">
        <v>216.25779700000001</v>
      </c>
      <c r="E178" s="31">
        <v>270.182343</v>
      </c>
      <c r="F178" s="31">
        <v>288.761505</v>
      </c>
      <c r="G178" s="31">
        <v>297.78476000000001</v>
      </c>
      <c r="H178" s="31">
        <v>299.77474999999998</v>
      </c>
      <c r="I178" s="31">
        <v>304.457245</v>
      </c>
      <c r="J178" s="31">
        <v>308.38897700000001</v>
      </c>
      <c r="K178" s="31">
        <v>312.69052099999999</v>
      </c>
      <c r="L178" s="31">
        <v>317.24182100000002</v>
      </c>
      <c r="M178" s="31">
        <v>321.60183699999999</v>
      </c>
      <c r="N178" s="31">
        <v>325.706818</v>
      </c>
      <c r="O178" s="31">
        <v>330.06997699999999</v>
      </c>
      <c r="P178" s="31">
        <v>334.67611699999998</v>
      </c>
      <c r="Q178" s="31">
        <v>339.46270800000002</v>
      </c>
      <c r="R178" s="31">
        <v>344.376373</v>
      </c>
      <c r="S178" s="31">
        <v>349.38345299999997</v>
      </c>
      <c r="T178" s="31">
        <v>354.539581</v>
      </c>
      <c r="U178" s="31">
        <v>359.34030200000001</v>
      </c>
      <c r="V178" s="31">
        <v>364.50555400000002</v>
      </c>
      <c r="W178" s="31">
        <v>370.317566</v>
      </c>
      <c r="X178" s="31">
        <v>375.89312699999999</v>
      </c>
      <c r="Y178" s="31">
        <v>381.49200400000001</v>
      </c>
      <c r="Z178" s="31">
        <v>387.832764</v>
      </c>
      <c r="AA178" s="31">
        <v>394.37625100000002</v>
      </c>
      <c r="AB178" s="31">
        <v>401.05297899999999</v>
      </c>
      <c r="AC178" s="31">
        <v>407.48886099999999</v>
      </c>
      <c r="AD178" s="31">
        <v>413.77023300000002</v>
      </c>
      <c r="AE178" s="31">
        <v>420.20343000000003</v>
      </c>
      <c r="AF178" s="31">
        <v>426.86853000000002</v>
      </c>
      <c r="AG178" s="32">
        <v>3.5623000000000002E-2</v>
      </c>
    </row>
    <row r="179" spans="1:33" ht="15" customHeight="1">
      <c r="A179" s="19" t="s">
        <v>130</v>
      </c>
      <c r="B179" s="37" t="s">
        <v>1926</v>
      </c>
      <c r="C179" s="31">
        <v>129.57446300000001</v>
      </c>
      <c r="D179" s="31">
        <v>207.2491</v>
      </c>
      <c r="E179" s="31">
        <v>279.210846</v>
      </c>
      <c r="F179" s="31">
        <v>304.31957999999997</v>
      </c>
      <c r="G179" s="31">
        <v>314.82473800000002</v>
      </c>
      <c r="H179" s="31">
        <v>320.31408699999997</v>
      </c>
      <c r="I179" s="31">
        <v>329.77072099999998</v>
      </c>
      <c r="J179" s="31">
        <v>338.92907700000001</v>
      </c>
      <c r="K179" s="31">
        <v>348.138824</v>
      </c>
      <c r="L179" s="31">
        <v>357.13497899999999</v>
      </c>
      <c r="M179" s="31">
        <v>365.779358</v>
      </c>
      <c r="N179" s="31">
        <v>374.03088400000001</v>
      </c>
      <c r="O179" s="31">
        <v>382.78796399999999</v>
      </c>
      <c r="P179" s="31">
        <v>391.49597199999999</v>
      </c>
      <c r="Q179" s="31">
        <v>399.36257899999998</v>
      </c>
      <c r="R179" s="31">
        <v>408.42169200000001</v>
      </c>
      <c r="S179" s="31">
        <v>417.86047400000001</v>
      </c>
      <c r="T179" s="31">
        <v>427.20391799999999</v>
      </c>
      <c r="U179" s="31">
        <v>436.637024</v>
      </c>
      <c r="V179" s="31">
        <v>445.718231</v>
      </c>
      <c r="W179" s="31">
        <v>455.57617199999999</v>
      </c>
      <c r="X179" s="31">
        <v>465.57162499999998</v>
      </c>
      <c r="Y179" s="31">
        <v>475.73174999999998</v>
      </c>
      <c r="Z179" s="31">
        <v>485.89944500000001</v>
      </c>
      <c r="AA179" s="31">
        <v>496.06860399999999</v>
      </c>
      <c r="AB179" s="31">
        <v>506.59609999999998</v>
      </c>
      <c r="AC179" s="31">
        <v>516.70190400000001</v>
      </c>
      <c r="AD179" s="31">
        <v>527.14562999999998</v>
      </c>
      <c r="AE179" s="31">
        <v>538.00604199999998</v>
      </c>
      <c r="AF179" s="31">
        <v>549.27685499999995</v>
      </c>
      <c r="AG179" s="32">
        <v>5.1066E-2</v>
      </c>
    </row>
    <row r="180" spans="1:33" ht="15" customHeight="1">
      <c r="A180" s="19" t="s">
        <v>129</v>
      </c>
      <c r="B180" s="37" t="s">
        <v>1927</v>
      </c>
      <c r="C180" s="31">
        <v>249.102249</v>
      </c>
      <c r="D180" s="31">
        <v>363.11734000000001</v>
      </c>
      <c r="E180" s="31">
        <v>454.13806199999999</v>
      </c>
      <c r="F180" s="31">
        <v>487.666382</v>
      </c>
      <c r="G180" s="31">
        <v>511.15377799999999</v>
      </c>
      <c r="H180" s="31">
        <v>531.71197500000005</v>
      </c>
      <c r="I180" s="31">
        <v>554.95764199999996</v>
      </c>
      <c r="J180" s="31">
        <v>578.18603499999995</v>
      </c>
      <c r="K180" s="31">
        <v>602.05584699999997</v>
      </c>
      <c r="L180" s="31">
        <v>625.037781</v>
      </c>
      <c r="M180" s="31">
        <v>647.97094700000002</v>
      </c>
      <c r="N180" s="31">
        <v>672.31243900000004</v>
      </c>
      <c r="O180" s="31">
        <v>697.54571499999997</v>
      </c>
      <c r="P180" s="31">
        <v>723.55816700000003</v>
      </c>
      <c r="Q180" s="31">
        <v>749.47564699999998</v>
      </c>
      <c r="R180" s="31">
        <v>775.842896</v>
      </c>
      <c r="S180" s="31">
        <v>803.11065699999995</v>
      </c>
      <c r="T180" s="31">
        <v>831.32592799999998</v>
      </c>
      <c r="U180" s="31">
        <v>860.76666299999999</v>
      </c>
      <c r="V180" s="31">
        <v>890.51025400000003</v>
      </c>
      <c r="W180" s="31">
        <v>920.32910200000003</v>
      </c>
      <c r="X180" s="31">
        <v>950.83789100000001</v>
      </c>
      <c r="Y180" s="31">
        <v>982.73175000000003</v>
      </c>
      <c r="Z180" s="31">
        <v>1016.865662</v>
      </c>
      <c r="AA180" s="31">
        <v>1052.080688</v>
      </c>
      <c r="AB180" s="31">
        <v>1087.8470460000001</v>
      </c>
      <c r="AC180" s="31">
        <v>1125.422241</v>
      </c>
      <c r="AD180" s="31">
        <v>1164.5333250000001</v>
      </c>
      <c r="AE180" s="31">
        <v>1205.266846</v>
      </c>
      <c r="AF180" s="31">
        <v>1247.3642580000001</v>
      </c>
      <c r="AG180" s="32">
        <v>5.7120999999999998E-2</v>
      </c>
    </row>
    <row r="181" spans="1:33" ht="12" customHeight="1">
      <c r="A181" s="19" t="s">
        <v>128</v>
      </c>
      <c r="B181" s="37" t="s">
        <v>1928</v>
      </c>
      <c r="C181" s="31">
        <v>1481.917236</v>
      </c>
      <c r="D181" s="31">
        <v>2171.6381839999999</v>
      </c>
      <c r="E181" s="31">
        <v>2703.226807</v>
      </c>
      <c r="F181" s="31">
        <v>2880.029297</v>
      </c>
      <c r="G181" s="31">
        <v>2947.4458009999998</v>
      </c>
      <c r="H181" s="31">
        <v>2994.3190920000002</v>
      </c>
      <c r="I181" s="31">
        <v>3069.625</v>
      </c>
      <c r="J181" s="31">
        <v>3140.8120119999999</v>
      </c>
      <c r="K181" s="31">
        <v>3211.1621089999999</v>
      </c>
      <c r="L181" s="31">
        <v>3281.6674800000001</v>
      </c>
      <c r="M181" s="31">
        <v>3351.6347660000001</v>
      </c>
      <c r="N181" s="31">
        <v>3420.1965329999998</v>
      </c>
      <c r="O181" s="31">
        <v>3489.1831050000001</v>
      </c>
      <c r="P181" s="31">
        <v>3553.242432</v>
      </c>
      <c r="Q181" s="31">
        <v>3618.4670409999999</v>
      </c>
      <c r="R181" s="31">
        <v>3685.0527339999999</v>
      </c>
      <c r="S181" s="31">
        <v>3754.069336</v>
      </c>
      <c r="T181" s="31">
        <v>3824.7402339999999</v>
      </c>
      <c r="U181" s="31">
        <v>3899.4582519999999</v>
      </c>
      <c r="V181" s="31">
        <v>3976.9045409999999</v>
      </c>
      <c r="W181" s="31">
        <v>4053.1599120000001</v>
      </c>
      <c r="X181" s="31">
        <v>4126.2583009999998</v>
      </c>
      <c r="Y181" s="31">
        <v>4203.720703</v>
      </c>
      <c r="Z181" s="31">
        <v>4289.8881840000004</v>
      </c>
      <c r="AA181" s="31">
        <v>4379.783203</v>
      </c>
      <c r="AB181" s="31">
        <v>4472.7216799999997</v>
      </c>
      <c r="AC181" s="31">
        <v>4568.7124020000001</v>
      </c>
      <c r="AD181" s="31">
        <v>4668.1660160000001</v>
      </c>
      <c r="AE181" s="31">
        <v>4771.8564450000003</v>
      </c>
      <c r="AF181" s="31">
        <v>4879.5620120000003</v>
      </c>
      <c r="AG181" s="32">
        <v>4.1950000000000001E-2</v>
      </c>
    </row>
    <row r="182" spans="1:33" ht="12" customHeight="1">
      <c r="A182" s="19" t="s">
        <v>127</v>
      </c>
      <c r="B182" s="37" t="s">
        <v>1929</v>
      </c>
      <c r="C182" s="31">
        <v>186.35432399999999</v>
      </c>
      <c r="D182" s="31">
        <v>290.216095</v>
      </c>
      <c r="E182" s="31">
        <v>373.33966099999998</v>
      </c>
      <c r="F182" s="31">
        <v>398.04534899999999</v>
      </c>
      <c r="G182" s="31">
        <v>410.725098</v>
      </c>
      <c r="H182" s="31">
        <v>419.56191999999999</v>
      </c>
      <c r="I182" s="31">
        <v>434.59277300000002</v>
      </c>
      <c r="J182" s="31">
        <v>448.93545499999999</v>
      </c>
      <c r="K182" s="31">
        <v>463.454926</v>
      </c>
      <c r="L182" s="31">
        <v>478.91934199999997</v>
      </c>
      <c r="M182" s="31">
        <v>495.38146999999998</v>
      </c>
      <c r="N182" s="31">
        <v>512.38476600000001</v>
      </c>
      <c r="O182" s="31">
        <v>530.473206</v>
      </c>
      <c r="P182" s="31">
        <v>548.75628700000004</v>
      </c>
      <c r="Q182" s="31">
        <v>567.88110400000005</v>
      </c>
      <c r="R182" s="31">
        <v>587.80895999999996</v>
      </c>
      <c r="S182" s="31">
        <v>608.35070800000005</v>
      </c>
      <c r="T182" s="31">
        <v>628.73004200000003</v>
      </c>
      <c r="U182" s="31">
        <v>650.04003899999998</v>
      </c>
      <c r="V182" s="31">
        <v>671.86474599999997</v>
      </c>
      <c r="W182" s="31">
        <v>694.52355999999997</v>
      </c>
      <c r="X182" s="31">
        <v>717.847534</v>
      </c>
      <c r="Y182" s="31">
        <v>742.34423800000002</v>
      </c>
      <c r="Z182" s="31">
        <v>767.58892800000001</v>
      </c>
      <c r="AA182" s="31">
        <v>793.28997800000002</v>
      </c>
      <c r="AB182" s="31">
        <v>820.30139199999996</v>
      </c>
      <c r="AC182" s="31">
        <v>848.39636199999995</v>
      </c>
      <c r="AD182" s="31">
        <v>876.10034199999996</v>
      </c>
      <c r="AE182" s="31">
        <v>905.07354699999996</v>
      </c>
      <c r="AF182" s="31">
        <v>935.57037400000002</v>
      </c>
      <c r="AG182" s="32">
        <v>5.7215000000000002E-2</v>
      </c>
    </row>
    <row r="183" spans="1:33" ht="15" customHeight="1">
      <c r="A183" s="19" t="s">
        <v>126</v>
      </c>
      <c r="B183" s="37" t="s">
        <v>1930</v>
      </c>
      <c r="C183" s="31">
        <v>411.81686400000001</v>
      </c>
      <c r="D183" s="31">
        <v>606.72344999999996</v>
      </c>
      <c r="E183" s="31">
        <v>774.27667199999996</v>
      </c>
      <c r="F183" s="31">
        <v>833.05633499999999</v>
      </c>
      <c r="G183" s="31">
        <v>859.69915800000001</v>
      </c>
      <c r="H183" s="31">
        <v>880.666382</v>
      </c>
      <c r="I183" s="31">
        <v>911.48870799999997</v>
      </c>
      <c r="J183" s="31">
        <v>941.48443599999996</v>
      </c>
      <c r="K183" s="31">
        <v>972.50256300000001</v>
      </c>
      <c r="L183" s="31">
        <v>1004.23053</v>
      </c>
      <c r="M183" s="31">
        <v>1035.7944339999999</v>
      </c>
      <c r="N183" s="31">
        <v>1067.1022949999999</v>
      </c>
      <c r="O183" s="31">
        <v>1099.2611079999999</v>
      </c>
      <c r="P183" s="31">
        <v>1131.7851559999999</v>
      </c>
      <c r="Q183" s="31">
        <v>1164.0980219999999</v>
      </c>
      <c r="R183" s="31">
        <v>1196.937866</v>
      </c>
      <c r="S183" s="31">
        <v>1230.1417240000001</v>
      </c>
      <c r="T183" s="31">
        <v>1263.690918</v>
      </c>
      <c r="U183" s="31">
        <v>1297.987427</v>
      </c>
      <c r="V183" s="31">
        <v>1333.04126</v>
      </c>
      <c r="W183" s="31">
        <v>1367.3917240000001</v>
      </c>
      <c r="X183" s="31">
        <v>1402.354004</v>
      </c>
      <c r="Y183" s="31">
        <v>1438.794067</v>
      </c>
      <c r="Z183" s="31">
        <v>1476.3929439999999</v>
      </c>
      <c r="AA183" s="31">
        <v>1515.1170649999999</v>
      </c>
      <c r="AB183" s="31">
        <v>1552.946899</v>
      </c>
      <c r="AC183" s="31">
        <v>1591.4368899999999</v>
      </c>
      <c r="AD183" s="31">
        <v>1632.0548100000001</v>
      </c>
      <c r="AE183" s="31">
        <v>1674.6080320000001</v>
      </c>
      <c r="AF183" s="31">
        <v>1719.1999510000001</v>
      </c>
      <c r="AG183" s="32">
        <v>5.0511E-2</v>
      </c>
    </row>
    <row r="184" spans="1:33" ht="15" customHeight="1">
      <c r="A184" s="19" t="s">
        <v>125</v>
      </c>
      <c r="B184" s="37" t="s">
        <v>1931</v>
      </c>
      <c r="C184" s="31">
        <v>429.83990499999999</v>
      </c>
      <c r="D184" s="31">
        <v>460.97067299999998</v>
      </c>
      <c r="E184" s="31">
        <v>521.81597899999997</v>
      </c>
      <c r="F184" s="31">
        <v>549.28955099999996</v>
      </c>
      <c r="G184" s="31">
        <v>566.31109600000002</v>
      </c>
      <c r="H184" s="31">
        <v>578.699524</v>
      </c>
      <c r="I184" s="31">
        <v>591.961365</v>
      </c>
      <c r="J184" s="31">
        <v>605.48242200000004</v>
      </c>
      <c r="K184" s="31">
        <v>618.40960700000005</v>
      </c>
      <c r="L184" s="31">
        <v>630.24572799999999</v>
      </c>
      <c r="M184" s="31">
        <v>642.44256600000006</v>
      </c>
      <c r="N184" s="31">
        <v>653.79968299999996</v>
      </c>
      <c r="O184" s="31">
        <v>662.61193800000001</v>
      </c>
      <c r="P184" s="31">
        <v>673.41497800000002</v>
      </c>
      <c r="Q184" s="31">
        <v>685.64233400000001</v>
      </c>
      <c r="R184" s="31">
        <v>696.65460199999995</v>
      </c>
      <c r="S184" s="31">
        <v>708.161743</v>
      </c>
      <c r="T184" s="31">
        <v>719.62988299999995</v>
      </c>
      <c r="U184" s="31">
        <v>731.68029799999999</v>
      </c>
      <c r="V184" s="31">
        <v>743.37451199999998</v>
      </c>
      <c r="W184" s="31">
        <v>755.86792000000003</v>
      </c>
      <c r="X184" s="31">
        <v>768.29070999999999</v>
      </c>
      <c r="Y184" s="31">
        <v>781.44708300000002</v>
      </c>
      <c r="Z184" s="31">
        <v>795.77752699999996</v>
      </c>
      <c r="AA184" s="31">
        <v>810.01141399999995</v>
      </c>
      <c r="AB184" s="31">
        <v>823.72125200000005</v>
      </c>
      <c r="AC184" s="31">
        <v>838.35626200000002</v>
      </c>
      <c r="AD184" s="31">
        <v>853.34655799999996</v>
      </c>
      <c r="AE184" s="31">
        <v>869.19750999999997</v>
      </c>
      <c r="AF184" s="31">
        <v>884.75732400000004</v>
      </c>
      <c r="AG184" s="32">
        <v>2.5205000000000002E-2</v>
      </c>
    </row>
    <row r="185" spans="1:33" ht="15" customHeight="1">
      <c r="A185" s="19" t="s">
        <v>124</v>
      </c>
      <c r="B185" s="37" t="s">
        <v>1932</v>
      </c>
      <c r="C185" s="31">
        <v>1397.6572269999999</v>
      </c>
      <c r="D185" s="31">
        <v>1556.090332</v>
      </c>
      <c r="E185" s="31">
        <v>1701.2373050000001</v>
      </c>
      <c r="F185" s="31">
        <v>1791.86438</v>
      </c>
      <c r="G185" s="31">
        <v>1869.2490230000001</v>
      </c>
      <c r="H185" s="31">
        <v>1934.793091</v>
      </c>
      <c r="I185" s="31">
        <v>2015.565918</v>
      </c>
      <c r="J185" s="31">
        <v>2100.0625</v>
      </c>
      <c r="K185" s="31">
        <v>2185.336914</v>
      </c>
      <c r="L185" s="31">
        <v>2269.2841800000001</v>
      </c>
      <c r="M185" s="31">
        <v>2353.6459960000002</v>
      </c>
      <c r="N185" s="31">
        <v>2435.2280270000001</v>
      </c>
      <c r="O185" s="31">
        <v>2516.0009770000001</v>
      </c>
      <c r="P185" s="31">
        <v>2594.3911130000001</v>
      </c>
      <c r="Q185" s="31">
        <v>2671.398193</v>
      </c>
      <c r="R185" s="31">
        <v>2745.8635250000002</v>
      </c>
      <c r="S185" s="31">
        <v>2816.4409179999998</v>
      </c>
      <c r="T185" s="31">
        <v>2886.1655270000001</v>
      </c>
      <c r="U185" s="31">
        <v>2954.7558589999999</v>
      </c>
      <c r="V185" s="31">
        <v>3021.1103520000001</v>
      </c>
      <c r="W185" s="31">
        <v>3088.8479000000002</v>
      </c>
      <c r="X185" s="31">
        <v>3155.5363769999999</v>
      </c>
      <c r="Y185" s="31">
        <v>3221.680664</v>
      </c>
      <c r="Z185" s="31">
        <v>3286.7312010000001</v>
      </c>
      <c r="AA185" s="31">
        <v>3344.1455080000001</v>
      </c>
      <c r="AB185" s="31">
        <v>3400.4345699999999</v>
      </c>
      <c r="AC185" s="31">
        <v>3456.9057619999999</v>
      </c>
      <c r="AD185" s="31">
        <v>3515.1760250000002</v>
      </c>
      <c r="AE185" s="31">
        <v>3573.2158199999999</v>
      </c>
      <c r="AF185" s="31">
        <v>3628.83374</v>
      </c>
      <c r="AG185" s="32">
        <v>3.3447999999999999E-2</v>
      </c>
    </row>
    <row r="186" spans="1:33" ht="15" customHeight="1">
      <c r="A186" s="19" t="s">
        <v>123</v>
      </c>
      <c r="B186" s="37" t="s">
        <v>1933</v>
      </c>
      <c r="C186" s="31">
        <v>374.18673699999999</v>
      </c>
      <c r="D186" s="31">
        <v>550.56433100000004</v>
      </c>
      <c r="E186" s="31">
        <v>685.65490699999998</v>
      </c>
      <c r="F186" s="31">
        <v>731.766479</v>
      </c>
      <c r="G186" s="31">
        <v>746.98931900000002</v>
      </c>
      <c r="H186" s="31">
        <v>749.71905500000003</v>
      </c>
      <c r="I186" s="31">
        <v>762.26043700000002</v>
      </c>
      <c r="J186" s="31">
        <v>772.64648399999999</v>
      </c>
      <c r="K186" s="31">
        <v>782.32122800000002</v>
      </c>
      <c r="L186" s="31">
        <v>790.00286900000003</v>
      </c>
      <c r="M186" s="31">
        <v>794.80773899999997</v>
      </c>
      <c r="N186" s="31">
        <v>795.69427499999995</v>
      </c>
      <c r="O186" s="31">
        <v>797.44647199999997</v>
      </c>
      <c r="P186" s="31">
        <v>795.80865500000004</v>
      </c>
      <c r="Q186" s="31">
        <v>793.77734399999997</v>
      </c>
      <c r="R186" s="31">
        <v>791.34643600000004</v>
      </c>
      <c r="S186" s="31">
        <v>787.78247099999999</v>
      </c>
      <c r="T186" s="31">
        <v>783.70239300000003</v>
      </c>
      <c r="U186" s="31">
        <v>779.71398899999997</v>
      </c>
      <c r="V186" s="31">
        <v>775.84423800000002</v>
      </c>
      <c r="W186" s="31">
        <v>772.10742200000004</v>
      </c>
      <c r="X186" s="31">
        <v>767.90844700000002</v>
      </c>
      <c r="Y186" s="31">
        <v>764.51623500000005</v>
      </c>
      <c r="Z186" s="31">
        <v>760.62768600000004</v>
      </c>
      <c r="AA186" s="31">
        <v>754.81188999999995</v>
      </c>
      <c r="AB186" s="31">
        <v>749.82965100000001</v>
      </c>
      <c r="AC186" s="31">
        <v>745.70483400000001</v>
      </c>
      <c r="AD186" s="31">
        <v>743.59265100000005</v>
      </c>
      <c r="AE186" s="31">
        <v>741.494507</v>
      </c>
      <c r="AF186" s="31">
        <v>740.68957499999999</v>
      </c>
      <c r="AG186" s="32">
        <v>2.3824999999999999E-2</v>
      </c>
    </row>
    <row r="187" spans="1:33" ht="15" customHeight="1">
      <c r="A187" s="19" t="s">
        <v>122</v>
      </c>
      <c r="B187" s="37" t="s">
        <v>1934</v>
      </c>
      <c r="C187" s="31">
        <v>354.72271699999999</v>
      </c>
      <c r="D187" s="31">
        <v>783.15203899999995</v>
      </c>
      <c r="E187" s="31">
        <v>1103.4101559999999</v>
      </c>
      <c r="F187" s="31">
        <v>1205.7543949999999</v>
      </c>
      <c r="G187" s="31">
        <v>1257.368408</v>
      </c>
      <c r="H187" s="31">
        <v>1297.470337</v>
      </c>
      <c r="I187" s="31">
        <v>1360.8388669999999</v>
      </c>
      <c r="J187" s="31">
        <v>1422.9842530000001</v>
      </c>
      <c r="K187" s="31">
        <v>1483.0711670000001</v>
      </c>
      <c r="L187" s="31">
        <v>1540.6864009999999</v>
      </c>
      <c r="M187" s="31">
        <v>1597.0791019999999</v>
      </c>
      <c r="N187" s="31">
        <v>1650.5698239999999</v>
      </c>
      <c r="O187" s="31">
        <v>1704.051514</v>
      </c>
      <c r="P187" s="31">
        <v>1756.3217770000001</v>
      </c>
      <c r="Q187" s="31">
        <v>1807.4444579999999</v>
      </c>
      <c r="R187" s="31">
        <v>1857.013428</v>
      </c>
      <c r="S187" s="31">
        <v>1905.3233640000001</v>
      </c>
      <c r="T187" s="31">
        <v>1952.692505</v>
      </c>
      <c r="U187" s="31">
        <v>1999.44165</v>
      </c>
      <c r="V187" s="31">
        <v>2044.870361</v>
      </c>
      <c r="W187" s="31">
        <v>2086.8247070000002</v>
      </c>
      <c r="X187" s="31">
        <v>2126.938721</v>
      </c>
      <c r="Y187" s="31">
        <v>2167.0124510000001</v>
      </c>
      <c r="Z187" s="31">
        <v>2206.8891600000002</v>
      </c>
      <c r="AA187" s="31">
        <v>2246.0905760000001</v>
      </c>
      <c r="AB187" s="31">
        <v>2282.6879880000001</v>
      </c>
      <c r="AC187" s="31">
        <v>2318.4145509999998</v>
      </c>
      <c r="AD187" s="31">
        <v>2353.9204100000002</v>
      </c>
      <c r="AE187" s="31">
        <v>2389.8432619999999</v>
      </c>
      <c r="AF187" s="31">
        <v>2425.3698730000001</v>
      </c>
      <c r="AG187" s="32">
        <v>6.8536E-2</v>
      </c>
    </row>
    <row r="188" spans="1:33" ht="12" customHeight="1">
      <c r="A188" s="19" t="s">
        <v>121</v>
      </c>
      <c r="B188" s="37" t="s">
        <v>1935</v>
      </c>
      <c r="C188" s="31">
        <v>239.02145400000001</v>
      </c>
      <c r="D188" s="31">
        <v>335.83364899999998</v>
      </c>
      <c r="E188" s="31">
        <v>418.43841600000002</v>
      </c>
      <c r="F188" s="31">
        <v>449.240387</v>
      </c>
      <c r="G188" s="31">
        <v>473.456818</v>
      </c>
      <c r="H188" s="31">
        <v>499.68176299999999</v>
      </c>
      <c r="I188" s="31">
        <v>533.20843500000001</v>
      </c>
      <c r="J188" s="31">
        <v>567.21820100000002</v>
      </c>
      <c r="K188" s="31">
        <v>602.16345200000001</v>
      </c>
      <c r="L188" s="31">
        <v>638.00891100000001</v>
      </c>
      <c r="M188" s="31">
        <v>674.41113299999995</v>
      </c>
      <c r="N188" s="31">
        <v>710.62884499999996</v>
      </c>
      <c r="O188" s="31">
        <v>746.36077899999998</v>
      </c>
      <c r="P188" s="31">
        <v>781.59112500000003</v>
      </c>
      <c r="Q188" s="31">
        <v>816.21020499999997</v>
      </c>
      <c r="R188" s="31">
        <v>850.774902</v>
      </c>
      <c r="S188" s="31">
        <v>885.50213599999995</v>
      </c>
      <c r="T188" s="31">
        <v>920.36901899999998</v>
      </c>
      <c r="U188" s="31">
        <v>955.04681400000004</v>
      </c>
      <c r="V188" s="31">
        <v>990.37078899999995</v>
      </c>
      <c r="W188" s="31">
        <v>1025.3428960000001</v>
      </c>
      <c r="X188" s="31">
        <v>1060.447144</v>
      </c>
      <c r="Y188" s="31">
        <v>1095.8707280000001</v>
      </c>
      <c r="Z188" s="31">
        <v>1131.550293</v>
      </c>
      <c r="AA188" s="31">
        <v>1167.2698969999999</v>
      </c>
      <c r="AB188" s="31">
        <v>1202.6260990000001</v>
      </c>
      <c r="AC188" s="31">
        <v>1237.6475829999999</v>
      </c>
      <c r="AD188" s="31">
        <v>1271.8592530000001</v>
      </c>
      <c r="AE188" s="31">
        <v>1305.8482670000001</v>
      </c>
      <c r="AF188" s="31">
        <v>1339.0131839999999</v>
      </c>
      <c r="AG188" s="32">
        <v>6.1219000000000003E-2</v>
      </c>
    </row>
    <row r="189" spans="1:33" ht="15" customHeight="1">
      <c r="A189" s="19" t="s">
        <v>120</v>
      </c>
      <c r="B189" s="37" t="s">
        <v>1936</v>
      </c>
      <c r="C189" s="31">
        <v>147.21620200000001</v>
      </c>
      <c r="D189" s="31">
        <v>271.09951799999999</v>
      </c>
      <c r="E189" s="31">
        <v>367.50039700000002</v>
      </c>
      <c r="F189" s="31">
        <v>400.58371</v>
      </c>
      <c r="G189" s="31">
        <v>417.03302000000002</v>
      </c>
      <c r="H189" s="31">
        <v>423.82836900000001</v>
      </c>
      <c r="I189" s="31">
        <v>437.01104700000002</v>
      </c>
      <c r="J189" s="31">
        <v>450.39416499999999</v>
      </c>
      <c r="K189" s="31">
        <v>464.48724399999998</v>
      </c>
      <c r="L189" s="31">
        <v>478.31890900000002</v>
      </c>
      <c r="M189" s="31">
        <v>491.86511200000001</v>
      </c>
      <c r="N189" s="31">
        <v>504.66387900000001</v>
      </c>
      <c r="O189" s="31">
        <v>517.84149200000002</v>
      </c>
      <c r="P189" s="31">
        <v>530.76251200000002</v>
      </c>
      <c r="Q189" s="31">
        <v>543.00726299999997</v>
      </c>
      <c r="R189" s="31">
        <v>554.05432099999996</v>
      </c>
      <c r="S189" s="31">
        <v>564.46283000000005</v>
      </c>
      <c r="T189" s="31">
        <v>574.73852499999998</v>
      </c>
      <c r="U189" s="31">
        <v>584.796875</v>
      </c>
      <c r="V189" s="31">
        <v>594.69671600000004</v>
      </c>
      <c r="W189" s="31">
        <v>604.57208300000002</v>
      </c>
      <c r="X189" s="31">
        <v>614.24230999999997</v>
      </c>
      <c r="Y189" s="31">
        <v>624.52954099999999</v>
      </c>
      <c r="Z189" s="31">
        <v>634.62817399999994</v>
      </c>
      <c r="AA189" s="31">
        <v>644.89386000000002</v>
      </c>
      <c r="AB189" s="31">
        <v>655.81585700000005</v>
      </c>
      <c r="AC189" s="31">
        <v>667.12622099999999</v>
      </c>
      <c r="AD189" s="31">
        <v>679.24237100000005</v>
      </c>
      <c r="AE189" s="31">
        <v>691.88745100000006</v>
      </c>
      <c r="AF189" s="31">
        <v>704.81945800000005</v>
      </c>
      <c r="AG189" s="32">
        <v>5.5486000000000001E-2</v>
      </c>
    </row>
    <row r="190" spans="1:33" ht="15" customHeight="1">
      <c r="A190" s="19" t="s">
        <v>119</v>
      </c>
      <c r="B190" s="37" t="s">
        <v>1954</v>
      </c>
      <c r="C190" s="31">
        <v>7829.8203119999998</v>
      </c>
      <c r="D190" s="31">
        <v>10474.143555000001</v>
      </c>
      <c r="E190" s="31">
        <v>12581.139648</v>
      </c>
      <c r="F190" s="31">
        <v>13332.685546999999</v>
      </c>
      <c r="G190" s="31">
        <v>13761.336914</v>
      </c>
      <c r="H190" s="31">
        <v>14082.144531</v>
      </c>
      <c r="I190" s="31">
        <v>14497.310546999999</v>
      </c>
      <c r="J190" s="31">
        <v>14905.201171999999</v>
      </c>
      <c r="K190" s="31">
        <v>15317.264648</v>
      </c>
      <c r="L190" s="31">
        <v>15728.764648</v>
      </c>
      <c r="M190" s="31">
        <v>16127.319336</v>
      </c>
      <c r="N190" s="31">
        <v>16493.435547000001</v>
      </c>
      <c r="O190" s="31">
        <v>16882.427734000001</v>
      </c>
      <c r="P190" s="31">
        <v>17258.636718999998</v>
      </c>
      <c r="Q190" s="31">
        <v>17635.380859000001</v>
      </c>
      <c r="R190" s="31">
        <v>18010.166015999999</v>
      </c>
      <c r="S190" s="31">
        <v>18388.9375</v>
      </c>
      <c r="T190" s="31">
        <v>18764.337890999999</v>
      </c>
      <c r="U190" s="31">
        <v>19150.992188</v>
      </c>
      <c r="V190" s="31">
        <v>19543.439452999999</v>
      </c>
      <c r="W190" s="31">
        <v>19926.289062</v>
      </c>
      <c r="X190" s="31">
        <v>20309.162109000001</v>
      </c>
      <c r="Y190" s="31">
        <v>20704.710938</v>
      </c>
      <c r="Z190" s="31">
        <v>21110.837890999999</v>
      </c>
      <c r="AA190" s="31">
        <v>21521.328125</v>
      </c>
      <c r="AB190" s="31">
        <v>21933.263672000001</v>
      </c>
      <c r="AC190" s="31">
        <v>22345.617188</v>
      </c>
      <c r="AD190" s="31">
        <v>22767.501952999999</v>
      </c>
      <c r="AE190" s="31">
        <v>23208.212890999999</v>
      </c>
      <c r="AF190" s="31">
        <v>23662.183593999998</v>
      </c>
      <c r="AG190" s="32">
        <v>3.8871999999999997E-2</v>
      </c>
    </row>
    <row r="191" spans="1:33" ht="15" customHeight="1">
      <c r="A191" s="19" t="s">
        <v>118</v>
      </c>
      <c r="B191" s="37" t="s">
        <v>1978</v>
      </c>
      <c r="C191" s="31">
        <v>22.434891</v>
      </c>
      <c r="D191" s="31">
        <v>22.421617999999999</v>
      </c>
      <c r="E191" s="31">
        <v>22.410634999999999</v>
      </c>
      <c r="F191" s="31">
        <v>22.401547999999998</v>
      </c>
      <c r="G191" s="31">
        <v>22.394031999999999</v>
      </c>
      <c r="H191" s="31">
        <v>22.387812</v>
      </c>
      <c r="I191" s="31">
        <v>22.382666</v>
      </c>
      <c r="J191" s="31">
        <v>22.378406999999999</v>
      </c>
      <c r="K191" s="31">
        <v>22.374884000000002</v>
      </c>
      <c r="L191" s="31">
        <v>22.371969</v>
      </c>
      <c r="M191" s="31">
        <v>22.369558000000001</v>
      </c>
      <c r="N191" s="31">
        <v>22.367563000000001</v>
      </c>
      <c r="O191" s="31">
        <v>22.365911000000001</v>
      </c>
      <c r="P191" s="31">
        <v>22.364546000000001</v>
      </c>
      <c r="Q191" s="31">
        <v>22.363416999999998</v>
      </c>
      <c r="R191" s="31">
        <v>22.362480000000001</v>
      </c>
      <c r="S191" s="31">
        <v>22.361708</v>
      </c>
      <c r="T191" s="31">
        <v>22.361066999999998</v>
      </c>
      <c r="U191" s="31">
        <v>22.360537999999998</v>
      </c>
      <c r="V191" s="31">
        <v>22.360099999999999</v>
      </c>
      <c r="W191" s="31">
        <v>22.359736999999999</v>
      </c>
      <c r="X191" s="31">
        <v>22.359438000000001</v>
      </c>
      <c r="Y191" s="31">
        <v>22.359190000000002</v>
      </c>
      <c r="Z191" s="31">
        <v>22.358984</v>
      </c>
      <c r="AA191" s="31">
        <v>22.358813999999999</v>
      </c>
      <c r="AB191" s="31">
        <v>22.358673</v>
      </c>
      <c r="AC191" s="31">
        <v>22.358557000000001</v>
      </c>
      <c r="AD191" s="31">
        <v>22.358460999999998</v>
      </c>
      <c r="AE191" s="31">
        <v>22.358381000000001</v>
      </c>
      <c r="AF191" s="31">
        <v>22.358315000000001</v>
      </c>
      <c r="AG191" s="32">
        <v>-1.18E-4</v>
      </c>
    </row>
    <row r="192" spans="1:33" ht="15" customHeight="1">
      <c r="A192" s="19" t="s">
        <v>117</v>
      </c>
      <c r="B192" s="37" t="s">
        <v>1979</v>
      </c>
      <c r="C192" s="31">
        <v>402.12243699999999</v>
      </c>
      <c r="D192" s="31">
        <v>408.58813500000002</v>
      </c>
      <c r="E192" s="31">
        <v>405.11737099999999</v>
      </c>
      <c r="F192" s="31">
        <v>404.78070100000002</v>
      </c>
      <c r="G192" s="31">
        <v>407.30474900000002</v>
      </c>
      <c r="H192" s="31">
        <v>409.22909499999997</v>
      </c>
      <c r="I192" s="31">
        <v>410.64746100000002</v>
      </c>
      <c r="J192" s="31">
        <v>412.27038599999997</v>
      </c>
      <c r="K192" s="31">
        <v>411.24566700000003</v>
      </c>
      <c r="L192" s="31">
        <v>412.60449199999999</v>
      </c>
      <c r="M192" s="31">
        <v>412.20864899999998</v>
      </c>
      <c r="N192" s="31">
        <v>412.35833700000001</v>
      </c>
      <c r="O192" s="31">
        <v>412.48217799999998</v>
      </c>
      <c r="P192" s="31">
        <v>412.58575400000001</v>
      </c>
      <c r="Q192" s="31">
        <v>412.67089800000002</v>
      </c>
      <c r="R192" s="31">
        <v>412.86550899999997</v>
      </c>
      <c r="S192" s="31">
        <v>413.12994400000002</v>
      </c>
      <c r="T192" s="31">
        <v>413.39245599999998</v>
      </c>
      <c r="U192" s="31">
        <v>413.65313700000002</v>
      </c>
      <c r="V192" s="31">
        <v>413.91204800000003</v>
      </c>
      <c r="W192" s="31">
        <v>414.16891500000003</v>
      </c>
      <c r="X192" s="31">
        <v>414.42382800000001</v>
      </c>
      <c r="Y192" s="31">
        <v>414.67672700000003</v>
      </c>
      <c r="Z192" s="31">
        <v>414.92770400000001</v>
      </c>
      <c r="AA192" s="31">
        <v>415.176849</v>
      </c>
      <c r="AB192" s="31">
        <v>415.42431599999998</v>
      </c>
      <c r="AC192" s="31">
        <v>415.67010499999998</v>
      </c>
      <c r="AD192" s="31">
        <v>415.91433699999999</v>
      </c>
      <c r="AE192" s="31">
        <v>416.15707400000002</v>
      </c>
      <c r="AF192" s="31">
        <v>416.39840700000002</v>
      </c>
      <c r="AG192" s="32">
        <v>1.204E-3</v>
      </c>
    </row>
    <row r="193" spans="2:34" ht="15" customHeight="1" thickBot="1"/>
    <row r="194" spans="2:34" ht="12" customHeight="1">
      <c r="B194" s="142" t="s">
        <v>1980</v>
      </c>
      <c r="C194" s="143"/>
      <c r="D194" s="143"/>
      <c r="E194" s="143"/>
      <c r="F194" s="143"/>
      <c r="G194" s="143"/>
      <c r="H194" s="143"/>
      <c r="I194" s="143"/>
      <c r="J194" s="143"/>
      <c r="K194" s="143"/>
      <c r="L194" s="143"/>
      <c r="M194" s="143"/>
      <c r="N194" s="143"/>
      <c r="O194" s="143"/>
      <c r="P194" s="143"/>
      <c r="Q194" s="143"/>
      <c r="R194" s="143"/>
      <c r="S194" s="143"/>
      <c r="T194" s="143"/>
      <c r="U194" s="143"/>
      <c r="V194" s="143"/>
      <c r="W194" s="143"/>
      <c r="X194" s="143"/>
      <c r="Y194" s="143"/>
      <c r="Z194" s="143"/>
      <c r="AA194" s="143"/>
      <c r="AB194" s="143"/>
      <c r="AC194" s="143"/>
      <c r="AD194" s="143"/>
      <c r="AE194" s="143"/>
      <c r="AF194" s="143"/>
      <c r="AG194" s="143"/>
      <c r="AH194" s="124"/>
    </row>
    <row r="195" spans="2:34" ht="15" customHeight="1">
      <c r="B195" s="20" t="s">
        <v>1981</v>
      </c>
    </row>
    <row r="196" spans="2:34" ht="15" customHeight="1">
      <c r="B196" s="20" t="s">
        <v>1982</v>
      </c>
    </row>
    <row r="197" spans="2:34" ht="15" customHeight="1">
      <c r="B197" s="20" t="s">
        <v>1983</v>
      </c>
    </row>
    <row r="198" spans="2:34" ht="15" customHeight="1">
      <c r="B198" s="20" t="s">
        <v>1984</v>
      </c>
    </row>
    <row r="199" spans="2:34" ht="15" customHeight="1">
      <c r="B199" s="20" t="s">
        <v>1113</v>
      </c>
    </row>
    <row r="200" spans="2:34" ht="12" customHeight="1">
      <c r="B200" s="20" t="s">
        <v>1800</v>
      </c>
    </row>
    <row r="201" spans="2:34" ht="15" customHeight="1">
      <c r="B201" s="20" t="s">
        <v>1114</v>
      </c>
    </row>
    <row r="202" spans="2:34" ht="15" customHeight="1">
      <c r="B202" s="20" t="s">
        <v>1985</v>
      </c>
    </row>
    <row r="203" spans="2:34" ht="15" customHeight="1">
      <c r="B203" s="20" t="s">
        <v>1986</v>
      </c>
    </row>
    <row r="204" spans="2:34" ht="12" customHeight="1"/>
    <row r="209" ht="12" customHeight="1"/>
    <row r="248" ht="12" customHeight="1"/>
    <row r="252" ht="12" customHeight="1"/>
    <row r="255" ht="12" customHeight="1"/>
    <row r="258" spans="2:33" ht="15" customHeight="1">
      <c r="B258" s="140"/>
      <c r="C258" s="140"/>
      <c r="D258" s="140"/>
      <c r="E258" s="140"/>
      <c r="F258" s="140"/>
      <c r="G258" s="140"/>
      <c r="H258" s="140"/>
      <c r="I258" s="140"/>
      <c r="J258" s="140"/>
      <c r="K258" s="140"/>
      <c r="L258" s="140"/>
      <c r="M258" s="140"/>
      <c r="N258" s="140"/>
      <c r="O258" s="140"/>
      <c r="P258" s="140"/>
      <c r="Q258" s="140"/>
      <c r="R258" s="140"/>
      <c r="S258" s="140"/>
      <c r="T258" s="140"/>
      <c r="U258" s="140"/>
      <c r="V258" s="140"/>
      <c r="W258" s="140"/>
      <c r="X258" s="140"/>
      <c r="Y258" s="140"/>
      <c r="Z258" s="140"/>
      <c r="AA258" s="140"/>
      <c r="AB258" s="140"/>
      <c r="AC258" s="140"/>
      <c r="AD258" s="140"/>
      <c r="AE258" s="140"/>
      <c r="AF258" s="140"/>
      <c r="AG258" s="140"/>
    </row>
    <row r="267" spans="2:33" ht="12" customHeight="1"/>
    <row r="268" spans="2:33" ht="12" customHeight="1"/>
    <row r="269" spans="2:33" ht="12" customHeight="1"/>
    <row r="270" spans="2:33" ht="12" customHeight="1"/>
    <row r="271" spans="2:33" ht="12" customHeight="1"/>
    <row r="272" spans="2:33"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10" ht="12" customHeight="1"/>
    <row r="327" ht="12" customHeight="1"/>
    <row r="329" ht="12" customHeight="1"/>
    <row r="340" spans="2:33" ht="15" customHeight="1">
      <c r="B340" s="140"/>
      <c r="C340" s="140"/>
      <c r="D340" s="140"/>
      <c r="E340" s="140"/>
      <c r="F340" s="140"/>
      <c r="G340" s="140"/>
      <c r="H340" s="140"/>
      <c r="I340" s="140"/>
      <c r="J340" s="140"/>
      <c r="K340" s="140"/>
      <c r="L340" s="140"/>
      <c r="M340" s="140"/>
      <c r="N340" s="140"/>
      <c r="O340" s="140"/>
      <c r="P340" s="140"/>
      <c r="Q340" s="140"/>
      <c r="R340" s="140"/>
      <c r="S340" s="140"/>
      <c r="T340" s="140"/>
      <c r="U340" s="140"/>
      <c r="V340" s="140"/>
      <c r="W340" s="140"/>
      <c r="X340" s="140"/>
      <c r="Y340" s="140"/>
      <c r="Z340" s="140"/>
      <c r="AA340" s="140"/>
      <c r="AB340" s="140"/>
      <c r="AC340" s="140"/>
      <c r="AD340" s="140"/>
      <c r="AE340" s="140"/>
      <c r="AF340" s="140"/>
      <c r="AG340" s="140"/>
    </row>
    <row r="346" spans="2:33" ht="12" customHeight="1"/>
    <row r="347" spans="2:33" ht="12" customHeight="1"/>
    <row r="348" spans="2:33" ht="12" customHeight="1"/>
    <row r="349" spans="2:33" ht="12" customHeight="1"/>
    <row r="350" spans="2:33" ht="12" customHeight="1"/>
    <row r="351" spans="2:33" ht="12" customHeight="1"/>
    <row r="352" spans="2:33"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85" ht="12" customHeight="1"/>
    <row r="402" ht="12" customHeight="1"/>
    <row r="405" ht="12" customHeight="1"/>
    <row r="411" ht="12" customHeight="1"/>
    <row r="428" ht="12" customHeight="1"/>
    <row r="431" ht="12" customHeight="1"/>
    <row r="435" ht="12" customHeight="1"/>
    <row r="446" ht="12" customHeight="1"/>
    <row r="449" spans="2:33" ht="12" customHeight="1"/>
    <row r="452" spans="2:33" ht="15" customHeight="1">
      <c r="B452" s="140"/>
      <c r="C452" s="140"/>
      <c r="D452" s="140"/>
      <c r="E452" s="140"/>
      <c r="F452" s="140"/>
      <c r="G452" s="140"/>
      <c r="H452" s="140"/>
      <c r="I452" s="140"/>
      <c r="J452" s="140"/>
      <c r="K452" s="140"/>
      <c r="L452" s="140"/>
      <c r="M452" s="140"/>
      <c r="N452" s="140"/>
      <c r="O452" s="140"/>
      <c r="P452" s="140"/>
      <c r="Q452" s="140"/>
      <c r="R452" s="140"/>
      <c r="S452" s="140"/>
      <c r="T452" s="140"/>
      <c r="U452" s="140"/>
      <c r="V452" s="140"/>
      <c r="W452" s="140"/>
      <c r="X452" s="140"/>
      <c r="Y452" s="140"/>
      <c r="Z452" s="140"/>
      <c r="AA452" s="140"/>
      <c r="AB452" s="140"/>
      <c r="AC452" s="140"/>
      <c r="AD452" s="140"/>
      <c r="AE452" s="140"/>
      <c r="AF452" s="140"/>
      <c r="AG452" s="140"/>
    </row>
    <row r="460" spans="2:33" ht="12" customHeight="1"/>
    <row r="461" spans="2:33" ht="12" customHeight="1"/>
    <row r="462" spans="2:33" ht="12" customHeight="1"/>
    <row r="463" spans="2:33" ht="12" customHeight="1"/>
    <row r="464" spans="2:33"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10" ht="12" customHeight="1"/>
    <row r="527" ht="12" customHeight="1"/>
    <row r="529" ht="12" customHeight="1"/>
    <row r="535" ht="12" customHeight="1"/>
    <row r="552" spans="2:33" ht="12" customHeight="1"/>
    <row r="554" spans="2:33" ht="12" customHeight="1"/>
    <row r="557" spans="2:33" ht="15" customHeight="1">
      <c r="B557" s="140"/>
      <c r="C557" s="140"/>
      <c r="D557" s="140"/>
      <c r="E557" s="140"/>
      <c r="F557" s="140"/>
      <c r="G557" s="140"/>
      <c r="H557" s="140"/>
      <c r="I557" s="140"/>
      <c r="J557" s="140"/>
      <c r="K557" s="140"/>
      <c r="L557" s="140"/>
      <c r="M557" s="140"/>
      <c r="N557" s="140"/>
      <c r="O557" s="140"/>
      <c r="P557" s="140"/>
      <c r="Q557" s="140"/>
      <c r="R557" s="140"/>
      <c r="S557" s="140"/>
      <c r="T557" s="140"/>
      <c r="U557" s="140"/>
      <c r="V557" s="140"/>
      <c r="W557" s="140"/>
      <c r="X557" s="140"/>
      <c r="Y557" s="140"/>
      <c r="Z557" s="140"/>
      <c r="AA557" s="140"/>
      <c r="AB557" s="140"/>
      <c r="AC557" s="140"/>
      <c r="AD557" s="140"/>
      <c r="AE557" s="140"/>
      <c r="AF557" s="140"/>
      <c r="AG557" s="140"/>
    </row>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84" ht="12" customHeight="1"/>
    <row r="600" ht="12" customHeight="1"/>
    <row r="602" ht="12" customHeight="1"/>
    <row r="607" ht="12" customHeight="1"/>
    <row r="623" ht="12" customHeight="1"/>
    <row r="625" spans="2:33" ht="12" customHeight="1"/>
    <row r="627" spans="2:33" ht="12" customHeight="1"/>
    <row r="630" spans="2:33" ht="12" customHeight="1"/>
    <row r="632" spans="2:33" ht="12" customHeight="1"/>
    <row r="633" spans="2:33" ht="12" customHeight="1"/>
    <row r="635" spans="2:33" ht="12" customHeight="1"/>
    <row r="638" spans="2:33" ht="15" customHeight="1">
      <c r="B638" s="140"/>
      <c r="C638" s="140"/>
      <c r="D638" s="140"/>
      <c r="E638" s="140"/>
      <c r="F638" s="140"/>
      <c r="G638" s="140"/>
      <c r="H638" s="140"/>
      <c r="I638" s="140"/>
      <c r="J638" s="140"/>
      <c r="K638" s="140"/>
      <c r="L638" s="140"/>
      <c r="M638" s="140"/>
      <c r="N638" s="140"/>
      <c r="O638" s="140"/>
      <c r="P638" s="140"/>
      <c r="Q638" s="140"/>
      <c r="R638" s="140"/>
      <c r="S638" s="140"/>
      <c r="T638" s="140"/>
      <c r="U638" s="140"/>
      <c r="V638" s="140"/>
      <c r="W638" s="140"/>
      <c r="X638" s="140"/>
      <c r="Y638" s="140"/>
      <c r="Z638" s="140"/>
      <c r="AA638" s="140"/>
      <c r="AB638" s="140"/>
      <c r="AC638" s="140"/>
      <c r="AD638" s="140"/>
      <c r="AE638" s="140"/>
      <c r="AF638" s="140"/>
      <c r="AG638" s="140"/>
    </row>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82" ht="12" customHeight="1"/>
    <row r="698" ht="12" customHeight="1"/>
    <row r="703" ht="12" customHeight="1"/>
    <row r="710" spans="2:33" ht="15" customHeight="1">
      <c r="B710" s="140"/>
      <c r="C710" s="140"/>
      <c r="D710" s="140"/>
      <c r="E710" s="140"/>
      <c r="F710" s="140"/>
      <c r="G710" s="140"/>
      <c r="H710" s="140"/>
      <c r="I710" s="140"/>
      <c r="J710" s="140"/>
      <c r="K710" s="140"/>
      <c r="L710" s="140"/>
      <c r="M710" s="140"/>
      <c r="N710" s="140"/>
      <c r="O710" s="140"/>
      <c r="P710" s="140"/>
      <c r="Q710" s="140"/>
      <c r="R710" s="140"/>
      <c r="S710" s="140"/>
      <c r="T710" s="140"/>
      <c r="U710" s="140"/>
      <c r="V710" s="140"/>
      <c r="W710" s="140"/>
      <c r="X710" s="140"/>
      <c r="Y710" s="140"/>
      <c r="Z710" s="140"/>
      <c r="AA710" s="140"/>
      <c r="AB710" s="140"/>
      <c r="AC710" s="140"/>
      <c r="AD710" s="140"/>
      <c r="AE710" s="140"/>
      <c r="AF710" s="140"/>
      <c r="AG710" s="140"/>
    </row>
    <row r="716" spans="2:33" ht="12" customHeight="1"/>
    <row r="717" spans="2:33" ht="12" customHeight="1"/>
    <row r="718" spans="2:33" ht="12" customHeight="1"/>
    <row r="719" spans="2:33" ht="12" customHeight="1"/>
    <row r="720" spans="2:33"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68" ht="12" customHeight="1"/>
    <row r="780" ht="12" customHeight="1"/>
    <row r="784" ht="12" customHeight="1"/>
    <row r="796" ht="12" customHeight="1"/>
    <row r="810" ht="12" customHeight="1"/>
    <row r="814" ht="12" customHeight="1"/>
    <row r="825" ht="12" customHeight="1"/>
    <row r="835" ht="12" customHeight="1"/>
    <row r="847" ht="12" customHeight="1"/>
    <row r="858" ht="12" customHeight="1"/>
    <row r="870" ht="12" customHeight="1"/>
    <row r="881" spans="2:33" ht="12" customHeight="1"/>
    <row r="886" spans="2:33" ht="15" customHeight="1">
      <c r="B886" s="140"/>
      <c r="C886" s="140"/>
      <c r="D886" s="140"/>
      <c r="E886" s="140"/>
      <c r="F886" s="140"/>
      <c r="G886" s="140"/>
      <c r="H886" s="140"/>
      <c r="I886" s="140"/>
      <c r="J886" s="140"/>
      <c r="K886" s="140"/>
      <c r="L886" s="140"/>
      <c r="M886" s="140"/>
      <c r="N886" s="140"/>
      <c r="O886" s="140"/>
      <c r="P886" s="140"/>
      <c r="Q886" s="140"/>
      <c r="R886" s="140"/>
      <c r="S886" s="140"/>
      <c r="T886" s="140"/>
      <c r="U886" s="140"/>
      <c r="V886" s="140"/>
      <c r="W886" s="140"/>
      <c r="X886" s="140"/>
      <c r="Y886" s="140"/>
      <c r="Z886" s="140"/>
      <c r="AA886" s="140"/>
      <c r="AB886" s="140"/>
      <c r="AC886" s="140"/>
      <c r="AD886" s="140"/>
      <c r="AE886" s="140"/>
      <c r="AF886" s="140"/>
      <c r="AG886" s="140"/>
    </row>
    <row r="889" spans="2:33" ht="12" customHeight="1"/>
    <row r="890" spans="2:33" ht="12" customHeight="1"/>
    <row r="891" spans="2:33" ht="12" customHeight="1"/>
    <row r="892" spans="2:33" ht="12" customHeight="1"/>
    <row r="893" spans="2:33" ht="12" customHeight="1"/>
    <row r="894" spans="2:33" ht="12" customHeight="1"/>
    <row r="895" spans="2:33" ht="12" customHeight="1"/>
    <row r="896" spans="2:33" ht="12" customHeight="1"/>
    <row r="897" ht="12" customHeight="1"/>
    <row r="898" ht="12" customHeight="1"/>
    <row r="899" ht="12" customHeight="1"/>
    <row r="910" ht="12" customHeight="1"/>
    <row r="927" ht="12" customHeight="1"/>
    <row r="929" ht="12" customHeight="1"/>
    <row r="935" ht="12" customHeight="1"/>
    <row r="952" ht="12" customHeight="1"/>
    <row r="954" ht="12" customHeight="1"/>
    <row r="956" ht="12" customHeight="1"/>
    <row r="969" spans="2:33" ht="15" customHeight="1">
      <c r="B969" s="140"/>
      <c r="C969" s="140"/>
      <c r="D969" s="140"/>
      <c r="E969" s="140"/>
      <c r="F969" s="140"/>
      <c r="G969" s="140"/>
      <c r="H969" s="140"/>
      <c r="I969" s="140"/>
      <c r="J969" s="140"/>
      <c r="K969" s="140"/>
      <c r="L969" s="140"/>
      <c r="M969" s="140"/>
      <c r="N969" s="140"/>
      <c r="O969" s="140"/>
      <c r="P969" s="140"/>
      <c r="Q969" s="140"/>
      <c r="R969" s="140"/>
      <c r="S969" s="140"/>
      <c r="T969" s="140"/>
      <c r="U969" s="140"/>
      <c r="V969" s="140"/>
      <c r="W969" s="140"/>
      <c r="X969" s="140"/>
      <c r="Y969" s="140"/>
      <c r="Z969" s="140"/>
      <c r="AA969" s="140"/>
      <c r="AB969" s="140"/>
      <c r="AC969" s="140"/>
      <c r="AD969" s="140"/>
      <c r="AE969" s="140"/>
      <c r="AF969" s="140"/>
      <c r="AG969" s="140"/>
    </row>
    <row r="975" spans="2:33" ht="12" customHeight="1"/>
    <row r="976" spans="2:33"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10" ht="12" customHeight="1"/>
    <row r="1027" ht="12" customHeight="1"/>
    <row r="1030" ht="12" customHeight="1"/>
    <row r="1036" ht="12" customHeight="1"/>
    <row r="1053" ht="12" customHeight="1"/>
    <row r="1056" ht="12" customHeight="1"/>
    <row r="1058" spans="2:33" ht="12" customHeight="1"/>
    <row r="1071" spans="2:33" ht="15" customHeight="1">
      <c r="B1071" s="140"/>
      <c r="C1071" s="140"/>
      <c r="D1071" s="140"/>
      <c r="E1071" s="140"/>
      <c r="F1071" s="140"/>
      <c r="G1071" s="140"/>
      <c r="H1071" s="140"/>
      <c r="I1071" s="140"/>
      <c r="J1071" s="140"/>
      <c r="K1071" s="140"/>
      <c r="L1071" s="140"/>
      <c r="M1071" s="140"/>
      <c r="N1071" s="140"/>
      <c r="O1071" s="140"/>
      <c r="P1071" s="140"/>
      <c r="Q1071" s="140"/>
      <c r="R1071" s="140"/>
      <c r="S1071" s="140"/>
      <c r="T1071" s="140"/>
      <c r="U1071" s="140"/>
      <c r="V1071" s="140"/>
      <c r="W1071" s="140"/>
      <c r="X1071" s="140"/>
      <c r="Y1071" s="140"/>
      <c r="Z1071" s="140"/>
      <c r="AA1071" s="140"/>
      <c r="AB1071" s="140"/>
      <c r="AC1071" s="140"/>
      <c r="AD1071" s="140"/>
      <c r="AE1071" s="140"/>
      <c r="AF1071" s="140"/>
      <c r="AG1071" s="140"/>
    </row>
    <row r="1077" ht="12" customHeight="1"/>
    <row r="1078" ht="12" customHeight="1"/>
    <row r="1079" ht="12" customHeight="1"/>
    <row r="1080" ht="12" customHeight="1"/>
    <row r="1081" ht="12" customHeight="1"/>
    <row r="1082" ht="12" customHeight="1"/>
    <row r="1083" ht="12" customHeight="1"/>
    <row r="1084" ht="12" customHeight="1"/>
    <row r="1085" ht="12" customHeight="1"/>
    <row r="1086" ht="12" customHeight="1"/>
    <row r="1087" ht="12" customHeight="1"/>
    <row r="1088" ht="12" customHeight="1"/>
    <row r="1089" ht="12" customHeight="1"/>
    <row r="1090" ht="12" customHeight="1"/>
    <row r="1091" ht="12" customHeight="1"/>
    <row r="1092" ht="12" customHeight="1"/>
    <row r="1093" ht="12" customHeight="1"/>
    <row r="1094" ht="12" customHeight="1"/>
    <row r="1095" ht="12" customHeight="1"/>
    <row r="1096" ht="12" customHeight="1"/>
    <row r="1097" ht="12" customHeight="1"/>
    <row r="1098" ht="12" customHeight="1"/>
    <row r="1099" ht="12" customHeight="1"/>
    <row r="1110" ht="12" customHeight="1"/>
    <row r="1127" ht="12" customHeight="1"/>
    <row r="1129" ht="12" customHeight="1"/>
    <row r="1135" ht="12" customHeight="1"/>
    <row r="1152" ht="12" customHeight="1"/>
    <row r="1154" ht="12" customHeight="1"/>
    <row r="1156" ht="12" customHeight="1"/>
    <row r="1169" spans="2:33" ht="15" customHeight="1">
      <c r="B1169" s="140"/>
      <c r="C1169" s="140"/>
      <c r="D1169" s="140"/>
      <c r="E1169" s="140"/>
      <c r="F1169" s="140"/>
      <c r="G1169" s="140"/>
      <c r="H1169" s="140"/>
      <c r="I1169" s="140"/>
      <c r="J1169" s="140"/>
      <c r="K1169" s="140"/>
      <c r="L1169" s="140"/>
      <c r="M1169" s="140"/>
      <c r="N1169" s="140"/>
      <c r="O1169" s="140"/>
      <c r="P1169" s="140"/>
      <c r="Q1169" s="140"/>
      <c r="R1169" s="140"/>
      <c r="S1169" s="140"/>
      <c r="T1169" s="140"/>
      <c r="U1169" s="140"/>
      <c r="V1169" s="140"/>
      <c r="W1169" s="140"/>
      <c r="X1169" s="140"/>
      <c r="Y1169" s="140"/>
      <c r="Z1169" s="140"/>
      <c r="AA1169" s="140"/>
      <c r="AB1169" s="140"/>
      <c r="AC1169" s="140"/>
      <c r="AD1169" s="140"/>
      <c r="AE1169" s="140"/>
      <c r="AF1169" s="140"/>
      <c r="AG1169" s="140"/>
    </row>
    <row r="1175" spans="2:33" ht="12" customHeight="1"/>
    <row r="1176" spans="2:33" ht="12" customHeight="1"/>
    <row r="1177" spans="2:33" ht="12" customHeight="1"/>
    <row r="1178" spans="2:33" ht="12" customHeight="1"/>
    <row r="1179" spans="2:33" ht="12" customHeight="1"/>
    <row r="1180" spans="2:33" ht="12" customHeight="1"/>
    <row r="1181" spans="2:33" ht="12" customHeight="1"/>
    <row r="1182" spans="2:33" ht="12" customHeight="1"/>
    <row r="1183" spans="2:33" ht="12" customHeight="1"/>
    <row r="1184" spans="2:33" ht="12" customHeight="1"/>
    <row r="1185" ht="12" customHeight="1"/>
    <row r="1186" ht="12" customHeight="1"/>
    <row r="1187" ht="12" customHeight="1"/>
    <row r="1188" ht="12" customHeight="1"/>
    <row r="1189" ht="12" customHeight="1"/>
    <row r="1190" ht="12" customHeight="1"/>
    <row r="1191" ht="12" customHeight="1"/>
    <row r="1192" ht="12" customHeight="1"/>
    <row r="1193" ht="12" customHeight="1"/>
    <row r="1194" ht="12" customHeight="1"/>
    <row r="1195" ht="12" customHeight="1"/>
    <row r="1196" ht="12" customHeight="1"/>
    <row r="1197" ht="12" customHeight="1"/>
    <row r="1198" ht="12" customHeight="1"/>
    <row r="1199" ht="12" customHeight="1"/>
    <row r="1210" ht="12" customHeight="1"/>
    <row r="1227" ht="12" customHeight="1"/>
    <row r="1229" ht="12" customHeight="1"/>
    <row r="1235" ht="12" customHeight="1"/>
    <row r="1252" ht="12" customHeight="1"/>
    <row r="1254" ht="12" customHeight="1"/>
    <row r="1256" ht="12" customHeight="1"/>
    <row r="1269" spans="2:33" ht="15" customHeight="1">
      <c r="B1269" s="140"/>
      <c r="C1269" s="140"/>
      <c r="D1269" s="140"/>
      <c r="E1269" s="140"/>
      <c r="F1269" s="140"/>
      <c r="G1269" s="140"/>
      <c r="H1269" s="140"/>
      <c r="I1269" s="140"/>
      <c r="J1269" s="140"/>
      <c r="K1269" s="140"/>
      <c r="L1269" s="140"/>
      <c r="M1269" s="140"/>
      <c r="N1269" s="140"/>
      <c r="O1269" s="140"/>
      <c r="P1269" s="140"/>
      <c r="Q1269" s="140"/>
      <c r="R1269" s="140"/>
      <c r="S1269" s="140"/>
      <c r="T1269" s="140"/>
      <c r="U1269" s="140"/>
      <c r="V1269" s="140"/>
      <c r="W1269" s="140"/>
      <c r="X1269" s="140"/>
      <c r="Y1269" s="140"/>
      <c r="Z1269" s="140"/>
      <c r="AA1269" s="140"/>
      <c r="AB1269" s="140"/>
      <c r="AC1269" s="140"/>
      <c r="AD1269" s="140"/>
      <c r="AE1269" s="140"/>
      <c r="AF1269" s="140"/>
      <c r="AG1269" s="140"/>
    </row>
    <row r="1275" spans="2:33" ht="12" customHeight="1"/>
    <row r="1276" spans="2:33" ht="12" customHeight="1"/>
    <row r="1277" spans="2:33" ht="12" customHeight="1"/>
    <row r="1278" spans="2:33" ht="12" customHeight="1"/>
    <row r="1279" spans="2:33" ht="12" customHeight="1"/>
    <row r="1280" spans="2:33" ht="12" customHeight="1"/>
    <row r="1281" ht="12" customHeight="1"/>
    <row r="1282" ht="12" customHeight="1"/>
    <row r="1283" ht="12" customHeight="1"/>
    <row r="1284" ht="12" customHeight="1"/>
    <row r="1285" ht="12" customHeight="1"/>
    <row r="1286" ht="12" customHeight="1"/>
    <row r="1287" ht="12" customHeight="1"/>
    <row r="1288" ht="12" customHeight="1"/>
    <row r="1289" ht="12" customHeight="1"/>
    <row r="1290" ht="12" customHeight="1"/>
    <row r="1291" ht="12" customHeight="1"/>
    <row r="1292" ht="12" customHeight="1"/>
    <row r="1293" ht="12" customHeight="1"/>
    <row r="1294" ht="12" customHeight="1"/>
    <row r="1295" ht="12" customHeight="1"/>
    <row r="1296" ht="12" customHeight="1"/>
    <row r="1297" ht="12" customHeight="1"/>
    <row r="1298" ht="12" customHeight="1"/>
    <row r="1299" ht="12" customHeight="1"/>
    <row r="1306" ht="12" customHeight="1"/>
    <row r="1311" ht="12" customHeight="1"/>
    <row r="1315" ht="12" customHeight="1"/>
    <row r="1331" ht="12" customHeight="1"/>
    <row r="1362" ht="12" customHeight="1"/>
    <row r="1378" ht="12" customHeight="1"/>
    <row r="1397" ht="12" customHeight="1"/>
    <row r="1452" ht="12" customHeight="1"/>
    <row r="1464" ht="12" customHeight="1"/>
    <row r="1484" spans="2:33" ht="15" customHeight="1">
      <c r="B1484" s="140"/>
      <c r="C1484" s="140"/>
      <c r="D1484" s="140"/>
      <c r="E1484" s="140"/>
      <c r="F1484" s="140"/>
      <c r="G1484" s="140"/>
      <c r="H1484" s="140"/>
      <c r="I1484" s="140"/>
      <c r="J1484" s="140"/>
      <c r="K1484" s="140"/>
      <c r="L1484" s="140"/>
      <c r="M1484" s="140"/>
      <c r="N1484" s="140"/>
      <c r="O1484" s="140"/>
      <c r="P1484" s="140"/>
      <c r="Q1484" s="140"/>
      <c r="R1484" s="140"/>
      <c r="S1484" s="140"/>
      <c r="T1484" s="140"/>
      <c r="U1484" s="140"/>
      <c r="V1484" s="140"/>
      <c r="W1484" s="140"/>
      <c r="X1484" s="140"/>
      <c r="Y1484" s="140"/>
      <c r="Z1484" s="140"/>
      <c r="AA1484" s="140"/>
      <c r="AB1484" s="140"/>
      <c r="AC1484" s="140"/>
      <c r="AD1484" s="140"/>
      <c r="AE1484" s="140"/>
      <c r="AF1484" s="140"/>
      <c r="AG1484" s="140"/>
    </row>
    <row r="1494" ht="12" customHeight="1"/>
    <row r="1495" ht="12" customHeight="1"/>
    <row r="1496" ht="12" customHeight="1"/>
    <row r="1497" ht="12" customHeight="1"/>
    <row r="1498" ht="12" customHeight="1"/>
    <row r="1499" ht="12" customHeight="1"/>
    <row r="1500" ht="12" customHeight="1"/>
    <row r="1501" ht="12" customHeight="1"/>
    <row r="1502" ht="12" customHeight="1"/>
    <row r="1503" ht="12" customHeight="1"/>
    <row r="1504" ht="12" customHeight="1"/>
    <row r="1505" ht="12" customHeight="1"/>
    <row r="1506" ht="12" customHeight="1"/>
    <row r="1507" ht="12" customHeight="1"/>
    <row r="1508" ht="12" customHeight="1"/>
    <row r="1509" ht="12" customHeight="1"/>
    <row r="1510" ht="12" customHeight="1"/>
    <row r="1511" ht="12" customHeight="1"/>
    <row r="1512" ht="12" customHeight="1"/>
    <row r="1513" ht="12" customHeight="1"/>
    <row r="1514" ht="12" customHeight="1"/>
    <row r="1515" ht="12" customHeight="1"/>
    <row r="1516" ht="12" customHeight="1"/>
    <row r="1517" ht="12" customHeight="1"/>
    <row r="1518" ht="12" customHeight="1"/>
    <row r="1519" ht="12" customHeight="1"/>
    <row r="1520" ht="12" customHeight="1"/>
    <row r="1521" ht="12" customHeight="1"/>
    <row r="1522" ht="12" customHeight="1"/>
    <row r="1523" ht="12" customHeight="1"/>
    <row r="1524" ht="12" customHeight="1"/>
    <row r="1584" ht="12" customHeight="1"/>
    <row r="1585" ht="12" customHeight="1"/>
    <row r="1640" ht="12" customHeight="1"/>
    <row r="1641" ht="12" customHeight="1"/>
    <row r="1696" ht="12" customHeight="1"/>
    <row r="1697" ht="12" customHeight="1"/>
    <row r="1713" spans="2:33" ht="15" customHeight="1">
      <c r="B1713" s="140"/>
      <c r="C1713" s="140"/>
      <c r="D1713" s="140"/>
      <c r="E1713" s="140"/>
      <c r="F1713" s="140"/>
      <c r="G1713" s="140"/>
      <c r="H1713" s="140"/>
      <c r="I1713" s="140"/>
      <c r="J1713" s="140"/>
      <c r="K1713" s="140"/>
      <c r="L1713" s="140"/>
      <c r="M1713" s="140"/>
      <c r="N1713" s="140"/>
      <c r="O1713" s="140"/>
      <c r="P1713" s="140"/>
      <c r="Q1713" s="140"/>
      <c r="R1713" s="140"/>
      <c r="S1713" s="140"/>
      <c r="T1713" s="140"/>
      <c r="U1713" s="140"/>
      <c r="V1713" s="140"/>
      <c r="W1713" s="140"/>
      <c r="X1713" s="140"/>
      <c r="Y1713" s="140"/>
      <c r="Z1713" s="140"/>
      <c r="AA1713" s="140"/>
      <c r="AB1713" s="140"/>
      <c r="AC1713" s="140"/>
      <c r="AD1713" s="140"/>
      <c r="AE1713" s="140"/>
      <c r="AF1713" s="140"/>
      <c r="AG1713" s="140"/>
    </row>
    <row r="1714" spans="2:33" ht="12" customHeight="1"/>
    <row r="1715" spans="2:33" ht="12" customHeight="1"/>
    <row r="1716" spans="2:33" ht="12" customHeight="1"/>
    <row r="1717" spans="2:33" ht="12" customHeight="1"/>
    <row r="1718" spans="2:33" ht="12" customHeight="1"/>
    <row r="1719" spans="2:33" ht="12" customHeight="1"/>
    <row r="1720" spans="2:33" ht="12" customHeight="1"/>
    <row r="1721" spans="2:33" ht="12" customHeight="1"/>
    <row r="1722" spans="2:33" ht="12" customHeight="1"/>
    <row r="1723" spans="2:33" ht="12" customHeight="1"/>
    <row r="1724" spans="2:33" ht="12" customHeight="1"/>
    <row r="1731" ht="12" customHeight="1"/>
    <row r="1767" ht="12" customHeight="1"/>
    <row r="1813" ht="12" customHeight="1"/>
    <row r="1849" ht="12" customHeight="1"/>
    <row r="1885" ht="12" customHeight="1"/>
    <row r="1887" ht="12" customHeight="1"/>
    <row r="1923" ht="12" customHeight="1"/>
    <row r="1959" ht="12" customHeight="1"/>
    <row r="1960" ht="12" customHeight="1"/>
    <row r="1961" ht="12" customHeight="1"/>
    <row r="1970" ht="12" customHeight="1"/>
    <row r="1979" ht="12" customHeight="1"/>
    <row r="1990" spans="2:33" ht="15" customHeight="1">
      <c r="B1990" s="140"/>
      <c r="C1990" s="140"/>
      <c r="D1990" s="140"/>
      <c r="E1990" s="140"/>
      <c r="F1990" s="140"/>
      <c r="G1990" s="140"/>
      <c r="H1990" s="140"/>
      <c r="I1990" s="140"/>
      <c r="J1990" s="140"/>
      <c r="K1990" s="140"/>
      <c r="L1990" s="140"/>
      <c r="M1990" s="140"/>
      <c r="N1990" s="140"/>
      <c r="O1990" s="140"/>
      <c r="P1990" s="140"/>
      <c r="Q1990" s="140"/>
      <c r="R1990" s="140"/>
      <c r="S1990" s="140"/>
      <c r="T1990" s="140"/>
      <c r="U1990" s="140"/>
      <c r="V1990" s="140"/>
      <c r="W1990" s="140"/>
      <c r="X1990" s="140"/>
      <c r="Y1990" s="140"/>
      <c r="Z1990" s="140"/>
      <c r="AA1990" s="140"/>
      <c r="AB1990" s="140"/>
      <c r="AC1990" s="140"/>
      <c r="AD1990" s="140"/>
      <c r="AE1990" s="140"/>
      <c r="AF1990" s="140"/>
      <c r="AG1990" s="140"/>
    </row>
    <row r="1998" spans="2:33" ht="12" customHeight="1"/>
    <row r="1999" spans="2:33" ht="12" customHeight="1"/>
    <row r="2000" spans="2:33" ht="12" customHeight="1"/>
    <row r="2001" ht="12" customHeight="1"/>
    <row r="2002" ht="12" customHeight="1"/>
    <row r="2003" ht="12" customHeight="1"/>
    <row r="2004" ht="12" customHeight="1"/>
    <row r="2005" ht="12" customHeight="1"/>
    <row r="2006" ht="12" customHeight="1"/>
    <row r="2007" ht="12" customHeight="1"/>
    <row r="2008" ht="12" customHeight="1"/>
    <row r="2009" ht="12" customHeight="1"/>
    <row r="2010" ht="12" customHeight="1"/>
    <row r="2011" ht="12" customHeight="1"/>
    <row r="2012" ht="12" customHeight="1"/>
    <row r="2013" ht="12" customHeight="1"/>
    <row r="2014" ht="12" customHeight="1"/>
    <row r="2015" ht="12" customHeight="1"/>
    <row r="2016" ht="12" customHeight="1"/>
    <row r="2017" ht="12" customHeight="1"/>
    <row r="2018" ht="12" customHeight="1"/>
    <row r="2019" ht="12" customHeight="1"/>
    <row r="2020" ht="12" customHeight="1"/>
    <row r="2021" ht="12" customHeight="1"/>
    <row r="2022" ht="12" customHeight="1"/>
    <row r="2023" ht="12" customHeight="1"/>
    <row r="2024" ht="12" customHeight="1"/>
    <row r="2025" ht="12" customHeight="1"/>
    <row r="2026" ht="12" customHeight="1"/>
    <row r="2027" ht="12" customHeight="1"/>
    <row r="2028" ht="12" customHeight="1"/>
    <row r="2029" ht="12" customHeight="1"/>
    <row r="2030" ht="12" customHeight="1"/>
    <row r="2031" ht="12" customHeight="1"/>
    <row r="2032" ht="12" customHeight="1"/>
    <row r="2033" ht="12" customHeight="1"/>
    <row r="2034" ht="12" customHeight="1"/>
    <row r="2035" ht="12" customHeight="1"/>
    <row r="2036" ht="12" customHeight="1"/>
    <row r="2037" ht="12" customHeight="1"/>
    <row r="2038" ht="12" customHeight="1"/>
    <row r="2039" ht="12" customHeight="1"/>
    <row r="2040" ht="12" customHeight="1"/>
    <row r="2041" ht="12" customHeight="1"/>
    <row r="2042" ht="12" customHeight="1"/>
    <row r="2043" ht="12" customHeight="1"/>
    <row r="2044" ht="12" customHeight="1"/>
    <row r="2045" ht="12" customHeight="1"/>
    <row r="2046" ht="12" customHeight="1"/>
    <row r="2047" ht="12" customHeight="1"/>
    <row r="2048" ht="12" customHeight="1"/>
    <row r="2049" ht="12" customHeight="1"/>
    <row r="2144" ht="12" customHeight="1"/>
    <row r="2234" ht="12" customHeight="1"/>
    <row r="2325" spans="2:33" ht="15" customHeight="1">
      <c r="B2325" s="140"/>
      <c r="C2325" s="140"/>
      <c r="D2325" s="140"/>
      <c r="E2325" s="140"/>
      <c r="F2325" s="140"/>
      <c r="G2325" s="140"/>
      <c r="H2325" s="140"/>
      <c r="I2325" s="140"/>
      <c r="J2325" s="140"/>
      <c r="K2325" s="140"/>
      <c r="L2325" s="140"/>
      <c r="M2325" s="140"/>
      <c r="N2325" s="140"/>
      <c r="O2325" s="140"/>
      <c r="P2325" s="140"/>
      <c r="Q2325" s="140"/>
      <c r="R2325" s="140"/>
      <c r="S2325" s="140"/>
      <c r="T2325" s="140"/>
      <c r="U2325" s="140"/>
      <c r="V2325" s="140"/>
      <c r="W2325" s="140"/>
      <c r="X2325" s="140"/>
      <c r="Y2325" s="140"/>
      <c r="Z2325" s="140"/>
      <c r="AA2325" s="140"/>
      <c r="AB2325" s="140"/>
      <c r="AC2325" s="140"/>
      <c r="AD2325" s="140"/>
      <c r="AE2325" s="140"/>
      <c r="AF2325" s="140"/>
      <c r="AG2325" s="140"/>
    </row>
    <row r="2327" spans="2:33" ht="12" customHeight="1"/>
    <row r="2328" spans="2:33" ht="12" customHeight="1"/>
    <row r="2329" spans="2:33" ht="12" customHeight="1"/>
    <row r="2330" spans="2:33" ht="12" customHeight="1"/>
    <row r="2331" spans="2:33" ht="12" customHeight="1"/>
    <row r="2332" spans="2:33" ht="12" customHeight="1"/>
    <row r="2333" spans="2:33" ht="12" customHeight="1"/>
    <row r="2334" spans="2:33" ht="12" customHeight="1"/>
    <row r="2335" spans="2:33" ht="12" customHeight="1"/>
    <row r="2336" spans="2:33" ht="12" customHeight="1"/>
    <row r="2337" ht="12" customHeight="1"/>
    <row r="2338" ht="12" customHeight="1"/>
    <row r="2339" ht="12" customHeight="1"/>
    <row r="2340" ht="12" customHeight="1"/>
    <row r="2341" ht="12" customHeight="1"/>
    <row r="2342" ht="12" customHeight="1"/>
    <row r="2343" ht="12" customHeight="1"/>
    <row r="2344" ht="12" customHeight="1"/>
    <row r="2345" ht="12" customHeight="1"/>
    <row r="2346" ht="12" customHeight="1"/>
    <row r="2347" ht="12" customHeight="1"/>
    <row r="2348" ht="12" customHeight="1"/>
    <row r="2349" ht="12" customHeight="1"/>
    <row r="2372" ht="12" customHeight="1"/>
    <row r="2390" ht="12" customHeight="1"/>
    <row r="2408" ht="12" customHeight="1"/>
    <row r="2426" ht="12" customHeight="1"/>
    <row r="2444" ht="12" customHeight="1"/>
    <row r="2462" ht="12" customHeight="1"/>
    <row r="2463" ht="12" customHeight="1"/>
    <row r="2481" ht="12" customHeight="1"/>
    <row r="2499" ht="12" customHeight="1"/>
    <row r="2517" ht="12" customHeight="1"/>
    <row r="2518" ht="12" customHeight="1"/>
    <row r="2536" ht="12" customHeight="1"/>
    <row r="2554" ht="12" customHeight="1"/>
    <row r="2572" ht="12" customHeight="1"/>
    <row r="2590" ht="12" customHeight="1"/>
    <row r="2608" ht="12" customHeight="1"/>
    <row r="2626" ht="12" customHeight="1"/>
    <row r="2645" spans="2:33" ht="15" customHeight="1">
      <c r="B2645" s="140"/>
      <c r="C2645" s="140"/>
      <c r="D2645" s="140"/>
      <c r="E2645" s="140"/>
      <c r="F2645" s="140"/>
      <c r="G2645" s="140"/>
      <c r="H2645" s="140"/>
      <c r="I2645" s="140"/>
      <c r="J2645" s="140"/>
      <c r="K2645" s="140"/>
      <c r="L2645" s="140"/>
      <c r="M2645" s="140"/>
      <c r="N2645" s="140"/>
      <c r="O2645" s="140"/>
      <c r="P2645" s="140"/>
      <c r="Q2645" s="140"/>
      <c r="R2645" s="140"/>
      <c r="S2645" s="140"/>
      <c r="T2645" s="140"/>
      <c r="U2645" s="140"/>
      <c r="V2645" s="140"/>
      <c r="W2645" s="140"/>
      <c r="X2645" s="140"/>
      <c r="Y2645" s="140"/>
      <c r="Z2645" s="140"/>
      <c r="AA2645" s="140"/>
      <c r="AB2645" s="140"/>
      <c r="AC2645" s="140"/>
      <c r="AD2645" s="140"/>
      <c r="AE2645" s="140"/>
      <c r="AF2645" s="140"/>
      <c r="AG2645" s="140"/>
    </row>
    <row r="2647" spans="2:33" ht="12" customHeight="1"/>
    <row r="2648" spans="2:33" ht="12" customHeight="1"/>
    <row r="2649" spans="2:33" ht="12" customHeight="1"/>
    <row r="2650" spans="2:33" ht="12" customHeight="1"/>
    <row r="2651" spans="2:33" ht="12" customHeight="1"/>
    <row r="2652" spans="2:33" ht="12" customHeight="1"/>
    <row r="2653" spans="2:33" ht="12" customHeight="1"/>
    <row r="2654" spans="2:33" ht="12" customHeight="1"/>
    <row r="2655" spans="2:33" ht="12" customHeight="1"/>
    <row r="2656" spans="2:33" ht="12" customHeight="1"/>
    <row r="2657" ht="12" customHeight="1"/>
    <row r="2658" ht="12" customHeight="1"/>
    <row r="2659" ht="12" customHeight="1"/>
    <row r="2660" ht="12" customHeight="1"/>
    <row r="2661" ht="12" customHeight="1"/>
    <row r="2662" ht="12" customHeight="1"/>
    <row r="2663" ht="12" customHeight="1"/>
    <row r="2664" ht="12" customHeight="1"/>
    <row r="2665" ht="12" customHeight="1"/>
    <row r="2666" ht="12" customHeight="1"/>
    <row r="2667" ht="12" customHeight="1"/>
    <row r="2668" ht="12" customHeight="1"/>
    <row r="2669" ht="12" customHeight="1"/>
    <row r="2670" ht="12" customHeight="1"/>
    <row r="2671" ht="12" customHeight="1"/>
    <row r="2672" ht="12" customHeight="1"/>
    <row r="2673" ht="12" customHeight="1"/>
    <row r="2674" ht="12" customHeight="1"/>
    <row r="2697" ht="12" customHeight="1"/>
    <row r="2715" ht="12" customHeight="1"/>
    <row r="2733" ht="12" customHeight="1"/>
    <row r="2751" ht="12" customHeight="1"/>
    <row r="2786" ht="12" customHeight="1"/>
    <row r="2804" ht="12" customHeight="1"/>
    <row r="2839" ht="12" customHeight="1"/>
    <row r="2857" ht="12" customHeight="1"/>
    <row r="2875" ht="12" customHeight="1"/>
    <row r="2893" ht="12" customHeight="1"/>
    <row r="2911" ht="12" customHeight="1"/>
    <row r="2929" ht="12" customHeight="1"/>
    <row r="2947" ht="12" customHeight="1"/>
    <row r="2965" spans="2:33" ht="12" customHeight="1"/>
    <row r="2971" spans="2:33" ht="15" customHeight="1">
      <c r="B2971" s="140"/>
      <c r="C2971" s="140"/>
      <c r="D2971" s="140"/>
      <c r="E2971" s="140"/>
      <c r="F2971" s="140"/>
      <c r="G2971" s="140"/>
      <c r="H2971" s="140"/>
      <c r="I2971" s="140"/>
      <c r="J2971" s="140"/>
      <c r="K2971" s="140"/>
      <c r="L2971" s="140"/>
      <c r="M2971" s="140"/>
      <c r="N2971" s="140"/>
      <c r="O2971" s="140"/>
      <c r="P2971" s="140"/>
      <c r="Q2971" s="140"/>
      <c r="R2971" s="140"/>
      <c r="S2971" s="140"/>
      <c r="T2971" s="140"/>
      <c r="U2971" s="140"/>
      <c r="V2971" s="140"/>
      <c r="W2971" s="140"/>
      <c r="X2971" s="140"/>
      <c r="Y2971" s="140"/>
      <c r="Z2971" s="140"/>
      <c r="AA2971" s="140"/>
      <c r="AB2971" s="140"/>
      <c r="AC2971" s="140"/>
      <c r="AD2971" s="140"/>
      <c r="AE2971" s="140"/>
      <c r="AF2971" s="140"/>
      <c r="AG2971" s="140"/>
    </row>
    <row r="2973" spans="2:33" ht="12" customHeight="1"/>
    <row r="2974" spans="2:33" ht="12" customHeight="1"/>
    <row r="2975" spans="2:33" ht="12" customHeight="1"/>
    <row r="2976" spans="2:33" ht="12" customHeight="1"/>
    <row r="2977" ht="12" customHeight="1"/>
    <row r="2978" ht="12" customHeight="1"/>
    <row r="2979" ht="12" customHeight="1"/>
    <row r="2980" ht="12" customHeight="1"/>
    <row r="2981" ht="12" customHeight="1"/>
    <row r="2982" ht="12" customHeight="1"/>
    <row r="2983" ht="12" customHeight="1"/>
    <row r="2984" ht="12" customHeight="1"/>
    <row r="2985" ht="12" customHeight="1"/>
    <row r="2986" ht="12" customHeight="1"/>
    <row r="2987" ht="12" customHeight="1"/>
    <row r="2988" ht="12" customHeight="1"/>
    <row r="2989" ht="12" customHeight="1"/>
    <row r="2990" ht="12" customHeight="1"/>
    <row r="2991" ht="12" customHeight="1"/>
    <row r="2992" ht="12" customHeight="1"/>
    <row r="2993" ht="12" customHeight="1"/>
    <row r="2994" ht="12" customHeight="1"/>
    <row r="2995" ht="12" customHeight="1"/>
    <row r="2996" ht="12" customHeight="1"/>
    <row r="2997" ht="12" customHeight="1"/>
    <row r="2998" ht="12" customHeight="1"/>
    <row r="2999" ht="12" customHeight="1"/>
    <row r="3022" ht="12" customHeight="1"/>
    <row r="3040" ht="12" customHeight="1"/>
    <row r="3058" ht="12" customHeight="1"/>
    <row r="3076" ht="12" customHeight="1"/>
    <row r="3111" ht="12" customHeight="1"/>
    <row r="3129" ht="12" customHeight="1"/>
    <row r="3147" ht="12" customHeight="1"/>
    <row r="3165" ht="12" customHeight="1"/>
    <row r="3166" ht="12" customHeight="1"/>
    <row r="3184" ht="12" customHeight="1"/>
    <row r="3202" ht="12" customHeight="1"/>
    <row r="3220" ht="12" customHeight="1"/>
    <row r="3238" ht="12" customHeight="1"/>
    <row r="3256" ht="12" customHeight="1"/>
    <row r="3274" ht="12" customHeight="1"/>
    <row r="3293" spans="2:33" ht="15" customHeight="1">
      <c r="B3293" s="140"/>
      <c r="C3293" s="140"/>
      <c r="D3293" s="140"/>
      <c r="E3293" s="140"/>
      <c r="F3293" s="140"/>
      <c r="G3293" s="140"/>
      <c r="H3293" s="140"/>
      <c r="I3293" s="140"/>
      <c r="J3293" s="140"/>
      <c r="K3293" s="140"/>
      <c r="L3293" s="140"/>
      <c r="M3293" s="140"/>
      <c r="N3293" s="140"/>
      <c r="O3293" s="140"/>
      <c r="P3293" s="140"/>
      <c r="Q3293" s="140"/>
      <c r="R3293" s="140"/>
      <c r="S3293" s="140"/>
      <c r="T3293" s="140"/>
      <c r="U3293" s="140"/>
      <c r="V3293" s="140"/>
      <c r="W3293" s="140"/>
      <c r="X3293" s="140"/>
      <c r="Y3293" s="140"/>
      <c r="Z3293" s="140"/>
      <c r="AA3293" s="140"/>
      <c r="AB3293" s="140"/>
      <c r="AC3293" s="140"/>
      <c r="AD3293" s="140"/>
      <c r="AE3293" s="140"/>
      <c r="AF3293" s="140"/>
      <c r="AG3293" s="140"/>
    </row>
    <row r="3294" spans="2:33" ht="12" customHeight="1"/>
    <row r="3295" spans="2:33" ht="12" customHeight="1"/>
    <row r="3296" spans="2:33" ht="12" customHeight="1"/>
    <row r="3297" ht="12" customHeight="1"/>
    <row r="3298" ht="12" customHeight="1"/>
    <row r="3299" ht="12" customHeight="1"/>
    <row r="3300" ht="12" customHeight="1"/>
    <row r="3301" ht="12" customHeight="1"/>
    <row r="3302" ht="12" customHeight="1"/>
    <row r="3303" ht="12" customHeight="1"/>
    <row r="3304" ht="12" customHeight="1"/>
    <row r="3305" ht="12" customHeight="1"/>
    <row r="3306" ht="12" customHeight="1"/>
    <row r="3307" ht="12" customHeight="1"/>
    <row r="3308" ht="12" customHeight="1"/>
    <row r="3309" ht="12" customHeight="1"/>
    <row r="3310" ht="12" customHeight="1"/>
    <row r="3311" ht="12" customHeight="1"/>
    <row r="3312" ht="12" customHeight="1"/>
    <row r="3313" ht="12" customHeight="1"/>
    <row r="3314" ht="12" customHeight="1"/>
    <row r="3315" ht="12" customHeight="1"/>
    <row r="3316" ht="12" customHeight="1"/>
    <row r="3317" ht="12" customHeight="1"/>
    <row r="3318" ht="12" customHeight="1"/>
    <row r="3319" ht="12" customHeight="1"/>
    <row r="3320" ht="12" customHeight="1"/>
    <row r="3321" ht="12" customHeight="1"/>
    <row r="3322" ht="12" customHeight="1"/>
    <row r="3323" ht="12" customHeight="1"/>
    <row r="3324" ht="12" customHeight="1"/>
    <row r="3335" ht="12" customHeight="1"/>
    <row r="3352" ht="12" customHeight="1"/>
    <row r="3355" ht="12" customHeight="1"/>
    <row r="3361" ht="12" customHeight="1"/>
    <row r="3378" ht="12" customHeight="1"/>
    <row r="3381" ht="12" customHeight="1"/>
    <row r="3385" ht="12" customHeight="1"/>
    <row r="3396" spans="2:33" ht="12" customHeight="1"/>
    <row r="3399" spans="2:33" ht="12" customHeight="1"/>
    <row r="3402" spans="2:33" ht="15" customHeight="1">
      <c r="B3402" s="140"/>
      <c r="C3402" s="140"/>
      <c r="D3402" s="140"/>
      <c r="E3402" s="140"/>
      <c r="F3402" s="140"/>
      <c r="G3402" s="140"/>
      <c r="H3402" s="140"/>
      <c r="I3402" s="140"/>
      <c r="J3402" s="140"/>
      <c r="K3402" s="140"/>
      <c r="L3402" s="140"/>
      <c r="M3402" s="140"/>
      <c r="N3402" s="140"/>
      <c r="O3402" s="140"/>
      <c r="P3402" s="140"/>
      <c r="Q3402" s="140"/>
      <c r="R3402" s="140"/>
      <c r="S3402" s="140"/>
      <c r="T3402" s="140"/>
      <c r="U3402" s="140"/>
      <c r="V3402" s="140"/>
      <c r="W3402" s="140"/>
      <c r="X3402" s="140"/>
      <c r="Y3402" s="140"/>
      <c r="Z3402" s="140"/>
      <c r="AA3402" s="140"/>
      <c r="AB3402" s="140"/>
      <c r="AC3402" s="140"/>
      <c r="AD3402" s="140"/>
      <c r="AE3402" s="140"/>
      <c r="AF3402" s="140"/>
      <c r="AG3402" s="140"/>
    </row>
    <row r="3410" ht="12" customHeight="1"/>
    <row r="3411" ht="12" customHeight="1"/>
    <row r="3412" ht="12" customHeight="1"/>
    <row r="3413" ht="12" customHeight="1"/>
    <row r="3414" ht="12" customHeight="1"/>
    <row r="3415" ht="12" customHeight="1"/>
    <row r="3416" ht="12" customHeight="1"/>
    <row r="3417" ht="12" customHeight="1"/>
    <row r="3418" ht="12" customHeight="1"/>
    <row r="3419" ht="12" customHeight="1"/>
    <row r="3420" ht="12" customHeight="1"/>
    <row r="3421" ht="12" customHeight="1"/>
    <row r="3422" ht="12" customHeight="1"/>
    <row r="3423" ht="12" customHeight="1"/>
    <row r="3424" ht="12" customHeight="1"/>
    <row r="3425" ht="12" customHeight="1"/>
    <row r="3426" ht="12" customHeight="1"/>
    <row r="3427" ht="12" customHeight="1"/>
    <row r="3428" ht="12" customHeight="1"/>
    <row r="3429" ht="12" customHeight="1"/>
    <row r="3430" ht="12" customHeight="1"/>
    <row r="3431" ht="12" customHeight="1"/>
    <row r="3432" ht="12" customHeight="1"/>
    <row r="3433" ht="12" customHeight="1"/>
    <row r="3434" ht="12" customHeight="1"/>
    <row r="3435" ht="12" customHeight="1"/>
    <row r="3436" ht="12" customHeight="1"/>
    <row r="3437" ht="12" customHeight="1"/>
    <row r="3438" ht="12" customHeight="1"/>
    <row r="3439" ht="12" customHeight="1"/>
    <row r="3440" ht="12" customHeight="1"/>
    <row r="3441" ht="12" customHeight="1"/>
    <row r="3442" ht="12" customHeight="1"/>
    <row r="3443" ht="12" customHeight="1"/>
    <row r="3444" ht="12" customHeight="1"/>
    <row r="3445" ht="12" customHeight="1"/>
    <row r="3446" ht="12" customHeight="1"/>
    <row r="3447" ht="12" customHeight="1"/>
    <row r="3448" ht="12" customHeight="1"/>
    <row r="3449" ht="12" customHeight="1"/>
    <row r="3460" ht="12" customHeight="1"/>
    <row r="3477" ht="12" customHeight="1"/>
    <row r="3480" ht="12" customHeight="1"/>
    <row r="3486" ht="12" customHeight="1"/>
    <row r="3503" ht="12" customHeight="1"/>
    <row r="3506" ht="12" customHeight="1"/>
    <row r="3510" ht="12" customHeight="1"/>
    <row r="3521" spans="2:33" ht="12" customHeight="1"/>
    <row r="3524" spans="2:33" ht="12" customHeight="1"/>
    <row r="3527" spans="2:33" ht="15" customHeight="1">
      <c r="B3527" s="140"/>
      <c r="C3527" s="140"/>
      <c r="D3527" s="140"/>
      <c r="E3527" s="140"/>
      <c r="F3527" s="140"/>
      <c r="G3527" s="140"/>
      <c r="H3527" s="140"/>
      <c r="I3527" s="140"/>
      <c r="J3527" s="140"/>
      <c r="K3527" s="140"/>
      <c r="L3527" s="140"/>
      <c r="M3527" s="140"/>
      <c r="N3527" s="140"/>
      <c r="O3527" s="140"/>
      <c r="P3527" s="140"/>
      <c r="Q3527" s="140"/>
      <c r="R3527" s="140"/>
      <c r="S3527" s="140"/>
      <c r="T3527" s="140"/>
      <c r="U3527" s="140"/>
      <c r="V3527" s="140"/>
      <c r="W3527" s="140"/>
      <c r="X3527" s="140"/>
      <c r="Y3527" s="140"/>
      <c r="Z3527" s="140"/>
      <c r="AA3527" s="140"/>
      <c r="AB3527" s="140"/>
      <c r="AC3527" s="140"/>
      <c r="AD3527" s="140"/>
      <c r="AE3527" s="140"/>
      <c r="AF3527" s="140"/>
      <c r="AG3527" s="140"/>
    </row>
    <row r="3535" spans="2:33" ht="12" customHeight="1"/>
    <row r="3536" spans="2:33" ht="12" customHeight="1"/>
    <row r="3537" ht="12" customHeight="1"/>
    <row r="3538" ht="12" customHeight="1"/>
    <row r="3539" ht="12" customHeight="1"/>
    <row r="3540" ht="12" customHeight="1"/>
    <row r="3541" ht="12" customHeight="1"/>
    <row r="3542" ht="12" customHeight="1"/>
    <row r="3543" ht="12" customHeight="1"/>
    <row r="3544" ht="12" customHeight="1"/>
    <row r="3545" ht="12" customHeight="1"/>
    <row r="3546" ht="12" customHeight="1"/>
    <row r="3547" ht="12" customHeight="1"/>
    <row r="3548" ht="12" customHeight="1"/>
    <row r="3549" ht="12" customHeight="1"/>
    <row r="3550" ht="12" customHeight="1"/>
    <row r="3551" ht="12" customHeight="1"/>
    <row r="3552" ht="12" customHeight="1"/>
    <row r="3553" ht="12" customHeight="1"/>
    <row r="3554" ht="12" customHeight="1"/>
    <row r="3555" ht="12" customHeight="1"/>
    <row r="3556" ht="12" customHeight="1"/>
    <row r="3557" ht="12" customHeight="1"/>
    <row r="3558" ht="12" customHeight="1"/>
    <row r="3559" ht="12" customHeight="1"/>
    <row r="3560" ht="12" customHeight="1"/>
    <row r="3561" ht="12" customHeight="1"/>
    <row r="3562" ht="12" customHeight="1"/>
    <row r="3563" ht="12" customHeight="1"/>
    <row r="3564" ht="12" customHeight="1"/>
    <row r="3565" ht="12" customHeight="1"/>
    <row r="3566" ht="12" customHeight="1"/>
    <row r="3567" ht="12" customHeight="1"/>
    <row r="3568" ht="12" customHeight="1"/>
    <row r="3569" ht="12" customHeight="1"/>
    <row r="3570" ht="12" customHeight="1"/>
    <row r="3571" ht="12" customHeight="1"/>
    <row r="3572" ht="12" customHeight="1"/>
    <row r="3573" ht="12" customHeight="1"/>
    <row r="3574" ht="12" customHeight="1"/>
    <row r="3585" ht="12" customHeight="1"/>
    <row r="3602" ht="12" customHeight="1"/>
    <row r="3605" ht="12" customHeight="1"/>
    <row r="3611" ht="12" customHeight="1"/>
    <row r="3628" ht="12" customHeight="1"/>
    <row r="3631" ht="12" customHeight="1"/>
    <row r="3635" ht="12" customHeight="1"/>
    <row r="3646" ht="12" customHeight="1"/>
    <row r="3649" spans="2:33" ht="12" customHeight="1"/>
    <row r="3652" spans="2:33" ht="15" customHeight="1">
      <c r="B3652" s="140"/>
      <c r="C3652" s="140"/>
      <c r="D3652" s="140"/>
      <c r="E3652" s="140"/>
      <c r="F3652" s="140"/>
      <c r="G3652" s="140"/>
      <c r="H3652" s="140"/>
      <c r="I3652" s="140"/>
      <c r="J3652" s="140"/>
      <c r="K3652" s="140"/>
      <c r="L3652" s="140"/>
      <c r="M3652" s="140"/>
      <c r="N3652" s="140"/>
      <c r="O3652" s="140"/>
      <c r="P3652" s="140"/>
      <c r="Q3652" s="140"/>
      <c r="R3652" s="140"/>
      <c r="S3652" s="140"/>
      <c r="T3652" s="140"/>
      <c r="U3652" s="140"/>
      <c r="V3652" s="140"/>
      <c r="W3652" s="140"/>
      <c r="X3652" s="140"/>
      <c r="Y3652" s="140"/>
      <c r="Z3652" s="140"/>
      <c r="AA3652" s="140"/>
      <c r="AB3652" s="140"/>
      <c r="AC3652" s="140"/>
      <c r="AD3652" s="140"/>
      <c r="AE3652" s="140"/>
      <c r="AF3652" s="140"/>
      <c r="AG3652" s="140"/>
    </row>
    <row r="3660" spans="2:33" ht="12" customHeight="1"/>
    <row r="3661" spans="2:33" ht="12" customHeight="1"/>
    <row r="3662" spans="2:33" ht="12" customHeight="1"/>
    <row r="3663" spans="2:33" ht="12" customHeight="1"/>
    <row r="3664" spans="2:33" ht="12" customHeight="1"/>
    <row r="3665" ht="12" customHeight="1"/>
    <row r="3666" ht="12" customHeight="1"/>
    <row r="3667" ht="12" customHeight="1"/>
    <row r="3668" ht="12" customHeight="1"/>
    <row r="3669" ht="12" customHeight="1"/>
    <row r="3670" ht="12" customHeight="1"/>
    <row r="3671" ht="12" customHeight="1"/>
    <row r="3672" ht="12" customHeight="1"/>
    <row r="3673" ht="12" customHeight="1"/>
    <row r="3674" ht="12" customHeight="1"/>
    <row r="3675" ht="12" customHeight="1"/>
    <row r="3676" ht="12" customHeight="1"/>
    <row r="3677" ht="12" customHeight="1"/>
    <row r="3678" ht="12" customHeight="1"/>
    <row r="3679" ht="12" customHeight="1"/>
    <row r="3680" ht="12" customHeight="1"/>
    <row r="3681" ht="12" customHeight="1"/>
    <row r="3682" ht="12" customHeight="1"/>
    <row r="3683" ht="12" customHeight="1"/>
    <row r="3684" ht="12" customHeight="1"/>
    <row r="3685" ht="12" customHeight="1"/>
    <row r="3686" ht="12" customHeight="1"/>
    <row r="3687" ht="12" customHeight="1"/>
    <row r="3688" ht="12" customHeight="1"/>
    <row r="3689" ht="12" customHeight="1"/>
    <row r="3690" ht="12" customHeight="1"/>
    <row r="3691" ht="12" customHeight="1"/>
    <row r="3692" ht="12" customHeight="1"/>
    <row r="3693" ht="12" customHeight="1"/>
    <row r="3694" ht="12" customHeight="1"/>
    <row r="3695" ht="12" customHeight="1"/>
    <row r="3696" ht="12" customHeight="1"/>
    <row r="3697" ht="12" customHeight="1"/>
    <row r="3698" ht="12" customHeight="1"/>
    <row r="3699" ht="12" customHeight="1"/>
    <row r="3710" ht="12" customHeight="1"/>
    <row r="3727" ht="12" customHeight="1"/>
    <row r="3730" ht="12" customHeight="1"/>
    <row r="3736" ht="12" customHeight="1"/>
    <row r="3753" ht="12" customHeight="1"/>
    <row r="3756" ht="12" customHeight="1"/>
    <row r="3760" ht="12" customHeight="1"/>
    <row r="3771" ht="12" customHeight="1"/>
    <row r="3774" ht="12" customHeight="1"/>
    <row r="3777" spans="2:33" ht="15" customHeight="1">
      <c r="B3777" s="140"/>
      <c r="C3777" s="140"/>
      <c r="D3777" s="140"/>
      <c r="E3777" s="140"/>
      <c r="F3777" s="140"/>
      <c r="G3777" s="140"/>
      <c r="H3777" s="140"/>
      <c r="I3777" s="140"/>
      <c r="J3777" s="140"/>
      <c r="K3777" s="140"/>
      <c r="L3777" s="140"/>
      <c r="M3777" s="140"/>
      <c r="N3777" s="140"/>
      <c r="O3777" s="140"/>
      <c r="P3777" s="140"/>
      <c r="Q3777" s="140"/>
      <c r="R3777" s="140"/>
      <c r="S3777" s="140"/>
      <c r="T3777" s="140"/>
      <c r="U3777" s="140"/>
      <c r="V3777" s="140"/>
      <c r="W3777" s="140"/>
      <c r="X3777" s="140"/>
      <c r="Y3777" s="140"/>
      <c r="Z3777" s="140"/>
      <c r="AA3777" s="140"/>
      <c r="AB3777" s="140"/>
      <c r="AC3777" s="140"/>
      <c r="AD3777" s="140"/>
      <c r="AE3777" s="140"/>
      <c r="AF3777" s="140"/>
      <c r="AG3777" s="140"/>
    </row>
    <row r="3785" spans="2:33" ht="12" customHeight="1"/>
    <row r="3786" spans="2:33" ht="12" customHeight="1"/>
    <row r="3787" spans="2:33" ht="12" customHeight="1"/>
    <row r="3788" spans="2:33" ht="12" customHeight="1"/>
    <row r="3789" spans="2:33" ht="12" customHeight="1"/>
    <row r="3790" spans="2:33" ht="12" customHeight="1"/>
    <row r="3791" spans="2:33" ht="12" customHeight="1"/>
    <row r="3792" spans="2:33" ht="12" customHeight="1"/>
    <row r="3793" ht="12" customHeight="1"/>
    <row r="3794" ht="12" customHeight="1"/>
    <row r="3795" ht="12" customHeight="1"/>
    <row r="3796" ht="12" customHeight="1"/>
    <row r="3797" ht="12" customHeight="1"/>
    <row r="3798" ht="12" customHeight="1"/>
    <row r="3799" ht="12" customHeight="1"/>
    <row r="3800" ht="12" customHeight="1"/>
    <row r="3801" ht="12" customHeight="1"/>
    <row r="3802" ht="12" customHeight="1"/>
    <row r="3803" ht="12" customHeight="1"/>
    <row r="3804" ht="12" customHeight="1"/>
    <row r="3805" ht="12" customHeight="1"/>
    <row r="3806" ht="12" customHeight="1"/>
    <row r="3807" ht="12" customHeight="1"/>
    <row r="3808" ht="12" customHeight="1"/>
    <row r="3809" ht="12" customHeight="1"/>
    <row r="3810" ht="12" customHeight="1"/>
    <row r="3811" ht="12" customHeight="1"/>
    <row r="3812" ht="12" customHeight="1"/>
    <row r="3813" ht="12" customHeight="1"/>
    <row r="3814" ht="12" customHeight="1"/>
    <row r="3815" ht="12" customHeight="1"/>
    <row r="3816" ht="12" customHeight="1"/>
    <row r="3817" ht="12" customHeight="1"/>
    <row r="3818" ht="12" customHeight="1"/>
    <row r="3819" ht="12" customHeight="1"/>
    <row r="3820" ht="12" customHeight="1"/>
    <row r="3821" ht="12" customHeight="1"/>
    <row r="3822" ht="12" customHeight="1"/>
    <row r="3823" ht="12" customHeight="1"/>
    <row r="3824" ht="12" customHeight="1"/>
    <row r="3835" ht="12" customHeight="1"/>
    <row r="3852" ht="12" customHeight="1"/>
    <row r="3855" ht="12" customHeight="1"/>
    <row r="3861" ht="12" customHeight="1"/>
    <row r="3878" ht="12" customHeight="1"/>
    <row r="3881" ht="12" customHeight="1"/>
    <row r="3885" ht="12" customHeight="1"/>
    <row r="3896" spans="2:33" ht="12" customHeight="1"/>
    <row r="3899" spans="2:33" ht="12" customHeight="1"/>
    <row r="3902" spans="2:33" ht="15" customHeight="1">
      <c r="B3902" s="140"/>
      <c r="C3902" s="140"/>
      <c r="D3902" s="140"/>
      <c r="E3902" s="140"/>
      <c r="F3902" s="140"/>
      <c r="G3902" s="140"/>
      <c r="H3902" s="140"/>
      <c r="I3902" s="140"/>
      <c r="J3902" s="140"/>
      <c r="K3902" s="140"/>
      <c r="L3902" s="140"/>
      <c r="M3902" s="140"/>
      <c r="N3902" s="140"/>
      <c r="O3902" s="140"/>
      <c r="P3902" s="140"/>
      <c r="Q3902" s="140"/>
      <c r="R3902" s="140"/>
      <c r="S3902" s="140"/>
      <c r="T3902" s="140"/>
      <c r="U3902" s="140"/>
      <c r="V3902" s="140"/>
      <c r="W3902" s="140"/>
      <c r="X3902" s="140"/>
      <c r="Y3902" s="140"/>
      <c r="Z3902" s="140"/>
      <c r="AA3902" s="140"/>
      <c r="AB3902" s="140"/>
      <c r="AC3902" s="140"/>
      <c r="AD3902" s="140"/>
      <c r="AE3902" s="140"/>
      <c r="AF3902" s="140"/>
      <c r="AG3902" s="140"/>
    </row>
    <row r="3910" ht="12" customHeight="1"/>
    <row r="3911" ht="12" customHeight="1"/>
    <row r="3912" ht="12" customHeight="1"/>
    <row r="3913" ht="12" customHeight="1"/>
    <row r="3914" ht="12" customHeight="1"/>
    <row r="3915" ht="12" customHeight="1"/>
    <row r="3916" ht="12" customHeight="1"/>
    <row r="3917" ht="12" customHeight="1"/>
    <row r="3918" ht="12" customHeight="1"/>
    <row r="3919" ht="12" customHeight="1"/>
    <row r="3920" ht="12" customHeight="1"/>
    <row r="3921" ht="12" customHeight="1"/>
    <row r="3922" ht="12" customHeight="1"/>
    <row r="3923" ht="12" customHeight="1"/>
    <row r="3924" ht="12" customHeight="1"/>
    <row r="3925" ht="12" customHeight="1"/>
    <row r="3926" ht="12" customHeight="1"/>
    <row r="3927" ht="12" customHeight="1"/>
    <row r="3928" ht="12" customHeight="1"/>
    <row r="3929" ht="12" customHeight="1"/>
    <row r="3930" ht="12" customHeight="1"/>
    <row r="3931" ht="12" customHeight="1"/>
    <row r="3932" ht="12" customHeight="1"/>
    <row r="3933" ht="12" customHeight="1"/>
    <row r="3934" ht="12" customHeight="1"/>
    <row r="3935" ht="12" customHeight="1"/>
    <row r="3936" ht="12" customHeight="1"/>
    <row r="3937" ht="12" customHeight="1"/>
    <row r="3938" ht="12" customHeight="1"/>
    <row r="3939" ht="12" customHeight="1"/>
    <row r="3940" ht="12" customHeight="1"/>
    <row r="3941" ht="12" customHeight="1"/>
    <row r="3942" ht="12" customHeight="1"/>
    <row r="3943" ht="12" customHeight="1"/>
    <row r="3944" ht="12" customHeight="1"/>
    <row r="3945" ht="12" customHeight="1"/>
    <row r="3946" ht="12" customHeight="1"/>
    <row r="3947" ht="12" customHeight="1"/>
    <row r="3948" ht="12" customHeight="1"/>
    <row r="3949" ht="12" customHeight="1"/>
    <row r="3960" ht="12" customHeight="1"/>
    <row r="3977" ht="12" customHeight="1"/>
    <row r="3980" ht="12" customHeight="1"/>
    <row r="3986" ht="12" customHeight="1"/>
    <row r="4003" ht="12" customHeight="1"/>
    <row r="4006" ht="12" customHeight="1"/>
    <row r="4010" ht="12" customHeight="1"/>
    <row r="4021" spans="2:33" ht="12" customHeight="1"/>
    <row r="4024" spans="2:33" ht="12" customHeight="1"/>
    <row r="4027" spans="2:33" ht="15" customHeight="1">
      <c r="B4027" s="140"/>
      <c r="C4027" s="140"/>
      <c r="D4027" s="140"/>
      <c r="E4027" s="140"/>
      <c r="F4027" s="140"/>
      <c r="G4027" s="140"/>
      <c r="H4027" s="140"/>
      <c r="I4027" s="140"/>
      <c r="J4027" s="140"/>
      <c r="K4027" s="140"/>
      <c r="L4027" s="140"/>
      <c r="M4027" s="140"/>
      <c r="N4027" s="140"/>
      <c r="O4027" s="140"/>
      <c r="P4027" s="140"/>
      <c r="Q4027" s="140"/>
      <c r="R4027" s="140"/>
      <c r="S4027" s="140"/>
      <c r="T4027" s="140"/>
      <c r="U4027" s="140"/>
      <c r="V4027" s="140"/>
      <c r="W4027" s="140"/>
      <c r="X4027" s="140"/>
      <c r="Y4027" s="140"/>
      <c r="Z4027" s="140"/>
      <c r="AA4027" s="140"/>
      <c r="AB4027" s="140"/>
      <c r="AC4027" s="140"/>
      <c r="AD4027" s="140"/>
      <c r="AE4027" s="140"/>
      <c r="AF4027" s="140"/>
      <c r="AG4027" s="140"/>
    </row>
    <row r="4035" ht="12" customHeight="1"/>
    <row r="4036" ht="12" customHeight="1"/>
    <row r="4037" ht="12" customHeight="1"/>
    <row r="4038" ht="12" customHeight="1"/>
    <row r="4039" ht="12" customHeight="1"/>
    <row r="4040" ht="12" customHeight="1"/>
    <row r="4041" ht="12" customHeight="1"/>
    <row r="4042" ht="12" customHeight="1"/>
    <row r="4043" ht="12" customHeight="1"/>
    <row r="4044" ht="12" customHeight="1"/>
    <row r="4045" ht="12" customHeight="1"/>
    <row r="4046" ht="12" customHeight="1"/>
    <row r="4047" ht="12" customHeight="1"/>
    <row r="4048" ht="12" customHeight="1"/>
    <row r="4049" ht="12" customHeight="1"/>
    <row r="4050" ht="12" customHeight="1"/>
    <row r="4051" ht="12" customHeight="1"/>
    <row r="4052" ht="12" customHeight="1"/>
    <row r="4053" ht="12" customHeight="1"/>
    <row r="4054" ht="12" customHeight="1"/>
    <row r="4055" ht="12" customHeight="1"/>
    <row r="4056" ht="12" customHeight="1"/>
    <row r="4057" ht="12" customHeight="1"/>
    <row r="4058" ht="12" customHeight="1"/>
    <row r="4059" ht="12" customHeight="1"/>
    <row r="4060" ht="12" customHeight="1"/>
    <row r="4061" ht="12" customHeight="1"/>
    <row r="4062" ht="12" customHeight="1"/>
    <row r="4063" ht="12" customHeight="1"/>
    <row r="4064" ht="12" customHeight="1"/>
    <row r="4065" ht="12" customHeight="1"/>
    <row r="4066" ht="12" customHeight="1"/>
    <row r="4067" ht="12" customHeight="1"/>
    <row r="4068" ht="12" customHeight="1"/>
    <row r="4069" ht="12" customHeight="1"/>
    <row r="4070" ht="12" customHeight="1"/>
    <row r="4071" ht="12" customHeight="1"/>
    <row r="4072" ht="12" customHeight="1"/>
    <row r="4073" ht="12" customHeight="1"/>
    <row r="4074" ht="12" customHeight="1"/>
    <row r="4085" ht="12" customHeight="1"/>
    <row r="4102" ht="12" customHeight="1"/>
    <row r="4105" ht="12" customHeight="1"/>
    <row r="4111" ht="12" customHeight="1"/>
    <row r="4128" ht="12" customHeight="1"/>
    <row r="4131" ht="12" customHeight="1"/>
    <row r="4135" ht="12" customHeight="1"/>
    <row r="4146" spans="2:33" ht="12" customHeight="1"/>
    <row r="4149" spans="2:33" ht="12" customHeight="1"/>
    <row r="4152" spans="2:33" ht="15" customHeight="1">
      <c r="B4152" s="140"/>
      <c r="C4152" s="140"/>
      <c r="D4152" s="140"/>
      <c r="E4152" s="140"/>
      <c r="F4152" s="140"/>
      <c r="G4152" s="140"/>
      <c r="H4152" s="140"/>
      <c r="I4152" s="140"/>
      <c r="J4152" s="140"/>
      <c r="K4152" s="140"/>
      <c r="L4152" s="140"/>
      <c r="M4152" s="140"/>
      <c r="N4152" s="140"/>
      <c r="O4152" s="140"/>
      <c r="P4152" s="140"/>
      <c r="Q4152" s="140"/>
      <c r="R4152" s="140"/>
      <c r="S4152" s="140"/>
      <c r="T4152" s="140"/>
      <c r="U4152" s="140"/>
      <c r="V4152" s="140"/>
      <c r="W4152" s="140"/>
      <c r="X4152" s="140"/>
      <c r="Y4152" s="140"/>
      <c r="Z4152" s="140"/>
      <c r="AA4152" s="140"/>
      <c r="AB4152" s="140"/>
      <c r="AC4152" s="140"/>
      <c r="AD4152" s="140"/>
      <c r="AE4152" s="140"/>
      <c r="AF4152" s="140"/>
      <c r="AG4152" s="140"/>
    </row>
    <row r="4160" spans="2:33" ht="12" customHeight="1"/>
    <row r="4161" ht="12" customHeight="1"/>
    <row r="4162" ht="12" customHeight="1"/>
    <row r="4163" ht="12" customHeight="1"/>
    <row r="4164" ht="12" customHeight="1"/>
    <row r="4165" ht="12" customHeight="1"/>
    <row r="4166" ht="12" customHeight="1"/>
    <row r="4167" ht="12" customHeight="1"/>
    <row r="4168" ht="12" customHeight="1"/>
    <row r="4169" ht="12" customHeight="1"/>
    <row r="4170" ht="12" customHeight="1"/>
    <row r="4171" ht="12" customHeight="1"/>
    <row r="4172" ht="12" customHeight="1"/>
    <row r="4173" ht="12" customHeight="1"/>
    <row r="4174" ht="12" customHeight="1"/>
    <row r="4175" ht="12" customHeight="1"/>
    <row r="4176" ht="12" customHeight="1"/>
    <row r="4177" ht="12" customHeight="1"/>
    <row r="4178" ht="12" customHeight="1"/>
    <row r="4179" ht="12" customHeight="1"/>
    <row r="4180" ht="12" customHeight="1"/>
    <row r="4181" ht="12" customHeight="1"/>
    <row r="4182" ht="12" customHeight="1"/>
    <row r="4183" ht="12" customHeight="1"/>
    <row r="4184" ht="12" customHeight="1"/>
    <row r="4185" ht="12" customHeight="1"/>
    <row r="4186" ht="12" customHeight="1"/>
    <row r="4187" ht="12" customHeight="1"/>
    <row r="4188" ht="12" customHeight="1"/>
    <row r="4189" ht="12" customHeight="1"/>
    <row r="4190" ht="12" customHeight="1"/>
    <row r="4191" ht="12" customHeight="1"/>
    <row r="4192" ht="12" customHeight="1"/>
    <row r="4193" ht="12" customHeight="1"/>
    <row r="4194" ht="12" customHeight="1"/>
    <row r="4195" ht="12" customHeight="1"/>
    <row r="4196" ht="12" customHeight="1"/>
    <row r="4197" ht="12" customHeight="1"/>
    <row r="4198" ht="12" customHeight="1"/>
    <row r="4199" ht="12" customHeight="1"/>
    <row r="4210" ht="12" customHeight="1"/>
    <row r="4227" ht="12" customHeight="1"/>
    <row r="4230" ht="12" customHeight="1"/>
    <row r="4236" ht="12" customHeight="1"/>
    <row r="4253" ht="12" customHeight="1"/>
    <row r="4256" ht="12" customHeight="1"/>
    <row r="4260" ht="12" customHeight="1"/>
    <row r="4271" ht="12" customHeight="1"/>
    <row r="4274" spans="2:33" ht="12" customHeight="1"/>
    <row r="4277" spans="2:33" ht="15" customHeight="1">
      <c r="B4277" s="140"/>
      <c r="C4277" s="140"/>
      <c r="D4277" s="140"/>
      <c r="E4277" s="140"/>
      <c r="F4277" s="140"/>
      <c r="G4277" s="140"/>
      <c r="H4277" s="140"/>
      <c r="I4277" s="140"/>
      <c r="J4277" s="140"/>
      <c r="K4277" s="140"/>
      <c r="L4277" s="140"/>
      <c r="M4277" s="140"/>
      <c r="N4277" s="140"/>
      <c r="O4277" s="140"/>
      <c r="P4277" s="140"/>
      <c r="Q4277" s="140"/>
      <c r="R4277" s="140"/>
      <c r="S4277" s="140"/>
      <c r="T4277" s="140"/>
      <c r="U4277" s="140"/>
      <c r="V4277" s="140"/>
      <c r="W4277" s="140"/>
      <c r="X4277" s="140"/>
      <c r="Y4277" s="140"/>
      <c r="Z4277" s="140"/>
      <c r="AA4277" s="140"/>
      <c r="AB4277" s="140"/>
      <c r="AC4277" s="140"/>
      <c r="AD4277" s="140"/>
      <c r="AE4277" s="140"/>
      <c r="AF4277" s="140"/>
      <c r="AG4277" s="140"/>
    </row>
    <row r="4285" spans="2:33" ht="12" customHeight="1"/>
    <row r="4286" spans="2:33" ht="12" customHeight="1"/>
    <row r="4287" spans="2:33" ht="12" customHeight="1"/>
    <row r="4288" spans="2:33" ht="12" customHeight="1"/>
    <row r="4289" ht="12" customHeight="1"/>
    <row r="4290" ht="12" customHeight="1"/>
    <row r="4291" ht="12" customHeight="1"/>
    <row r="4292" ht="12" customHeight="1"/>
    <row r="4293" ht="12" customHeight="1"/>
    <row r="4294" ht="12" customHeight="1"/>
    <row r="4295" ht="12" customHeight="1"/>
    <row r="4296" ht="12" customHeight="1"/>
    <row r="4297" ht="12" customHeight="1"/>
    <row r="4298" ht="12" customHeight="1"/>
    <row r="4299" ht="12" customHeight="1"/>
    <row r="4300" ht="12" customHeight="1"/>
    <row r="4301" ht="12" customHeight="1"/>
    <row r="4302" ht="12" customHeight="1"/>
    <row r="4303" ht="12" customHeight="1"/>
    <row r="4304" ht="12" customHeight="1"/>
    <row r="4305" ht="12" customHeight="1"/>
    <row r="4306" ht="12" customHeight="1"/>
    <row r="4307" ht="12" customHeight="1"/>
    <row r="4308" ht="12" customHeight="1"/>
    <row r="4309" ht="12" customHeight="1"/>
    <row r="4310" ht="12" customHeight="1"/>
    <row r="4311" ht="12" customHeight="1"/>
    <row r="4312" ht="12" customHeight="1"/>
    <row r="4313" ht="12" customHeight="1"/>
    <row r="4314" ht="12" customHeight="1"/>
    <row r="4315" ht="12" customHeight="1"/>
    <row r="4316" ht="12" customHeight="1"/>
    <row r="4317" ht="12" customHeight="1"/>
    <row r="4318" ht="12" customHeight="1"/>
    <row r="4319" ht="12" customHeight="1"/>
    <row r="4320" ht="12" customHeight="1"/>
    <row r="4321" ht="12" customHeight="1"/>
    <row r="4322" ht="12" customHeight="1"/>
    <row r="4323" ht="12" customHeight="1"/>
    <row r="4324" ht="12" customHeight="1"/>
    <row r="4335" ht="12" customHeight="1"/>
    <row r="4352" ht="12" customHeight="1"/>
    <row r="4355" ht="12" customHeight="1"/>
    <row r="4361" ht="12" customHeight="1"/>
    <row r="4378" ht="12" customHeight="1"/>
    <row r="4381" ht="12" customHeight="1"/>
    <row r="4385" ht="12" customHeight="1"/>
    <row r="4396" ht="12" customHeight="1"/>
    <row r="4399" ht="12" customHeight="1"/>
    <row r="4402" spans="2:33" ht="15" customHeight="1">
      <c r="B4402" s="140"/>
      <c r="C4402" s="140"/>
      <c r="D4402" s="140"/>
      <c r="E4402" s="140"/>
      <c r="F4402" s="140"/>
      <c r="G4402" s="140"/>
      <c r="H4402" s="140"/>
      <c r="I4402" s="140"/>
      <c r="J4402" s="140"/>
      <c r="K4402" s="140"/>
      <c r="L4402" s="140"/>
      <c r="M4402" s="140"/>
      <c r="N4402" s="140"/>
      <c r="O4402" s="140"/>
      <c r="P4402" s="140"/>
      <c r="Q4402" s="140"/>
      <c r="R4402" s="140"/>
      <c r="S4402" s="140"/>
      <c r="T4402" s="140"/>
      <c r="U4402" s="140"/>
      <c r="V4402" s="140"/>
      <c r="W4402" s="140"/>
      <c r="X4402" s="140"/>
      <c r="Y4402" s="140"/>
      <c r="Z4402" s="140"/>
      <c r="AA4402" s="140"/>
      <c r="AB4402" s="140"/>
      <c r="AC4402" s="140"/>
      <c r="AD4402" s="140"/>
      <c r="AE4402" s="140"/>
      <c r="AF4402" s="140"/>
      <c r="AG4402" s="140"/>
    </row>
  </sheetData>
  <mergeCells count="29">
    <mergeCell ref="B3902:AG3902"/>
    <mergeCell ref="B4027:AG4027"/>
    <mergeCell ref="B4152:AG4152"/>
    <mergeCell ref="B4277:AG4277"/>
    <mergeCell ref="B4402:AG4402"/>
    <mergeCell ref="B3777:AG3777"/>
    <mergeCell ref="B1269:AG1269"/>
    <mergeCell ref="B1484:AG1484"/>
    <mergeCell ref="B1713:AG1713"/>
    <mergeCell ref="B1990:AG1990"/>
    <mergeCell ref="B2325:AG2325"/>
    <mergeCell ref="B2645:AG2645"/>
    <mergeCell ref="B2971:AG2971"/>
    <mergeCell ref="B3293:AG3293"/>
    <mergeCell ref="B3402:AG3402"/>
    <mergeCell ref="B3527:AG3527"/>
    <mergeCell ref="B3652:AG3652"/>
    <mergeCell ref="B1169:AG1169"/>
    <mergeCell ref="B116:AG116"/>
    <mergeCell ref="B194:AG194"/>
    <mergeCell ref="B258:AG258"/>
    <mergeCell ref="B340:AG340"/>
    <mergeCell ref="B452:AG452"/>
    <mergeCell ref="B557:AG557"/>
    <mergeCell ref="B638:AG638"/>
    <mergeCell ref="B710:AG710"/>
    <mergeCell ref="B886:AG886"/>
    <mergeCell ref="B969:AG969"/>
    <mergeCell ref="B1071:AG1071"/>
  </mergeCells>
  <pageMargins left="0.75" right="0.75" top="1" bottom="1" header="0.5" footer="0.5"/>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4402"/>
  <sheetViews>
    <sheetView topLeftCell="B64" workbookViewId="0">
      <selection activeCell="B172" sqref="B172"/>
    </sheetView>
  </sheetViews>
  <sheetFormatPr defaultRowHeight="15" customHeight="1"/>
  <cols>
    <col min="1" max="1" width="21.36328125" style="123" hidden="1" customWidth="1"/>
    <col min="2" max="2" width="46.7265625" style="123" customWidth="1"/>
    <col min="3" max="16384" width="8.7265625" style="123"/>
  </cols>
  <sheetData>
    <row r="1" spans="1:33" ht="15" customHeight="1" thickBot="1">
      <c r="B1" s="26" t="s">
        <v>1739</v>
      </c>
      <c r="C1" s="27">
        <v>2021</v>
      </c>
      <c r="D1" s="27">
        <v>2022</v>
      </c>
      <c r="E1" s="27">
        <v>2023</v>
      </c>
      <c r="F1" s="27">
        <v>2024</v>
      </c>
      <c r="G1" s="27">
        <v>2025</v>
      </c>
      <c r="H1" s="27">
        <v>2026</v>
      </c>
      <c r="I1" s="27">
        <v>2027</v>
      </c>
      <c r="J1" s="27">
        <v>2028</v>
      </c>
      <c r="K1" s="27">
        <v>2029</v>
      </c>
      <c r="L1" s="27">
        <v>2030</v>
      </c>
      <c r="M1" s="27">
        <v>2031</v>
      </c>
      <c r="N1" s="27">
        <v>2032</v>
      </c>
      <c r="O1" s="27">
        <v>2033</v>
      </c>
      <c r="P1" s="27">
        <v>2034</v>
      </c>
      <c r="Q1" s="27">
        <v>2035</v>
      </c>
      <c r="R1" s="27">
        <v>2036</v>
      </c>
      <c r="S1" s="27">
        <v>2037</v>
      </c>
      <c r="T1" s="27">
        <v>2038</v>
      </c>
      <c r="U1" s="27">
        <v>2039</v>
      </c>
      <c r="V1" s="27">
        <v>2040</v>
      </c>
      <c r="W1" s="27">
        <v>2041</v>
      </c>
      <c r="X1" s="27">
        <v>2042</v>
      </c>
      <c r="Y1" s="27">
        <v>2043</v>
      </c>
      <c r="Z1" s="27">
        <v>2044</v>
      </c>
      <c r="AA1" s="27">
        <v>2045</v>
      </c>
      <c r="AB1" s="27">
        <v>2046</v>
      </c>
      <c r="AC1" s="27">
        <v>2047</v>
      </c>
      <c r="AD1" s="27">
        <v>2048</v>
      </c>
      <c r="AE1" s="27">
        <v>2049</v>
      </c>
      <c r="AF1" s="27">
        <v>2050</v>
      </c>
    </row>
    <row r="2" spans="1:33" ht="15" customHeight="1" thickTop="1"/>
    <row r="3" spans="1:33" ht="15" customHeight="1">
      <c r="C3" s="130" t="s">
        <v>110</v>
      </c>
      <c r="D3" s="130" t="s">
        <v>1740</v>
      </c>
      <c r="E3" s="112"/>
      <c r="F3" s="112"/>
      <c r="G3" s="112"/>
    </row>
    <row r="4" spans="1:33" ht="15" customHeight="1">
      <c r="C4" s="130" t="s">
        <v>109</v>
      </c>
      <c r="D4" s="130" t="s">
        <v>1741</v>
      </c>
      <c r="E4" s="112"/>
      <c r="F4" s="112"/>
      <c r="G4" s="130" t="s">
        <v>1742</v>
      </c>
    </row>
    <row r="5" spans="1:33" ht="15" customHeight="1">
      <c r="C5" s="130" t="s">
        <v>107</v>
      </c>
      <c r="D5" s="130" t="s">
        <v>1743</v>
      </c>
      <c r="E5" s="112"/>
      <c r="F5" s="112"/>
      <c r="G5" s="112"/>
    </row>
    <row r="6" spans="1:33" ht="15" customHeight="1">
      <c r="C6" s="130" t="s">
        <v>106</v>
      </c>
      <c r="D6" s="112"/>
      <c r="E6" s="130" t="s">
        <v>1744</v>
      </c>
      <c r="F6" s="112"/>
      <c r="G6" s="112"/>
    </row>
    <row r="7" spans="1:33" ht="12" customHeight="1"/>
    <row r="8" spans="1:33" ht="12" customHeight="1"/>
    <row r="9" spans="1:33" ht="12" customHeight="1"/>
    <row r="10" spans="1:33" ht="15" customHeight="1">
      <c r="A10" s="19" t="s">
        <v>457</v>
      </c>
      <c r="B10" s="29" t="s">
        <v>1987</v>
      </c>
      <c r="AG10" s="127" t="s">
        <v>1745</v>
      </c>
    </row>
    <row r="11" spans="1:33" ht="15" customHeight="1">
      <c r="B11" s="26"/>
      <c r="AG11" s="127" t="s">
        <v>1746</v>
      </c>
    </row>
    <row r="12" spans="1:33" ht="15" customHeight="1">
      <c r="B12" s="26"/>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127" t="s">
        <v>1747</v>
      </c>
    </row>
    <row r="13" spans="1:33" ht="15" customHeight="1" thickBot="1">
      <c r="B13" s="27" t="s">
        <v>1988</v>
      </c>
      <c r="C13" s="27">
        <v>2021</v>
      </c>
      <c r="D13" s="27">
        <v>2022</v>
      </c>
      <c r="E13" s="27">
        <v>2023</v>
      </c>
      <c r="F13" s="27">
        <v>2024</v>
      </c>
      <c r="G13" s="27">
        <v>2025</v>
      </c>
      <c r="H13" s="27">
        <v>2026</v>
      </c>
      <c r="I13" s="27">
        <v>2027</v>
      </c>
      <c r="J13" s="27">
        <v>2028</v>
      </c>
      <c r="K13" s="27">
        <v>2029</v>
      </c>
      <c r="L13" s="27">
        <v>2030</v>
      </c>
      <c r="M13" s="27">
        <v>2031</v>
      </c>
      <c r="N13" s="27">
        <v>2032</v>
      </c>
      <c r="O13" s="27">
        <v>2033</v>
      </c>
      <c r="P13" s="27">
        <v>2034</v>
      </c>
      <c r="Q13" s="27">
        <v>2035</v>
      </c>
      <c r="R13" s="27">
        <v>2036</v>
      </c>
      <c r="S13" s="27">
        <v>2037</v>
      </c>
      <c r="T13" s="27">
        <v>2038</v>
      </c>
      <c r="U13" s="27">
        <v>2039</v>
      </c>
      <c r="V13" s="27">
        <v>2040</v>
      </c>
      <c r="W13" s="27">
        <v>2041</v>
      </c>
      <c r="X13" s="27">
        <v>2042</v>
      </c>
      <c r="Y13" s="27">
        <v>2043</v>
      </c>
      <c r="Z13" s="27">
        <v>2044</v>
      </c>
      <c r="AA13" s="27">
        <v>2045</v>
      </c>
      <c r="AB13" s="27">
        <v>2046</v>
      </c>
      <c r="AC13" s="27">
        <v>2047</v>
      </c>
      <c r="AD13" s="27">
        <v>2048</v>
      </c>
      <c r="AE13" s="27">
        <v>2049</v>
      </c>
      <c r="AF13" s="27">
        <v>2050</v>
      </c>
      <c r="AG13" s="131" t="s">
        <v>1748</v>
      </c>
    </row>
    <row r="14" spans="1:33" ht="15" customHeight="1" thickTop="1">
      <c r="AG14" s="17"/>
    </row>
    <row r="15" spans="1:33" ht="15" customHeight="1">
      <c r="B15" s="30" t="s">
        <v>456</v>
      </c>
    </row>
    <row r="16" spans="1:33" ht="15" customHeight="1">
      <c r="A16" s="19" t="s">
        <v>455</v>
      </c>
      <c r="B16" s="37" t="s">
        <v>1955</v>
      </c>
      <c r="C16" s="31">
        <v>8211.2265619999998</v>
      </c>
      <c r="D16" s="31">
        <v>8062.2739259999998</v>
      </c>
      <c r="E16" s="31">
        <v>8014.8320309999999</v>
      </c>
      <c r="F16" s="31">
        <v>8004.8266599999997</v>
      </c>
      <c r="G16" s="31">
        <v>8130.5273440000001</v>
      </c>
      <c r="H16" s="31">
        <v>8173.2583009999998</v>
      </c>
      <c r="I16" s="31">
        <v>8169.8666990000002</v>
      </c>
      <c r="J16" s="31">
        <v>8166.2797849999997</v>
      </c>
      <c r="K16" s="31">
        <v>8185.1513670000004</v>
      </c>
      <c r="L16" s="31">
        <v>8218.2529300000006</v>
      </c>
      <c r="M16" s="31">
        <v>8237.4091800000006</v>
      </c>
      <c r="N16" s="31">
        <v>8297.2939449999994</v>
      </c>
      <c r="O16" s="31">
        <v>8407.0068360000005</v>
      </c>
      <c r="P16" s="31">
        <v>8515.1308590000008</v>
      </c>
      <c r="Q16" s="31">
        <v>8619.671875</v>
      </c>
      <c r="R16" s="31">
        <v>8720.5097659999992</v>
      </c>
      <c r="S16" s="31">
        <v>8835.0292969999991</v>
      </c>
      <c r="T16" s="31">
        <v>8946.8222659999992</v>
      </c>
      <c r="U16" s="31">
        <v>9072.71875</v>
      </c>
      <c r="V16" s="31">
        <v>9213.0429690000001</v>
      </c>
      <c r="W16" s="31">
        <v>9333.2763670000004</v>
      </c>
      <c r="X16" s="31">
        <v>9468.2509769999997</v>
      </c>
      <c r="Y16" s="31">
        <v>9615.9326170000004</v>
      </c>
      <c r="Z16" s="31">
        <v>9767.6171880000002</v>
      </c>
      <c r="AA16" s="31">
        <v>9940.0947269999997</v>
      </c>
      <c r="AB16" s="31">
        <v>10123.747069999999</v>
      </c>
      <c r="AC16" s="31">
        <v>10294.885742</v>
      </c>
      <c r="AD16" s="31">
        <v>10472.057617</v>
      </c>
      <c r="AE16" s="31">
        <v>10680.208984000001</v>
      </c>
      <c r="AF16" s="31">
        <v>10908.994140999999</v>
      </c>
      <c r="AG16" s="32">
        <v>9.8440000000000003E-3</v>
      </c>
    </row>
    <row r="17" spans="1:33" ht="15" customHeight="1">
      <c r="A17" s="19" t="s">
        <v>454</v>
      </c>
      <c r="B17" s="37" t="s">
        <v>1956</v>
      </c>
      <c r="C17" s="31">
        <v>4344.1108400000003</v>
      </c>
      <c r="D17" s="31">
        <v>4224.5668949999999</v>
      </c>
      <c r="E17" s="31">
        <v>4184.1020509999998</v>
      </c>
      <c r="F17" s="31">
        <v>4255.8549800000001</v>
      </c>
      <c r="G17" s="31">
        <v>4358.8408200000003</v>
      </c>
      <c r="H17" s="31">
        <v>4435.2558589999999</v>
      </c>
      <c r="I17" s="31">
        <v>4478.1831050000001</v>
      </c>
      <c r="J17" s="31">
        <v>4523.2397460000002</v>
      </c>
      <c r="K17" s="31">
        <v>4582.2749020000001</v>
      </c>
      <c r="L17" s="31">
        <v>4655.7436520000001</v>
      </c>
      <c r="M17" s="31">
        <v>4722.0473629999997</v>
      </c>
      <c r="N17" s="31">
        <v>4794.8598629999997</v>
      </c>
      <c r="O17" s="31">
        <v>4876.3520509999998</v>
      </c>
      <c r="P17" s="31">
        <v>4957.361328</v>
      </c>
      <c r="Q17" s="31">
        <v>5036.6347660000001</v>
      </c>
      <c r="R17" s="31">
        <v>5114.1000979999999</v>
      </c>
      <c r="S17" s="31">
        <v>5200.748047</v>
      </c>
      <c r="T17" s="31">
        <v>5286.2592770000001</v>
      </c>
      <c r="U17" s="31">
        <v>5381.328125</v>
      </c>
      <c r="V17" s="31">
        <v>5486.2460940000001</v>
      </c>
      <c r="W17" s="31">
        <v>5579.0439450000003</v>
      </c>
      <c r="X17" s="31">
        <v>5681.9594729999999</v>
      </c>
      <c r="Y17" s="31">
        <v>5793.7880859999996</v>
      </c>
      <c r="Z17" s="31">
        <v>5909.0092770000001</v>
      </c>
      <c r="AA17" s="31">
        <v>6038.5190430000002</v>
      </c>
      <c r="AB17" s="31">
        <v>6176.2128910000001</v>
      </c>
      <c r="AC17" s="31">
        <v>6306.7607420000004</v>
      </c>
      <c r="AD17" s="31">
        <v>6442.2158200000003</v>
      </c>
      <c r="AE17" s="31">
        <v>6598.966797</v>
      </c>
      <c r="AF17" s="31">
        <v>6770.4423829999996</v>
      </c>
      <c r="AG17" s="32">
        <v>1.5419E-2</v>
      </c>
    </row>
    <row r="18" spans="1:33" ht="15" customHeight="1">
      <c r="A18" s="19" t="s">
        <v>453</v>
      </c>
      <c r="B18" s="37" t="s">
        <v>1957</v>
      </c>
      <c r="C18" s="31">
        <v>1485.8195800000001</v>
      </c>
      <c r="D18" s="31">
        <v>1468.102539</v>
      </c>
      <c r="E18" s="31">
        <v>1498.950073</v>
      </c>
      <c r="F18" s="31">
        <v>1470.195923</v>
      </c>
      <c r="G18" s="31">
        <v>1474.1207280000001</v>
      </c>
      <c r="H18" s="31">
        <v>1433.7066649999999</v>
      </c>
      <c r="I18" s="31">
        <v>1396.0738530000001</v>
      </c>
      <c r="J18" s="31">
        <v>1355.586182</v>
      </c>
      <c r="K18" s="31">
        <v>1318.0195309999999</v>
      </c>
      <c r="L18" s="31">
        <v>1274.7064210000001</v>
      </c>
      <c r="M18" s="31">
        <v>1228.3100589999999</v>
      </c>
      <c r="N18" s="31">
        <v>1214.0656739999999</v>
      </c>
      <c r="O18" s="31">
        <v>1238.1044919999999</v>
      </c>
      <c r="P18" s="31">
        <v>1262.000732</v>
      </c>
      <c r="Q18" s="31">
        <v>1285.4929199999999</v>
      </c>
      <c r="R18" s="31">
        <v>1308.5407709999999</v>
      </c>
      <c r="S18" s="31">
        <v>1333.227539</v>
      </c>
      <c r="T18" s="31">
        <v>1357.5720209999999</v>
      </c>
      <c r="U18" s="31">
        <v>1383.625</v>
      </c>
      <c r="V18" s="31">
        <v>1411.466797</v>
      </c>
      <c r="W18" s="31">
        <v>1436.8474120000001</v>
      </c>
      <c r="X18" s="31">
        <v>1464.0373540000001</v>
      </c>
      <c r="Y18" s="31">
        <v>1492.7901609999999</v>
      </c>
      <c r="Z18" s="31">
        <v>1522.0217290000001</v>
      </c>
      <c r="AA18" s="31">
        <v>1553.8156739999999</v>
      </c>
      <c r="AB18" s="31">
        <v>1586.977539</v>
      </c>
      <c r="AC18" s="31">
        <v>1618.5485839999999</v>
      </c>
      <c r="AD18" s="31">
        <v>1650.8199460000001</v>
      </c>
      <c r="AE18" s="31">
        <v>1686.9052730000001</v>
      </c>
      <c r="AF18" s="31">
        <v>1725.5070800000001</v>
      </c>
      <c r="AG18" s="32">
        <v>5.1700000000000001E-3</v>
      </c>
    </row>
    <row r="19" spans="1:33" ht="15" customHeight="1">
      <c r="A19" s="19" t="s">
        <v>452</v>
      </c>
      <c r="B19" s="37" t="s">
        <v>1958</v>
      </c>
      <c r="C19" s="31">
        <v>2381.2963869999999</v>
      </c>
      <c r="D19" s="31">
        <v>2369.6044919999999</v>
      </c>
      <c r="E19" s="31">
        <v>2331.7797850000002</v>
      </c>
      <c r="F19" s="31">
        <v>2278.7758789999998</v>
      </c>
      <c r="G19" s="31">
        <v>2297.5656739999999</v>
      </c>
      <c r="H19" s="31">
        <v>2304.2958979999999</v>
      </c>
      <c r="I19" s="31">
        <v>2295.6098630000001</v>
      </c>
      <c r="J19" s="31">
        <v>2287.4536130000001</v>
      </c>
      <c r="K19" s="31">
        <v>2284.8569339999999</v>
      </c>
      <c r="L19" s="31">
        <v>2287.8027339999999</v>
      </c>
      <c r="M19" s="31">
        <v>2287.0517580000001</v>
      </c>
      <c r="N19" s="31">
        <v>2288.368164</v>
      </c>
      <c r="O19" s="31">
        <v>2292.5502929999998</v>
      </c>
      <c r="P19" s="31">
        <v>2295.7687989999999</v>
      </c>
      <c r="Q19" s="31">
        <v>2297.5439449999999</v>
      </c>
      <c r="R19" s="31">
        <v>2297.8696289999998</v>
      </c>
      <c r="S19" s="31">
        <v>2301.0541990000002</v>
      </c>
      <c r="T19" s="31">
        <v>2302.9907229999999</v>
      </c>
      <c r="U19" s="31">
        <v>2307.7651369999999</v>
      </c>
      <c r="V19" s="31">
        <v>2315.3298340000001</v>
      </c>
      <c r="W19" s="31">
        <v>2317.38501</v>
      </c>
      <c r="X19" s="31">
        <v>2322.2536620000001</v>
      </c>
      <c r="Y19" s="31">
        <v>2329.3544919999999</v>
      </c>
      <c r="Z19" s="31">
        <v>2336.5854490000002</v>
      </c>
      <c r="AA19" s="31">
        <v>2347.7597660000001</v>
      </c>
      <c r="AB19" s="31">
        <v>2360.556885</v>
      </c>
      <c r="AC19" s="31">
        <v>2369.5764159999999</v>
      </c>
      <c r="AD19" s="31">
        <v>2379.0222170000002</v>
      </c>
      <c r="AE19" s="31">
        <v>2394.3371579999998</v>
      </c>
      <c r="AF19" s="31">
        <v>2413.0454100000002</v>
      </c>
      <c r="AG19" s="32">
        <v>4.57E-4</v>
      </c>
    </row>
    <row r="20" spans="1:33" ht="15" customHeight="1">
      <c r="A20" s="19" t="s">
        <v>451</v>
      </c>
      <c r="B20" s="37" t="s">
        <v>1959</v>
      </c>
      <c r="C20" s="31">
        <v>983.55181900000002</v>
      </c>
      <c r="D20" s="31">
        <v>970.96313499999997</v>
      </c>
      <c r="E20" s="31">
        <v>1002.0971070000001</v>
      </c>
      <c r="F20" s="31">
        <v>1017.476318</v>
      </c>
      <c r="G20" s="31">
        <v>1003.714844</v>
      </c>
      <c r="H20" s="31">
        <v>996.30590800000004</v>
      </c>
      <c r="I20" s="31">
        <v>999.31530799999996</v>
      </c>
      <c r="J20" s="31">
        <v>1005.0859380000001</v>
      </c>
      <c r="K20" s="31">
        <v>1011.387695</v>
      </c>
      <c r="L20" s="31">
        <v>1018.273926</v>
      </c>
      <c r="M20" s="31">
        <v>1026.9064940000001</v>
      </c>
      <c r="N20" s="31">
        <v>1038.072754</v>
      </c>
      <c r="O20" s="31">
        <v>1049.775024</v>
      </c>
      <c r="P20" s="31">
        <v>1062.04187</v>
      </c>
      <c r="Q20" s="31">
        <v>1074.905518</v>
      </c>
      <c r="R20" s="31">
        <v>1088.3991699999999</v>
      </c>
      <c r="S20" s="31">
        <v>1102.5557859999999</v>
      </c>
      <c r="T20" s="31">
        <v>1117.404663</v>
      </c>
      <c r="U20" s="31">
        <v>1134.8035890000001</v>
      </c>
      <c r="V20" s="31">
        <v>1153.313721</v>
      </c>
      <c r="W20" s="31">
        <v>1172.630737</v>
      </c>
      <c r="X20" s="31">
        <v>1192.7939449999999</v>
      </c>
      <c r="Y20" s="31">
        <v>1213.836182</v>
      </c>
      <c r="Z20" s="31">
        <v>1235.819092</v>
      </c>
      <c r="AA20" s="31">
        <v>1258.796509</v>
      </c>
      <c r="AB20" s="31">
        <v>1282.8192140000001</v>
      </c>
      <c r="AC20" s="31">
        <v>1307.9343260000001</v>
      </c>
      <c r="AD20" s="31">
        <v>1334.1961670000001</v>
      </c>
      <c r="AE20" s="31">
        <v>1361.6657709999999</v>
      </c>
      <c r="AF20" s="31">
        <v>1390.4057620000001</v>
      </c>
      <c r="AG20" s="32">
        <v>1.2009000000000001E-2</v>
      </c>
    </row>
    <row r="21" spans="1:33" ht="15" customHeight="1">
      <c r="A21" s="19" t="s">
        <v>450</v>
      </c>
      <c r="B21" s="37" t="s">
        <v>1956</v>
      </c>
      <c r="C21" s="31">
        <v>390.192993</v>
      </c>
      <c r="D21" s="31">
        <v>380.83926400000001</v>
      </c>
      <c r="E21" s="31">
        <v>405.43316700000003</v>
      </c>
      <c r="F21" s="31">
        <v>421.24926799999997</v>
      </c>
      <c r="G21" s="31">
        <v>429.70800800000001</v>
      </c>
      <c r="H21" s="31">
        <v>429.48242199999999</v>
      </c>
      <c r="I21" s="31">
        <v>433.29367100000002</v>
      </c>
      <c r="J21" s="31">
        <v>437.42941300000001</v>
      </c>
      <c r="K21" s="31">
        <v>441.91430700000001</v>
      </c>
      <c r="L21" s="31">
        <v>446.74960299999998</v>
      </c>
      <c r="M21" s="31">
        <v>453.21048000000002</v>
      </c>
      <c r="N21" s="31">
        <v>462.06817599999999</v>
      </c>
      <c r="O21" s="31">
        <v>471.29950000000002</v>
      </c>
      <c r="P21" s="31">
        <v>480.920074</v>
      </c>
      <c r="Q21" s="31">
        <v>490.94708300000002</v>
      </c>
      <c r="R21" s="31">
        <v>501.398346</v>
      </c>
      <c r="S21" s="31">
        <v>512.29449499999998</v>
      </c>
      <c r="T21" s="31">
        <v>523.65588400000001</v>
      </c>
      <c r="U21" s="31">
        <v>535.50604199999998</v>
      </c>
      <c r="V21" s="31">
        <v>547.85504200000003</v>
      </c>
      <c r="W21" s="31">
        <v>560.73345900000004</v>
      </c>
      <c r="X21" s="31">
        <v>574.16931199999999</v>
      </c>
      <c r="Y21" s="31">
        <v>588.18792699999995</v>
      </c>
      <c r="Z21" s="31">
        <v>602.82959000000005</v>
      </c>
      <c r="AA21" s="31">
        <v>618.13140899999996</v>
      </c>
      <c r="AB21" s="31">
        <v>634.13079800000003</v>
      </c>
      <c r="AC21" s="31">
        <v>650.862122</v>
      </c>
      <c r="AD21" s="31">
        <v>668.36505099999999</v>
      </c>
      <c r="AE21" s="31">
        <v>686.68353300000001</v>
      </c>
      <c r="AF21" s="31">
        <v>705.86334199999999</v>
      </c>
      <c r="AG21" s="32">
        <v>2.0650999999999999E-2</v>
      </c>
    </row>
    <row r="22" spans="1:33" ht="15" customHeight="1">
      <c r="A22" s="19" t="s">
        <v>449</v>
      </c>
      <c r="B22" s="37" t="s">
        <v>1957</v>
      </c>
      <c r="C22" s="31">
        <v>161.29049699999999</v>
      </c>
      <c r="D22" s="31">
        <v>159.88220200000001</v>
      </c>
      <c r="E22" s="31">
        <v>174.24319499999999</v>
      </c>
      <c r="F22" s="31">
        <v>172.80806000000001</v>
      </c>
      <c r="G22" s="31">
        <v>166.24087499999999</v>
      </c>
      <c r="H22" s="31">
        <v>159.46447800000001</v>
      </c>
      <c r="I22" s="31">
        <v>157.919983</v>
      </c>
      <c r="J22" s="31">
        <v>158.603317</v>
      </c>
      <c r="K22" s="31">
        <v>159.267563</v>
      </c>
      <c r="L22" s="31">
        <v>159.966003</v>
      </c>
      <c r="M22" s="31">
        <v>160.66679400000001</v>
      </c>
      <c r="N22" s="31">
        <v>161.38720699999999</v>
      </c>
      <c r="O22" s="31">
        <v>162.14376799999999</v>
      </c>
      <c r="P22" s="31">
        <v>162.946808</v>
      </c>
      <c r="Q22" s="31">
        <v>163.80635100000001</v>
      </c>
      <c r="R22" s="31">
        <v>164.730988</v>
      </c>
      <c r="S22" s="31">
        <v>165.728317</v>
      </c>
      <c r="T22" s="31">
        <v>166.80508399999999</v>
      </c>
      <c r="U22" s="31">
        <v>169.79080200000001</v>
      </c>
      <c r="V22" s="31">
        <v>173.24823000000001</v>
      </c>
      <c r="W22" s="31">
        <v>176.83126799999999</v>
      </c>
      <c r="X22" s="31">
        <v>180.545242</v>
      </c>
      <c r="Y22" s="31">
        <v>184.39477500000001</v>
      </c>
      <c r="Z22" s="31">
        <v>188.38784799999999</v>
      </c>
      <c r="AA22" s="31">
        <v>192.531586</v>
      </c>
      <c r="AB22" s="31">
        <v>196.833618</v>
      </c>
      <c r="AC22" s="31">
        <v>201.299408</v>
      </c>
      <c r="AD22" s="31">
        <v>205.93589800000001</v>
      </c>
      <c r="AE22" s="31">
        <v>210.75119000000001</v>
      </c>
      <c r="AF22" s="31">
        <v>215.753433</v>
      </c>
      <c r="AG22" s="32">
        <v>1.0082000000000001E-2</v>
      </c>
    </row>
    <row r="23" spans="1:33" ht="15" customHeight="1">
      <c r="A23" s="19" t="s">
        <v>448</v>
      </c>
      <c r="B23" s="37" t="s">
        <v>1958</v>
      </c>
      <c r="C23" s="31">
        <v>432.06829800000003</v>
      </c>
      <c r="D23" s="31">
        <v>430.241669</v>
      </c>
      <c r="E23" s="31">
        <v>422.42071499999997</v>
      </c>
      <c r="F23" s="31">
        <v>423.41900600000002</v>
      </c>
      <c r="G23" s="31">
        <v>407.76599099999999</v>
      </c>
      <c r="H23" s="31">
        <v>407.35900900000001</v>
      </c>
      <c r="I23" s="31">
        <v>408.10168499999997</v>
      </c>
      <c r="J23" s="31">
        <v>409.05319200000002</v>
      </c>
      <c r="K23" s="31">
        <v>410.20578</v>
      </c>
      <c r="L23" s="31">
        <v>411.55838</v>
      </c>
      <c r="M23" s="31">
        <v>413.02923600000003</v>
      </c>
      <c r="N23" s="31">
        <v>414.61734000000001</v>
      </c>
      <c r="O23" s="31">
        <v>416.33178700000002</v>
      </c>
      <c r="P23" s="31">
        <v>418.17501800000002</v>
      </c>
      <c r="Q23" s="31">
        <v>420.15210000000002</v>
      </c>
      <c r="R23" s="31">
        <v>422.269836</v>
      </c>
      <c r="S23" s="31">
        <v>424.53295900000001</v>
      </c>
      <c r="T23" s="31">
        <v>426.94375600000001</v>
      </c>
      <c r="U23" s="31">
        <v>429.50668300000001</v>
      </c>
      <c r="V23" s="31">
        <v>432.21048000000002</v>
      </c>
      <c r="W23" s="31">
        <v>435.06607100000002</v>
      </c>
      <c r="X23" s="31">
        <v>438.079407</v>
      </c>
      <c r="Y23" s="31">
        <v>441.25341800000001</v>
      </c>
      <c r="Z23" s="31">
        <v>444.60174599999999</v>
      </c>
      <c r="AA23" s="31">
        <v>448.13351399999999</v>
      </c>
      <c r="AB23" s="31">
        <v>451.85476699999998</v>
      </c>
      <c r="AC23" s="31">
        <v>455.77285799999999</v>
      </c>
      <c r="AD23" s="31">
        <v>459.89520299999998</v>
      </c>
      <c r="AE23" s="31">
        <v>464.23107900000002</v>
      </c>
      <c r="AF23" s="31">
        <v>468.78903200000002</v>
      </c>
      <c r="AG23" s="32">
        <v>2.8170000000000001E-3</v>
      </c>
    </row>
    <row r="24" spans="1:33" ht="15" customHeight="1">
      <c r="A24" s="19" t="s">
        <v>447</v>
      </c>
      <c r="B24" s="37" t="s">
        <v>1960</v>
      </c>
      <c r="C24" s="31">
        <v>763.58343500000001</v>
      </c>
      <c r="D24" s="31">
        <v>760.54809599999999</v>
      </c>
      <c r="E24" s="31">
        <v>768.25476100000003</v>
      </c>
      <c r="F24" s="31">
        <v>778.06451400000003</v>
      </c>
      <c r="G24" s="31">
        <v>784.38348399999995</v>
      </c>
      <c r="H24" s="31">
        <v>779.97021500000005</v>
      </c>
      <c r="I24" s="31">
        <v>784.84295699999996</v>
      </c>
      <c r="J24" s="31">
        <v>788.14892599999996</v>
      </c>
      <c r="K24" s="31">
        <v>796.33435099999997</v>
      </c>
      <c r="L24" s="31">
        <v>804.94616699999995</v>
      </c>
      <c r="M24" s="31">
        <v>816.8125</v>
      </c>
      <c r="N24" s="31">
        <v>831.92559800000004</v>
      </c>
      <c r="O24" s="31">
        <v>848.818848</v>
      </c>
      <c r="P24" s="31">
        <v>866.584656</v>
      </c>
      <c r="Q24" s="31">
        <v>885.10479699999996</v>
      </c>
      <c r="R24" s="31">
        <v>904.20251499999995</v>
      </c>
      <c r="S24" s="31">
        <v>924.09765600000003</v>
      </c>
      <c r="T24" s="31">
        <v>944.84777799999995</v>
      </c>
      <c r="U24" s="31">
        <v>966.49975600000005</v>
      </c>
      <c r="V24" s="31">
        <v>989.07507299999997</v>
      </c>
      <c r="W24" s="31">
        <v>1012.4628300000001</v>
      </c>
      <c r="X24" s="31">
        <v>1036.8602289999999</v>
      </c>
      <c r="Y24" s="31">
        <v>1062.328857</v>
      </c>
      <c r="Z24" s="31">
        <v>1088.924438</v>
      </c>
      <c r="AA24" s="31">
        <v>1116.6987300000001</v>
      </c>
      <c r="AB24" s="31">
        <v>1145.1875</v>
      </c>
      <c r="AC24" s="31">
        <v>1174.9357910000001</v>
      </c>
      <c r="AD24" s="31">
        <v>1206.047607</v>
      </c>
      <c r="AE24" s="31">
        <v>1238.637207</v>
      </c>
      <c r="AF24" s="31">
        <v>1272.8129879999999</v>
      </c>
      <c r="AG24" s="32">
        <v>1.7776E-2</v>
      </c>
    </row>
    <row r="25" spans="1:33" ht="15" customHeight="1">
      <c r="A25" s="19" t="s">
        <v>446</v>
      </c>
      <c r="B25" s="37" t="s">
        <v>1956</v>
      </c>
      <c r="C25" s="31">
        <v>474.34075899999999</v>
      </c>
      <c r="D25" s="31">
        <v>472.215576</v>
      </c>
      <c r="E25" s="31">
        <v>480.82101399999999</v>
      </c>
      <c r="F25" s="31">
        <v>495.940674</v>
      </c>
      <c r="G25" s="31">
        <v>504.09936499999998</v>
      </c>
      <c r="H25" s="31">
        <v>505.66976899999997</v>
      </c>
      <c r="I25" s="31">
        <v>512.62335199999995</v>
      </c>
      <c r="J25" s="31">
        <v>519.75817900000004</v>
      </c>
      <c r="K25" s="31">
        <v>527.20556599999998</v>
      </c>
      <c r="L25" s="31">
        <v>534.932861</v>
      </c>
      <c r="M25" s="31">
        <v>545.85040300000003</v>
      </c>
      <c r="N25" s="31">
        <v>559.89312700000005</v>
      </c>
      <c r="O25" s="31">
        <v>574.50323500000002</v>
      </c>
      <c r="P25" s="31">
        <v>589.71606399999996</v>
      </c>
      <c r="Q25" s="31">
        <v>605.57617200000004</v>
      </c>
      <c r="R25" s="31">
        <v>621.95935099999997</v>
      </c>
      <c r="S25" s="31">
        <v>639.02783199999999</v>
      </c>
      <c r="T25" s="31">
        <v>656.82891800000004</v>
      </c>
      <c r="U25" s="31">
        <v>675.40270999999996</v>
      </c>
      <c r="V25" s="31">
        <v>694.77331500000003</v>
      </c>
      <c r="W25" s="31">
        <v>714.86639400000001</v>
      </c>
      <c r="X25" s="31">
        <v>735.83178699999996</v>
      </c>
      <c r="Y25" s="31">
        <v>757.72216800000001</v>
      </c>
      <c r="Z25" s="31">
        <v>780.587219</v>
      </c>
      <c r="AA25" s="31">
        <v>804.47418200000004</v>
      </c>
      <c r="AB25" s="31">
        <v>829.04608199999996</v>
      </c>
      <c r="AC25" s="31">
        <v>854.71716300000003</v>
      </c>
      <c r="AD25" s="31">
        <v>881.57568400000002</v>
      </c>
      <c r="AE25" s="31">
        <v>909.71795699999996</v>
      </c>
      <c r="AF25" s="31">
        <v>939.23791500000004</v>
      </c>
      <c r="AG25" s="32">
        <v>2.3836E-2</v>
      </c>
    </row>
    <row r="26" spans="1:33" ht="15" customHeight="1">
      <c r="A26" s="19" t="s">
        <v>445</v>
      </c>
      <c r="B26" s="37" t="s">
        <v>1957</v>
      </c>
      <c r="C26" s="31">
        <v>40.331322</v>
      </c>
      <c r="D26" s="31">
        <v>40.132362000000001</v>
      </c>
      <c r="E26" s="31">
        <v>41.702109999999998</v>
      </c>
      <c r="F26" s="31">
        <v>40.809589000000003</v>
      </c>
      <c r="G26" s="31">
        <v>39.746487000000002</v>
      </c>
      <c r="H26" s="31">
        <v>38.577903999999997</v>
      </c>
      <c r="I26" s="31">
        <v>38.001258999999997</v>
      </c>
      <c r="J26" s="31">
        <v>37.721629999999998</v>
      </c>
      <c r="K26" s="31">
        <v>37.379367999999999</v>
      </c>
      <c r="L26" s="31">
        <v>37.014873999999999</v>
      </c>
      <c r="M26" s="31">
        <v>36.642338000000002</v>
      </c>
      <c r="N26" s="31">
        <v>36.267749999999999</v>
      </c>
      <c r="O26" s="31">
        <v>37.048003999999999</v>
      </c>
      <c r="P26" s="31">
        <v>38.033938999999997</v>
      </c>
      <c r="Q26" s="31">
        <v>39.052574</v>
      </c>
      <c r="R26" s="31">
        <v>40.095776000000001</v>
      </c>
      <c r="S26" s="31">
        <v>41.172421</v>
      </c>
      <c r="T26" s="31">
        <v>42.284832000000002</v>
      </c>
      <c r="U26" s="31">
        <v>43.434733999999999</v>
      </c>
      <c r="V26" s="31">
        <v>44.623299000000003</v>
      </c>
      <c r="W26" s="31">
        <v>45.845866999999998</v>
      </c>
      <c r="X26" s="31">
        <v>47.109360000000002</v>
      </c>
      <c r="Y26" s="31">
        <v>48.416030999999997</v>
      </c>
      <c r="Z26" s="31">
        <v>49.767719</v>
      </c>
      <c r="AA26" s="31">
        <v>51.166054000000003</v>
      </c>
      <c r="AB26" s="31">
        <v>52.587893999999999</v>
      </c>
      <c r="AC26" s="31">
        <v>54.058509999999998</v>
      </c>
      <c r="AD26" s="31">
        <v>55.581448000000002</v>
      </c>
      <c r="AE26" s="31">
        <v>57.160645000000002</v>
      </c>
      <c r="AF26" s="31">
        <v>58.799762999999999</v>
      </c>
      <c r="AG26" s="32">
        <v>1.3084999999999999E-2</v>
      </c>
    </row>
    <row r="27" spans="1:33" ht="15" customHeight="1">
      <c r="A27" s="19" t="s">
        <v>444</v>
      </c>
      <c r="B27" s="37" t="s">
        <v>1958</v>
      </c>
      <c r="C27" s="31">
        <v>248.91137699999999</v>
      </c>
      <c r="D27" s="31">
        <v>248.200119</v>
      </c>
      <c r="E27" s="31">
        <v>245.73161300000001</v>
      </c>
      <c r="F27" s="31">
        <v>241.314255</v>
      </c>
      <c r="G27" s="31">
        <v>240.53765899999999</v>
      </c>
      <c r="H27" s="31">
        <v>235.72251900000001</v>
      </c>
      <c r="I27" s="31">
        <v>234.218323</v>
      </c>
      <c r="J27" s="31">
        <v>230.66915900000001</v>
      </c>
      <c r="K27" s="31">
        <v>231.749405</v>
      </c>
      <c r="L27" s="31">
        <v>232.99839800000001</v>
      </c>
      <c r="M27" s="31">
        <v>234.31977800000001</v>
      </c>
      <c r="N27" s="31">
        <v>235.76470900000001</v>
      </c>
      <c r="O27" s="31">
        <v>237.26760899999999</v>
      </c>
      <c r="P27" s="31">
        <v>238.83467099999999</v>
      </c>
      <c r="Q27" s="31">
        <v>240.47605899999999</v>
      </c>
      <c r="R27" s="31">
        <v>242.14738500000001</v>
      </c>
      <c r="S27" s="31">
        <v>243.897369</v>
      </c>
      <c r="T27" s="31">
        <v>245.734039</v>
      </c>
      <c r="U27" s="31">
        <v>247.66232299999999</v>
      </c>
      <c r="V27" s="31">
        <v>249.678482</v>
      </c>
      <c r="W27" s="31">
        <v>251.75054900000001</v>
      </c>
      <c r="X27" s="31">
        <v>253.919083</v>
      </c>
      <c r="Y27" s="31">
        <v>256.190674</v>
      </c>
      <c r="Z27" s="31">
        <v>258.56954999999999</v>
      </c>
      <c r="AA27" s="31">
        <v>261.05853300000001</v>
      </c>
      <c r="AB27" s="31">
        <v>263.55346700000001</v>
      </c>
      <c r="AC27" s="31">
        <v>266.160034</v>
      </c>
      <c r="AD27" s="31">
        <v>268.89050300000002</v>
      </c>
      <c r="AE27" s="31">
        <v>271.75857500000001</v>
      </c>
      <c r="AF27" s="31">
        <v>274.77526899999998</v>
      </c>
      <c r="AG27" s="32">
        <v>3.4150000000000001E-3</v>
      </c>
    </row>
    <row r="28" spans="1:33" ht="15" customHeight="1">
      <c r="A28" s="19" t="s">
        <v>443</v>
      </c>
      <c r="B28" s="37" t="s">
        <v>1961</v>
      </c>
      <c r="C28" s="31">
        <v>1328.3881839999999</v>
      </c>
      <c r="D28" s="31">
        <v>1318.088013</v>
      </c>
      <c r="E28" s="31">
        <v>1334.1499020000001</v>
      </c>
      <c r="F28" s="31">
        <v>1361.0979</v>
      </c>
      <c r="G28" s="31">
        <v>1376.395996</v>
      </c>
      <c r="H28" s="31">
        <v>1407.682251</v>
      </c>
      <c r="I28" s="31">
        <v>1451.1308590000001</v>
      </c>
      <c r="J28" s="31">
        <v>1496.973999</v>
      </c>
      <c r="K28" s="31">
        <v>1543.7835689999999</v>
      </c>
      <c r="L28" s="31">
        <v>1599.5036620000001</v>
      </c>
      <c r="M28" s="31">
        <v>1657.5634769999999</v>
      </c>
      <c r="N28" s="31">
        <v>1717.9482419999999</v>
      </c>
      <c r="O28" s="31">
        <v>1780.8164059999999</v>
      </c>
      <c r="P28" s="31">
        <v>1846.3249510000001</v>
      </c>
      <c r="Q28" s="31">
        <v>1914.611572</v>
      </c>
      <c r="R28" s="31">
        <v>1985.1389160000001</v>
      </c>
      <c r="S28" s="31">
        <v>2058.9250489999999</v>
      </c>
      <c r="T28" s="31">
        <v>2136.2592770000001</v>
      </c>
      <c r="U28" s="31">
        <v>2217.4328609999998</v>
      </c>
      <c r="V28" s="31">
        <v>2302.6679690000001</v>
      </c>
      <c r="W28" s="31">
        <v>2392.7016600000002</v>
      </c>
      <c r="X28" s="31">
        <v>2488.6577149999998</v>
      </c>
      <c r="Y28" s="31">
        <v>2589.6899410000001</v>
      </c>
      <c r="Z28" s="31">
        <v>2696.1499020000001</v>
      </c>
      <c r="AA28" s="31">
        <v>2808.4028320000002</v>
      </c>
      <c r="AB28" s="31">
        <v>2925.0346679999998</v>
      </c>
      <c r="AC28" s="31">
        <v>3048.0952149999998</v>
      </c>
      <c r="AD28" s="31">
        <v>3177.9882809999999</v>
      </c>
      <c r="AE28" s="31">
        <v>3315.1909179999998</v>
      </c>
      <c r="AF28" s="31">
        <v>3460.1679690000001</v>
      </c>
      <c r="AG28" s="32">
        <v>3.3563000000000003E-2</v>
      </c>
    </row>
    <row r="29" spans="1:33" ht="15" customHeight="1">
      <c r="A29" s="19" t="s">
        <v>442</v>
      </c>
      <c r="B29" s="37" t="s">
        <v>1956</v>
      </c>
      <c r="C29" s="31">
        <v>796.78192100000001</v>
      </c>
      <c r="D29" s="31">
        <v>790.38836700000002</v>
      </c>
      <c r="E29" s="31">
        <v>795.78216599999996</v>
      </c>
      <c r="F29" s="31">
        <v>821.46655299999998</v>
      </c>
      <c r="G29" s="31">
        <v>848.74230999999997</v>
      </c>
      <c r="H29" s="31">
        <v>873.15472399999999</v>
      </c>
      <c r="I29" s="31">
        <v>903.34210199999995</v>
      </c>
      <c r="J29" s="31">
        <v>934.35430899999994</v>
      </c>
      <c r="K29" s="31">
        <v>966.32043499999997</v>
      </c>
      <c r="L29" s="31">
        <v>1007.102905</v>
      </c>
      <c r="M29" s="31">
        <v>1050.2105710000001</v>
      </c>
      <c r="N29" s="31">
        <v>1095.24585</v>
      </c>
      <c r="O29" s="31">
        <v>1142.334717</v>
      </c>
      <c r="P29" s="31">
        <v>1191.6022949999999</v>
      </c>
      <c r="Q29" s="31">
        <v>1243.159058</v>
      </c>
      <c r="R29" s="31">
        <v>1296.6518550000001</v>
      </c>
      <c r="S29" s="31">
        <v>1352.800659</v>
      </c>
      <c r="T29" s="31">
        <v>1411.8248289999999</v>
      </c>
      <c r="U29" s="31">
        <v>1473.950928</v>
      </c>
      <c r="V29" s="31">
        <v>1539.3546140000001</v>
      </c>
      <c r="W29" s="31">
        <v>1607.2407229999999</v>
      </c>
      <c r="X29" s="31">
        <v>1678.846313</v>
      </c>
      <c r="Y29" s="31">
        <v>1754.434082</v>
      </c>
      <c r="Z29" s="31">
        <v>1834.289307</v>
      </c>
      <c r="AA29" s="31">
        <v>1918.7114260000001</v>
      </c>
      <c r="AB29" s="31">
        <v>2006.7479249999999</v>
      </c>
      <c r="AC29" s="31">
        <v>2099.8889159999999</v>
      </c>
      <c r="AD29" s="31">
        <v>2198.470703</v>
      </c>
      <c r="AE29" s="31">
        <v>2302.8862300000001</v>
      </c>
      <c r="AF29" s="31">
        <v>2413.5258789999998</v>
      </c>
      <c r="AG29" s="32">
        <v>3.8955999999999998E-2</v>
      </c>
    </row>
    <row r="30" spans="1:33" ht="15" customHeight="1">
      <c r="A30" s="19" t="s">
        <v>441</v>
      </c>
      <c r="B30" s="37" t="s">
        <v>1957</v>
      </c>
      <c r="C30" s="31">
        <v>155.47375500000001</v>
      </c>
      <c r="D30" s="31">
        <v>153.58860799999999</v>
      </c>
      <c r="E30" s="31">
        <v>167.85180700000001</v>
      </c>
      <c r="F30" s="31">
        <v>165.54182399999999</v>
      </c>
      <c r="G30" s="31">
        <v>162.77522300000001</v>
      </c>
      <c r="H30" s="31">
        <v>160.12439000000001</v>
      </c>
      <c r="I30" s="31">
        <v>162.21678199999999</v>
      </c>
      <c r="J30" s="31">
        <v>165.769531</v>
      </c>
      <c r="K30" s="31">
        <v>169.19126900000001</v>
      </c>
      <c r="L30" s="31">
        <v>172.54808</v>
      </c>
      <c r="M30" s="31">
        <v>175.818558</v>
      </c>
      <c r="N30" s="31">
        <v>179.07867400000001</v>
      </c>
      <c r="O30" s="31">
        <v>182.334351</v>
      </c>
      <c r="P30" s="31">
        <v>185.59335300000001</v>
      </c>
      <c r="Q30" s="31">
        <v>188.865936</v>
      </c>
      <c r="R30" s="31">
        <v>192.10775799999999</v>
      </c>
      <c r="S30" s="31">
        <v>195.39385999999999</v>
      </c>
      <c r="T30" s="31">
        <v>198.746948</v>
      </c>
      <c r="U30" s="31">
        <v>202.184753</v>
      </c>
      <c r="V30" s="31">
        <v>205.73100299999999</v>
      </c>
      <c r="W30" s="31">
        <v>211.216812</v>
      </c>
      <c r="X30" s="31">
        <v>218.14849899999999</v>
      </c>
      <c r="Y30" s="31">
        <v>225.372589</v>
      </c>
      <c r="Z30" s="31">
        <v>232.906723</v>
      </c>
      <c r="AA30" s="31">
        <v>240.76774599999999</v>
      </c>
      <c r="AB30" s="31">
        <v>248.84790000000001</v>
      </c>
      <c r="AC30" s="31">
        <v>257.27938799999998</v>
      </c>
      <c r="AD30" s="31">
        <v>266.08691399999998</v>
      </c>
      <c r="AE30" s="31">
        <v>275.299713</v>
      </c>
      <c r="AF30" s="31">
        <v>284.94494600000002</v>
      </c>
      <c r="AG30" s="32">
        <v>2.111E-2</v>
      </c>
    </row>
    <row r="31" spans="1:33" ht="15" customHeight="1">
      <c r="A31" s="19" t="s">
        <v>440</v>
      </c>
      <c r="B31" s="37" t="s">
        <v>1958</v>
      </c>
      <c r="C31" s="31">
        <v>376.13244600000002</v>
      </c>
      <c r="D31" s="31">
        <v>374.11102299999999</v>
      </c>
      <c r="E31" s="31">
        <v>370.51599099999999</v>
      </c>
      <c r="F31" s="31">
        <v>374.08947799999999</v>
      </c>
      <c r="G31" s="31">
        <v>364.87847900000003</v>
      </c>
      <c r="H31" s="31">
        <v>374.40319799999997</v>
      </c>
      <c r="I31" s="31">
        <v>385.57195999999999</v>
      </c>
      <c r="J31" s="31">
        <v>396.85025000000002</v>
      </c>
      <c r="K31" s="31">
        <v>408.27185100000003</v>
      </c>
      <c r="L31" s="31">
        <v>419.85269199999999</v>
      </c>
      <c r="M31" s="31">
        <v>431.53436299999998</v>
      </c>
      <c r="N31" s="31">
        <v>443.62374899999998</v>
      </c>
      <c r="O31" s="31">
        <v>456.14733899999999</v>
      </c>
      <c r="P31" s="31">
        <v>469.12933299999997</v>
      </c>
      <c r="Q31" s="31">
        <v>482.58657799999997</v>
      </c>
      <c r="R31" s="31">
        <v>496.37930299999999</v>
      </c>
      <c r="S31" s="31">
        <v>510.73043799999999</v>
      </c>
      <c r="T31" s="31">
        <v>525.6875</v>
      </c>
      <c r="U31" s="31">
        <v>541.29718000000003</v>
      </c>
      <c r="V31" s="31">
        <v>557.58252000000005</v>
      </c>
      <c r="W31" s="31">
        <v>574.24414100000001</v>
      </c>
      <c r="X31" s="31">
        <v>591.66290300000003</v>
      </c>
      <c r="Y31" s="31">
        <v>609.88336200000003</v>
      </c>
      <c r="Z31" s="31">
        <v>628.953979</v>
      </c>
      <c r="AA31" s="31">
        <v>648.92370600000004</v>
      </c>
      <c r="AB31" s="31">
        <v>669.43890399999998</v>
      </c>
      <c r="AC31" s="31">
        <v>690.92694100000006</v>
      </c>
      <c r="AD31" s="31">
        <v>713.43078600000001</v>
      </c>
      <c r="AE31" s="31">
        <v>737.00482199999999</v>
      </c>
      <c r="AF31" s="31">
        <v>761.69732699999997</v>
      </c>
      <c r="AG31" s="32">
        <v>2.4629999999999999E-2</v>
      </c>
    </row>
    <row r="32" spans="1:33" ht="15" customHeight="1">
      <c r="A32" s="19" t="s">
        <v>439</v>
      </c>
      <c r="B32" s="37" t="s">
        <v>1962</v>
      </c>
      <c r="C32" s="31">
        <v>6702.3110349999997</v>
      </c>
      <c r="D32" s="31">
        <v>6648.9189450000003</v>
      </c>
      <c r="E32" s="31">
        <v>6870.6801759999998</v>
      </c>
      <c r="F32" s="31">
        <v>6962.90625</v>
      </c>
      <c r="G32" s="31">
        <v>6969.4179690000001</v>
      </c>
      <c r="H32" s="31">
        <v>6932.0732420000004</v>
      </c>
      <c r="I32" s="31">
        <v>6988.0395509999998</v>
      </c>
      <c r="J32" s="31">
        <v>7076.9052730000003</v>
      </c>
      <c r="K32" s="31">
        <v>7178.8286129999997</v>
      </c>
      <c r="L32" s="31">
        <v>7282.7875979999999</v>
      </c>
      <c r="M32" s="31">
        <v>7390.0664059999999</v>
      </c>
      <c r="N32" s="31">
        <v>7501.4589839999999</v>
      </c>
      <c r="O32" s="31">
        <v>7618.2402339999999</v>
      </c>
      <c r="P32" s="31">
        <v>7740.2299800000001</v>
      </c>
      <c r="Q32" s="31">
        <v>7867.3813479999999</v>
      </c>
      <c r="R32" s="31">
        <v>8000.1816410000001</v>
      </c>
      <c r="S32" s="31">
        <v>8141.1708980000003</v>
      </c>
      <c r="T32" s="31">
        <v>8290.3359380000002</v>
      </c>
      <c r="U32" s="31">
        <v>8447.4472659999992</v>
      </c>
      <c r="V32" s="31">
        <v>8625.1503909999992</v>
      </c>
      <c r="W32" s="31">
        <v>8844.1171880000002</v>
      </c>
      <c r="X32" s="31">
        <v>9092.0205079999996</v>
      </c>
      <c r="Y32" s="31">
        <v>9356.0566409999992</v>
      </c>
      <c r="Z32" s="31">
        <v>9632.1328119999998</v>
      </c>
      <c r="AA32" s="31">
        <v>9921.0429690000001</v>
      </c>
      <c r="AB32" s="31">
        <v>10223.797852</v>
      </c>
      <c r="AC32" s="31">
        <v>10541.350586</v>
      </c>
      <c r="AD32" s="31">
        <v>10875.239258</v>
      </c>
      <c r="AE32" s="31">
        <v>11226.898438</v>
      </c>
      <c r="AF32" s="31">
        <v>11597.186523</v>
      </c>
      <c r="AG32" s="32">
        <v>1.9087E-2</v>
      </c>
    </row>
    <row r="33" spans="1:33" ht="15" customHeight="1">
      <c r="A33" s="19" t="s">
        <v>438</v>
      </c>
      <c r="B33" s="37" t="s">
        <v>1956</v>
      </c>
      <c r="C33" s="31">
        <v>4098.7700199999999</v>
      </c>
      <c r="D33" s="31">
        <v>4070.0178219999998</v>
      </c>
      <c r="E33" s="31">
        <v>4185.8520509999998</v>
      </c>
      <c r="F33" s="31">
        <v>4295.904297</v>
      </c>
      <c r="G33" s="31">
        <v>4336.8002930000002</v>
      </c>
      <c r="H33" s="31">
        <v>4351.2919920000004</v>
      </c>
      <c r="I33" s="31">
        <v>4424.6733400000003</v>
      </c>
      <c r="J33" s="31">
        <v>4500.2236329999996</v>
      </c>
      <c r="K33" s="31">
        <v>4578.5302730000003</v>
      </c>
      <c r="L33" s="31">
        <v>4659.2377930000002</v>
      </c>
      <c r="M33" s="31">
        <v>4743.3120120000003</v>
      </c>
      <c r="N33" s="31">
        <v>4831.3793949999999</v>
      </c>
      <c r="O33" s="31">
        <v>4924.4130859999996</v>
      </c>
      <c r="P33" s="31">
        <v>5022.3461909999996</v>
      </c>
      <c r="Q33" s="31">
        <v>5125.2075199999999</v>
      </c>
      <c r="R33" s="31">
        <v>5233.3657229999999</v>
      </c>
      <c r="S33" s="31">
        <v>5348.6430659999996</v>
      </c>
      <c r="T33" s="31">
        <v>5471.1035160000001</v>
      </c>
      <c r="U33" s="31">
        <v>5600.6533200000003</v>
      </c>
      <c r="V33" s="31">
        <v>5742.498047</v>
      </c>
      <c r="W33" s="31">
        <v>5917.8735349999997</v>
      </c>
      <c r="X33" s="31">
        <v>6101.9326170000004</v>
      </c>
      <c r="Y33" s="31">
        <v>6294.9780270000001</v>
      </c>
      <c r="Z33" s="31">
        <v>6497.310547</v>
      </c>
      <c r="AA33" s="31">
        <v>6709.5585940000001</v>
      </c>
      <c r="AB33" s="31">
        <v>6932.5166019999997</v>
      </c>
      <c r="AC33" s="31">
        <v>7166.9379879999997</v>
      </c>
      <c r="AD33" s="31">
        <v>7413.9941410000001</v>
      </c>
      <c r="AE33" s="31">
        <v>7674.7944340000004</v>
      </c>
      <c r="AF33" s="31">
        <v>7950.0590819999998</v>
      </c>
      <c r="AG33" s="32">
        <v>2.3108E-2</v>
      </c>
    </row>
    <row r="34" spans="1:33" ht="15" customHeight="1">
      <c r="A34" s="19" t="s">
        <v>437</v>
      </c>
      <c r="B34" s="37" t="s">
        <v>1957</v>
      </c>
      <c r="C34" s="31">
        <v>1294.237793</v>
      </c>
      <c r="D34" s="31">
        <v>1277.890625</v>
      </c>
      <c r="E34" s="31">
        <v>1403.0383300000001</v>
      </c>
      <c r="F34" s="31">
        <v>1376.0131839999999</v>
      </c>
      <c r="G34" s="31">
        <v>1347.4415280000001</v>
      </c>
      <c r="H34" s="31">
        <v>1322.1049800000001</v>
      </c>
      <c r="I34" s="31">
        <v>1315.3186040000001</v>
      </c>
      <c r="J34" s="31">
        <v>1324.3538820000001</v>
      </c>
      <c r="K34" s="31">
        <v>1343.5892329999999</v>
      </c>
      <c r="L34" s="31">
        <v>1362.4853519999999</v>
      </c>
      <c r="M34" s="31">
        <v>1381.140991</v>
      </c>
      <c r="N34" s="31">
        <v>1399.601318</v>
      </c>
      <c r="O34" s="31">
        <v>1417.9602050000001</v>
      </c>
      <c r="P34" s="31">
        <v>1436.1525879999999</v>
      </c>
      <c r="Q34" s="31">
        <v>1454.1401370000001</v>
      </c>
      <c r="R34" s="31">
        <v>1471.9731449999999</v>
      </c>
      <c r="S34" s="31">
        <v>1489.9907229999999</v>
      </c>
      <c r="T34" s="31">
        <v>1508.1671140000001</v>
      </c>
      <c r="U34" s="31">
        <v>1526.4605710000001</v>
      </c>
      <c r="V34" s="31">
        <v>1545.0654300000001</v>
      </c>
      <c r="W34" s="31">
        <v>1563.920044</v>
      </c>
      <c r="X34" s="31">
        <v>1602.023193</v>
      </c>
      <c r="Y34" s="31">
        <v>1646.282471</v>
      </c>
      <c r="Z34" s="31">
        <v>1692.3173830000001</v>
      </c>
      <c r="AA34" s="31">
        <v>1740.232178</v>
      </c>
      <c r="AB34" s="31">
        <v>1790.1571039999999</v>
      </c>
      <c r="AC34" s="31">
        <v>1842.2182620000001</v>
      </c>
      <c r="AD34" s="31">
        <v>1896.631592</v>
      </c>
      <c r="AE34" s="31">
        <v>1953.596313</v>
      </c>
      <c r="AF34" s="31">
        <v>2013.2224120000001</v>
      </c>
      <c r="AG34" s="32">
        <v>1.5351999999999999E-2</v>
      </c>
    </row>
    <row r="35" spans="1:33" ht="15" customHeight="1">
      <c r="A35" s="19" t="s">
        <v>436</v>
      </c>
      <c r="B35" s="37" t="s">
        <v>1958</v>
      </c>
      <c r="C35" s="31">
        <v>1309.303101</v>
      </c>
      <c r="D35" s="31">
        <v>1301.010986</v>
      </c>
      <c r="E35" s="31">
        <v>1281.7895510000001</v>
      </c>
      <c r="F35" s="31">
        <v>1290.9888920000001</v>
      </c>
      <c r="G35" s="31">
        <v>1285.1762699999999</v>
      </c>
      <c r="H35" s="31">
        <v>1258.6762699999999</v>
      </c>
      <c r="I35" s="31">
        <v>1248.0474850000001</v>
      </c>
      <c r="J35" s="31">
        <v>1252.3276370000001</v>
      </c>
      <c r="K35" s="31">
        <v>1256.7089840000001</v>
      </c>
      <c r="L35" s="31">
        <v>1261.064331</v>
      </c>
      <c r="M35" s="31">
        <v>1265.613159</v>
      </c>
      <c r="N35" s="31">
        <v>1270.4782709999999</v>
      </c>
      <c r="O35" s="31">
        <v>1275.8670649999999</v>
      </c>
      <c r="P35" s="31">
        <v>1281.7308350000001</v>
      </c>
      <c r="Q35" s="31">
        <v>1288.0336910000001</v>
      </c>
      <c r="R35" s="31">
        <v>1294.8427730000001</v>
      </c>
      <c r="S35" s="31">
        <v>1302.5373540000001</v>
      </c>
      <c r="T35" s="31">
        <v>1311.0656739999999</v>
      </c>
      <c r="U35" s="31">
        <v>1320.3336179999999</v>
      </c>
      <c r="V35" s="31">
        <v>1337.586548</v>
      </c>
      <c r="W35" s="31">
        <v>1362.3240969999999</v>
      </c>
      <c r="X35" s="31">
        <v>1388.0642089999999</v>
      </c>
      <c r="Y35" s="31">
        <v>1414.7958980000001</v>
      </c>
      <c r="Z35" s="31">
        <v>1442.505371</v>
      </c>
      <c r="AA35" s="31">
        <v>1471.2520750000001</v>
      </c>
      <c r="AB35" s="31">
        <v>1501.1243899999999</v>
      </c>
      <c r="AC35" s="31">
        <v>1532.19397</v>
      </c>
      <c r="AD35" s="31">
        <v>1564.6130370000001</v>
      </c>
      <c r="AE35" s="31">
        <v>1598.5073239999999</v>
      </c>
      <c r="AF35" s="31">
        <v>1633.905029</v>
      </c>
      <c r="AG35" s="32">
        <v>7.6660000000000001E-3</v>
      </c>
    </row>
    <row r="36" spans="1:33" ht="15" customHeight="1">
      <c r="A36" s="19" t="s">
        <v>435</v>
      </c>
      <c r="B36" s="37" t="s">
        <v>1963</v>
      </c>
      <c r="C36" s="31">
        <v>1189.2229</v>
      </c>
      <c r="D36" s="31">
        <v>1177.0327150000001</v>
      </c>
      <c r="E36" s="31">
        <v>1224.3291019999999</v>
      </c>
      <c r="F36" s="31">
        <v>1232.017578</v>
      </c>
      <c r="G36" s="31">
        <v>1237.895996</v>
      </c>
      <c r="H36" s="31">
        <v>1241.4145510000001</v>
      </c>
      <c r="I36" s="31">
        <v>1267.590942</v>
      </c>
      <c r="J36" s="31">
        <v>1303.5623780000001</v>
      </c>
      <c r="K36" s="31">
        <v>1343.8554690000001</v>
      </c>
      <c r="L36" s="31">
        <v>1385.7985839999999</v>
      </c>
      <c r="M36" s="31">
        <v>1429.5863039999999</v>
      </c>
      <c r="N36" s="31">
        <v>1475.5584719999999</v>
      </c>
      <c r="O36" s="31">
        <v>1523.7016599999999</v>
      </c>
      <c r="P36" s="31">
        <v>1573.8198239999999</v>
      </c>
      <c r="Q36" s="31">
        <v>1625.7871090000001</v>
      </c>
      <c r="R36" s="31">
        <v>1680.3458250000001</v>
      </c>
      <c r="S36" s="31">
        <v>1737.121582</v>
      </c>
      <c r="T36" s="31">
        <v>1796.323975</v>
      </c>
      <c r="U36" s="31">
        <v>1858.112793</v>
      </c>
      <c r="V36" s="31">
        <v>1922.471558</v>
      </c>
      <c r="W36" s="31">
        <v>1990.04126</v>
      </c>
      <c r="X36" s="31">
        <v>2060.5061040000001</v>
      </c>
      <c r="Y36" s="31">
        <v>2134.185547</v>
      </c>
      <c r="Z36" s="31">
        <v>2211.2839359999998</v>
      </c>
      <c r="AA36" s="31">
        <v>2291.8789059999999</v>
      </c>
      <c r="AB36" s="31">
        <v>2376.7250979999999</v>
      </c>
      <c r="AC36" s="31">
        <v>2465.8078609999998</v>
      </c>
      <c r="AD36" s="31">
        <v>2563.6293949999999</v>
      </c>
      <c r="AE36" s="31">
        <v>2666.4257809999999</v>
      </c>
      <c r="AF36" s="31">
        <v>2774.5351559999999</v>
      </c>
      <c r="AG36" s="32">
        <v>2.9644E-2</v>
      </c>
    </row>
    <row r="37" spans="1:33" ht="15" customHeight="1">
      <c r="A37" s="19" t="s">
        <v>434</v>
      </c>
      <c r="B37" s="37" t="s">
        <v>1956</v>
      </c>
      <c r="C37" s="31">
        <v>470.28543100000002</v>
      </c>
      <c r="D37" s="31">
        <v>461.7276</v>
      </c>
      <c r="E37" s="31">
        <v>497.52905299999998</v>
      </c>
      <c r="F37" s="31">
        <v>514.04852300000005</v>
      </c>
      <c r="G37" s="31">
        <v>520.23974599999997</v>
      </c>
      <c r="H37" s="31">
        <v>523.09063700000002</v>
      </c>
      <c r="I37" s="31">
        <v>534.88262899999995</v>
      </c>
      <c r="J37" s="31">
        <v>553.24249299999997</v>
      </c>
      <c r="K37" s="31">
        <v>575.39117399999998</v>
      </c>
      <c r="L37" s="31">
        <v>598.57611099999997</v>
      </c>
      <c r="M37" s="31">
        <v>622.90240500000004</v>
      </c>
      <c r="N37" s="31">
        <v>648.54663100000005</v>
      </c>
      <c r="O37" s="31">
        <v>675.51171899999997</v>
      </c>
      <c r="P37" s="31">
        <v>703.71472200000005</v>
      </c>
      <c r="Q37" s="31">
        <v>733.10876499999995</v>
      </c>
      <c r="R37" s="31">
        <v>764.07153300000004</v>
      </c>
      <c r="S37" s="31">
        <v>796.45489499999996</v>
      </c>
      <c r="T37" s="31">
        <v>830.37481700000001</v>
      </c>
      <c r="U37" s="31">
        <v>865.93670699999996</v>
      </c>
      <c r="V37" s="31">
        <v>903.20214799999997</v>
      </c>
      <c r="W37" s="31">
        <v>942.52600099999995</v>
      </c>
      <c r="X37" s="31">
        <v>983.74487299999998</v>
      </c>
      <c r="Y37" s="31">
        <v>1027.0479740000001</v>
      </c>
      <c r="Z37" s="31">
        <v>1072.569336</v>
      </c>
      <c r="AA37" s="31">
        <v>1120.380615</v>
      </c>
      <c r="AB37" s="31">
        <v>1170.8975829999999</v>
      </c>
      <c r="AC37" s="31">
        <v>1224.080078</v>
      </c>
      <c r="AD37" s="31">
        <v>1280.1735839999999</v>
      </c>
      <c r="AE37" s="31">
        <v>1339.3652340000001</v>
      </c>
      <c r="AF37" s="31">
        <v>1401.8797609999999</v>
      </c>
      <c r="AG37" s="32">
        <v>3.8380999999999998E-2</v>
      </c>
    </row>
    <row r="38" spans="1:33" ht="15" customHeight="1">
      <c r="A38" s="19" t="s">
        <v>433</v>
      </c>
      <c r="B38" s="37" t="s">
        <v>1957</v>
      </c>
      <c r="C38" s="31">
        <v>202.997986</v>
      </c>
      <c r="D38" s="31">
        <v>200.72491500000001</v>
      </c>
      <c r="E38" s="31">
        <v>219.14233400000001</v>
      </c>
      <c r="F38" s="31">
        <v>215.62766999999999</v>
      </c>
      <c r="G38" s="31">
        <v>212.46435500000001</v>
      </c>
      <c r="H38" s="31">
        <v>209.20404099999999</v>
      </c>
      <c r="I38" s="31">
        <v>213.91146900000001</v>
      </c>
      <c r="J38" s="31">
        <v>218.49423200000001</v>
      </c>
      <c r="K38" s="31">
        <v>223.10462999999999</v>
      </c>
      <c r="L38" s="31">
        <v>227.77731299999999</v>
      </c>
      <c r="M38" s="31">
        <v>232.53619399999999</v>
      </c>
      <c r="N38" s="31">
        <v>237.422134</v>
      </c>
      <c r="O38" s="31">
        <v>242.43666099999999</v>
      </c>
      <c r="P38" s="31">
        <v>247.55006399999999</v>
      </c>
      <c r="Q38" s="31">
        <v>252.73850999999999</v>
      </c>
      <c r="R38" s="31">
        <v>258.09487899999999</v>
      </c>
      <c r="S38" s="31">
        <v>263.55319200000002</v>
      </c>
      <c r="T38" s="31">
        <v>269.12515300000001</v>
      </c>
      <c r="U38" s="31">
        <v>274.81442299999998</v>
      </c>
      <c r="V38" s="31">
        <v>280.59771699999999</v>
      </c>
      <c r="W38" s="31">
        <v>286.53762799999998</v>
      </c>
      <c r="X38" s="31">
        <v>292.58642600000002</v>
      </c>
      <c r="Y38" s="31">
        <v>298.77511600000003</v>
      </c>
      <c r="Z38" s="31">
        <v>305.12213100000002</v>
      </c>
      <c r="AA38" s="31">
        <v>311.629456</v>
      </c>
      <c r="AB38" s="31">
        <v>318.38913000000002</v>
      </c>
      <c r="AC38" s="31">
        <v>325.514771</v>
      </c>
      <c r="AD38" s="31">
        <v>337.15014600000001</v>
      </c>
      <c r="AE38" s="31">
        <v>349.27816799999999</v>
      </c>
      <c r="AF38" s="31">
        <v>361.92895499999997</v>
      </c>
      <c r="AG38" s="32">
        <v>2.0140000000000002E-2</v>
      </c>
    </row>
    <row r="39" spans="1:33" ht="12" customHeight="1">
      <c r="A39" s="19" t="s">
        <v>432</v>
      </c>
      <c r="B39" s="37" t="s">
        <v>1958</v>
      </c>
      <c r="C39" s="31">
        <v>515.93951400000003</v>
      </c>
      <c r="D39" s="31">
        <v>514.58013900000003</v>
      </c>
      <c r="E39" s="31">
        <v>507.65777600000001</v>
      </c>
      <c r="F39" s="31">
        <v>502.34136999999998</v>
      </c>
      <c r="G39" s="31">
        <v>505.191956</v>
      </c>
      <c r="H39" s="31">
        <v>509.119934</v>
      </c>
      <c r="I39" s="31">
        <v>518.796875</v>
      </c>
      <c r="J39" s="31">
        <v>531.82568400000002</v>
      </c>
      <c r="K39" s="31">
        <v>545.35961899999995</v>
      </c>
      <c r="L39" s="31">
        <v>559.44512899999995</v>
      </c>
      <c r="M39" s="31">
        <v>574.14770499999997</v>
      </c>
      <c r="N39" s="31">
        <v>589.58972200000005</v>
      </c>
      <c r="O39" s="31">
        <v>605.75335700000005</v>
      </c>
      <c r="P39" s="31">
        <v>622.55499299999997</v>
      </c>
      <c r="Q39" s="31">
        <v>639.93988000000002</v>
      </c>
      <c r="R39" s="31">
        <v>658.17944299999999</v>
      </c>
      <c r="S39" s="31">
        <v>677.11346400000002</v>
      </c>
      <c r="T39" s="31">
        <v>696.82397500000002</v>
      </c>
      <c r="U39" s="31">
        <v>717.36169400000006</v>
      </c>
      <c r="V39" s="31">
        <v>738.67175299999997</v>
      </c>
      <c r="W39" s="31">
        <v>760.97760000000005</v>
      </c>
      <c r="X39" s="31">
        <v>784.17480499999999</v>
      </c>
      <c r="Y39" s="31">
        <v>808.36230499999999</v>
      </c>
      <c r="Z39" s="31">
        <v>833.59258999999997</v>
      </c>
      <c r="AA39" s="31">
        <v>859.86889599999995</v>
      </c>
      <c r="AB39" s="31">
        <v>887.43823199999997</v>
      </c>
      <c r="AC39" s="31">
        <v>916.21307400000001</v>
      </c>
      <c r="AD39" s="31">
        <v>946.30578600000001</v>
      </c>
      <c r="AE39" s="31">
        <v>977.78228799999999</v>
      </c>
      <c r="AF39" s="31">
        <v>1010.7265619999999</v>
      </c>
      <c r="AG39" s="32">
        <v>2.3458E-2</v>
      </c>
    </row>
    <row r="40" spans="1:33" ht="12" customHeight="1">
      <c r="A40" s="19" t="s">
        <v>431</v>
      </c>
      <c r="B40" s="37" t="s">
        <v>1964</v>
      </c>
      <c r="C40" s="31">
        <v>1840.9920649999999</v>
      </c>
      <c r="D40" s="31">
        <v>1833.7342530000001</v>
      </c>
      <c r="E40" s="31">
        <v>1944.8569339999999</v>
      </c>
      <c r="F40" s="31">
        <v>1967.6103519999999</v>
      </c>
      <c r="G40" s="31">
        <v>1976.890991</v>
      </c>
      <c r="H40" s="31">
        <v>1989.7348629999999</v>
      </c>
      <c r="I40" s="31">
        <v>2022.9792480000001</v>
      </c>
      <c r="J40" s="31">
        <v>2081.6120609999998</v>
      </c>
      <c r="K40" s="31">
        <v>2142.1679690000001</v>
      </c>
      <c r="L40" s="31">
        <v>2204.5378420000002</v>
      </c>
      <c r="M40" s="31">
        <v>2267.5874020000001</v>
      </c>
      <c r="N40" s="31">
        <v>2332.8544919999999</v>
      </c>
      <c r="O40" s="31">
        <v>2400.6047359999998</v>
      </c>
      <c r="P40" s="31">
        <v>2471.0251459999999</v>
      </c>
      <c r="Q40" s="31">
        <v>2544.236328</v>
      </c>
      <c r="R40" s="31">
        <v>2619.8972170000002</v>
      </c>
      <c r="S40" s="31">
        <v>2698.5336910000001</v>
      </c>
      <c r="T40" s="31">
        <v>2780.2919919999999</v>
      </c>
      <c r="U40" s="31">
        <v>2865.3176269999999</v>
      </c>
      <c r="V40" s="31">
        <v>2953.742432</v>
      </c>
      <c r="W40" s="31">
        <v>3044.921875</v>
      </c>
      <c r="X40" s="31">
        <v>3139.8735350000002</v>
      </c>
      <c r="Y40" s="31">
        <v>3238.8857419999999</v>
      </c>
      <c r="Z40" s="31">
        <v>3342.2780760000001</v>
      </c>
      <c r="AA40" s="31">
        <v>3450.4582519999999</v>
      </c>
      <c r="AB40" s="31">
        <v>3573.5422359999998</v>
      </c>
      <c r="AC40" s="31">
        <v>3708.242432</v>
      </c>
      <c r="AD40" s="31">
        <v>3849.533203</v>
      </c>
      <c r="AE40" s="31">
        <v>3997.7924800000001</v>
      </c>
      <c r="AF40" s="31">
        <v>4153.4335940000001</v>
      </c>
      <c r="AG40" s="32">
        <v>2.8452999999999999E-2</v>
      </c>
    </row>
    <row r="41" spans="1:33" ht="12" customHeight="1">
      <c r="A41" s="19" t="s">
        <v>430</v>
      </c>
      <c r="B41" s="37" t="s">
        <v>1956</v>
      </c>
      <c r="C41" s="31">
        <v>765.85736099999997</v>
      </c>
      <c r="D41" s="31">
        <v>762.96026600000005</v>
      </c>
      <c r="E41" s="31">
        <v>796.55181900000002</v>
      </c>
      <c r="F41" s="31">
        <v>826.84478799999999</v>
      </c>
      <c r="G41" s="31">
        <v>847.30194100000006</v>
      </c>
      <c r="H41" s="31">
        <v>856.65106200000002</v>
      </c>
      <c r="I41" s="31">
        <v>884.47619599999996</v>
      </c>
      <c r="J41" s="31">
        <v>913.58074999999997</v>
      </c>
      <c r="K41" s="31">
        <v>943.99847399999999</v>
      </c>
      <c r="L41" s="31">
        <v>975.61706500000003</v>
      </c>
      <c r="M41" s="31">
        <v>1007.975586</v>
      </c>
      <c r="N41" s="31">
        <v>1041.7108149999999</v>
      </c>
      <c r="O41" s="31">
        <v>1077.008057</v>
      </c>
      <c r="P41" s="31">
        <v>1114.0073239999999</v>
      </c>
      <c r="Q41" s="31">
        <v>1152.8160399999999</v>
      </c>
      <c r="R41" s="31">
        <v>1193.3020019999999</v>
      </c>
      <c r="S41" s="31">
        <v>1235.775024</v>
      </c>
      <c r="T41" s="31">
        <v>1280.362427</v>
      </c>
      <c r="U41" s="31">
        <v>1327.193481</v>
      </c>
      <c r="V41" s="31">
        <v>1376.3702390000001</v>
      </c>
      <c r="W41" s="31">
        <v>1427.6457519999999</v>
      </c>
      <c r="X41" s="31">
        <v>1481.5164789999999</v>
      </c>
      <c r="Y41" s="31">
        <v>1538.147217</v>
      </c>
      <c r="Z41" s="31">
        <v>1597.7054439999999</v>
      </c>
      <c r="AA41" s="31">
        <v>1660.3804929999999</v>
      </c>
      <c r="AB41" s="31">
        <v>1725.6865230000001</v>
      </c>
      <c r="AC41" s="31">
        <v>1794.431885</v>
      </c>
      <c r="AD41" s="31">
        <v>1866.8438719999999</v>
      </c>
      <c r="AE41" s="31">
        <v>1943.150635</v>
      </c>
      <c r="AF41" s="31">
        <v>2023.6015620000001</v>
      </c>
      <c r="AG41" s="32">
        <v>3.4071999999999998E-2</v>
      </c>
    </row>
    <row r="42" spans="1:33" ht="12" customHeight="1">
      <c r="A42" s="19" t="s">
        <v>429</v>
      </c>
      <c r="B42" s="37" t="s">
        <v>1957</v>
      </c>
      <c r="C42" s="31">
        <v>903.02838099999997</v>
      </c>
      <c r="D42" s="31">
        <v>898.97265600000003</v>
      </c>
      <c r="E42" s="31">
        <v>978.51245100000006</v>
      </c>
      <c r="F42" s="31">
        <v>966.28576699999996</v>
      </c>
      <c r="G42" s="31">
        <v>952.98150599999997</v>
      </c>
      <c r="H42" s="31">
        <v>960.67334000000005</v>
      </c>
      <c r="I42" s="31">
        <v>966.86596699999996</v>
      </c>
      <c r="J42" s="31">
        <v>992.83752400000003</v>
      </c>
      <c r="K42" s="31">
        <v>1019.2854</v>
      </c>
      <c r="L42" s="31">
        <v>1046.236938</v>
      </c>
      <c r="M42" s="31">
        <v>1073.069336</v>
      </c>
      <c r="N42" s="31">
        <v>1100.6488039999999</v>
      </c>
      <c r="O42" s="31">
        <v>1129.020874</v>
      </c>
      <c r="P42" s="31">
        <v>1158.2124020000001</v>
      </c>
      <c r="Q42" s="31">
        <v>1188.228394</v>
      </c>
      <c r="R42" s="31">
        <v>1218.899048</v>
      </c>
      <c r="S42" s="31">
        <v>1250.398682</v>
      </c>
      <c r="T42" s="31">
        <v>1282.7366939999999</v>
      </c>
      <c r="U42" s="31">
        <v>1315.919922</v>
      </c>
      <c r="V42" s="31">
        <v>1349.9801030000001</v>
      </c>
      <c r="W42" s="31">
        <v>1384.5570070000001</v>
      </c>
      <c r="X42" s="31">
        <v>1420.1252440000001</v>
      </c>
      <c r="Y42" s="31">
        <v>1456.7982179999999</v>
      </c>
      <c r="Z42" s="31">
        <v>1494.7198490000001</v>
      </c>
      <c r="AA42" s="31">
        <v>1534.098389</v>
      </c>
      <c r="AB42" s="31">
        <v>1585.5789789999999</v>
      </c>
      <c r="AC42" s="31">
        <v>1645.0135499999999</v>
      </c>
      <c r="AD42" s="31">
        <v>1707.134888</v>
      </c>
      <c r="AE42" s="31">
        <v>1772.0826420000001</v>
      </c>
      <c r="AF42" s="31">
        <v>1840.010376</v>
      </c>
      <c r="AG42" s="32">
        <v>2.4847999999999999E-2</v>
      </c>
    </row>
    <row r="43" spans="1:33" ht="12" customHeight="1">
      <c r="A43" s="19" t="s">
        <v>428</v>
      </c>
      <c r="B43" s="37" t="s">
        <v>1958</v>
      </c>
      <c r="C43" s="31">
        <v>172.10629299999999</v>
      </c>
      <c r="D43" s="31">
        <v>171.801376</v>
      </c>
      <c r="E43" s="31">
        <v>169.792709</v>
      </c>
      <c r="F43" s="31">
        <v>174.479691</v>
      </c>
      <c r="G43" s="31">
        <v>176.60758999999999</v>
      </c>
      <c r="H43" s="31">
        <v>172.41033899999999</v>
      </c>
      <c r="I43" s="31">
        <v>171.637024</v>
      </c>
      <c r="J43" s="31">
        <v>175.193939</v>
      </c>
      <c r="K43" s="31">
        <v>178.88391100000001</v>
      </c>
      <c r="L43" s="31">
        <v>182.683899</v>
      </c>
      <c r="M43" s="31">
        <v>186.542542</v>
      </c>
      <c r="N43" s="31">
        <v>190.49485799999999</v>
      </c>
      <c r="O43" s="31">
        <v>194.57595800000001</v>
      </c>
      <c r="P43" s="31">
        <v>198.80548099999999</v>
      </c>
      <c r="Q43" s="31">
        <v>203.191788</v>
      </c>
      <c r="R43" s="31">
        <v>207.69607500000001</v>
      </c>
      <c r="S43" s="31">
        <v>212.35993999999999</v>
      </c>
      <c r="T43" s="31">
        <v>217.192947</v>
      </c>
      <c r="U43" s="31">
        <v>222.204407</v>
      </c>
      <c r="V43" s="31">
        <v>227.39207500000001</v>
      </c>
      <c r="W43" s="31">
        <v>232.71935999999999</v>
      </c>
      <c r="X43" s="31">
        <v>238.23202499999999</v>
      </c>
      <c r="Y43" s="31">
        <v>243.940552</v>
      </c>
      <c r="Z43" s="31">
        <v>249.85289</v>
      </c>
      <c r="AA43" s="31">
        <v>255.979218</v>
      </c>
      <c r="AB43" s="31">
        <v>262.27667200000002</v>
      </c>
      <c r="AC43" s="31">
        <v>268.79708900000003</v>
      </c>
      <c r="AD43" s="31">
        <v>275.55456500000003</v>
      </c>
      <c r="AE43" s="31">
        <v>282.55914300000001</v>
      </c>
      <c r="AF43" s="31">
        <v>289.82193000000001</v>
      </c>
      <c r="AG43" s="32">
        <v>1.8133E-2</v>
      </c>
    </row>
    <row r="44" spans="1:33" ht="12" customHeight="1">
      <c r="A44" s="19" t="s">
        <v>427</v>
      </c>
      <c r="B44" s="37" t="s">
        <v>1965</v>
      </c>
      <c r="C44" s="31">
        <v>1533.8217770000001</v>
      </c>
      <c r="D44" s="31">
        <v>1501.7016599999999</v>
      </c>
      <c r="E44" s="31">
        <v>1664.543457</v>
      </c>
      <c r="F44" s="31">
        <v>1638.830078</v>
      </c>
      <c r="G44" s="31">
        <v>1634.5169679999999</v>
      </c>
      <c r="H44" s="31">
        <v>1622.952759</v>
      </c>
      <c r="I44" s="31">
        <v>1625.5802000000001</v>
      </c>
      <c r="J44" s="31">
        <v>1626.5954589999999</v>
      </c>
      <c r="K44" s="31">
        <v>1632.139404</v>
      </c>
      <c r="L44" s="31">
        <v>1639.260986</v>
      </c>
      <c r="M44" s="31">
        <v>1649.1823730000001</v>
      </c>
      <c r="N44" s="31">
        <v>1659.9731449999999</v>
      </c>
      <c r="O44" s="31">
        <v>1678.849487</v>
      </c>
      <c r="P44" s="31">
        <v>1699.027832</v>
      </c>
      <c r="Q44" s="31">
        <v>1720.4560550000001</v>
      </c>
      <c r="R44" s="31">
        <v>1742.3598629999999</v>
      </c>
      <c r="S44" s="31">
        <v>1765.508057</v>
      </c>
      <c r="T44" s="31">
        <v>1790.0078120000001</v>
      </c>
      <c r="U44" s="31">
        <v>1815.931885</v>
      </c>
      <c r="V44" s="31">
        <v>1843.331543</v>
      </c>
      <c r="W44" s="31">
        <v>1871.3839109999999</v>
      </c>
      <c r="X44" s="31">
        <v>1900.9975589999999</v>
      </c>
      <c r="Y44" s="31">
        <v>1932.248169</v>
      </c>
      <c r="Z44" s="31">
        <v>1965.175293</v>
      </c>
      <c r="AA44" s="31">
        <v>1999.8542480000001</v>
      </c>
      <c r="AB44" s="31">
        <v>2035.3740230000001</v>
      </c>
      <c r="AC44" s="31">
        <v>2072.7761230000001</v>
      </c>
      <c r="AD44" s="31">
        <v>2112.1901859999998</v>
      </c>
      <c r="AE44" s="31">
        <v>2153.6335450000001</v>
      </c>
      <c r="AF44" s="31">
        <v>2198.476318</v>
      </c>
      <c r="AG44" s="32">
        <v>1.2491E-2</v>
      </c>
    </row>
    <row r="45" spans="1:33" ht="12" customHeight="1">
      <c r="A45" s="19" t="s">
        <v>426</v>
      </c>
      <c r="B45" s="37" t="s">
        <v>1956</v>
      </c>
      <c r="C45" s="31">
        <v>925.33557099999996</v>
      </c>
      <c r="D45" s="31">
        <v>895.719604</v>
      </c>
      <c r="E45" s="31">
        <v>1052.0238039999999</v>
      </c>
      <c r="F45" s="31">
        <v>1033.1679690000001</v>
      </c>
      <c r="G45" s="31">
        <v>1037.4910890000001</v>
      </c>
      <c r="H45" s="31">
        <v>1041.17749</v>
      </c>
      <c r="I45" s="31">
        <v>1049.0421140000001</v>
      </c>
      <c r="J45" s="31">
        <v>1057.514404</v>
      </c>
      <c r="K45" s="31">
        <v>1066.5726320000001</v>
      </c>
      <c r="L45" s="31">
        <v>1076.2341309999999</v>
      </c>
      <c r="M45" s="31">
        <v>1086.787842</v>
      </c>
      <c r="N45" s="31">
        <v>1098.159058</v>
      </c>
      <c r="O45" s="31">
        <v>1110.2664789999999</v>
      </c>
      <c r="P45" s="31">
        <v>1123.1282960000001</v>
      </c>
      <c r="Q45" s="31">
        <v>1136.791626</v>
      </c>
      <c r="R45" s="31">
        <v>1150.8145750000001</v>
      </c>
      <c r="S45" s="31">
        <v>1165.6585689999999</v>
      </c>
      <c r="T45" s="31">
        <v>1181.4025879999999</v>
      </c>
      <c r="U45" s="31">
        <v>1198.102539</v>
      </c>
      <c r="V45" s="31">
        <v>1215.798828</v>
      </c>
      <c r="W45" s="31">
        <v>1234.0081789999999</v>
      </c>
      <c r="X45" s="31">
        <v>1253.2963870000001</v>
      </c>
      <c r="Y45" s="31">
        <v>1273.7220460000001</v>
      </c>
      <c r="Z45" s="31">
        <v>1295.322876</v>
      </c>
      <c r="AA45" s="31">
        <v>1318.1611330000001</v>
      </c>
      <c r="AB45" s="31">
        <v>1341.6820070000001</v>
      </c>
      <c r="AC45" s="31">
        <v>1366.557129</v>
      </c>
      <c r="AD45" s="31">
        <v>1392.88501</v>
      </c>
      <c r="AE45" s="31">
        <v>1420.6970209999999</v>
      </c>
      <c r="AF45" s="31">
        <v>1451.5145259999999</v>
      </c>
      <c r="AG45" s="32">
        <v>1.5646E-2</v>
      </c>
    </row>
    <row r="46" spans="1:33" ht="12" customHeight="1">
      <c r="A46" s="19" t="s">
        <v>425</v>
      </c>
      <c r="B46" s="37" t="s">
        <v>1957</v>
      </c>
      <c r="C46" s="31">
        <v>220.47108499999999</v>
      </c>
      <c r="D46" s="31">
        <v>220.11137400000001</v>
      </c>
      <c r="E46" s="31">
        <v>231.763397</v>
      </c>
      <c r="F46" s="31">
        <v>231.67936700000001</v>
      </c>
      <c r="G46" s="31">
        <v>225.383331</v>
      </c>
      <c r="H46" s="31">
        <v>218.668869</v>
      </c>
      <c r="I46" s="31">
        <v>215.24388099999999</v>
      </c>
      <c r="J46" s="31">
        <v>211.93804900000001</v>
      </c>
      <c r="K46" s="31">
        <v>210.97010800000001</v>
      </c>
      <c r="L46" s="31">
        <v>209.69723500000001</v>
      </c>
      <c r="M46" s="31">
        <v>208.185959</v>
      </c>
      <c r="N46" s="31">
        <v>206.48164399999999</v>
      </c>
      <c r="O46" s="31">
        <v>211.922821</v>
      </c>
      <c r="P46" s="31">
        <v>217.711456</v>
      </c>
      <c r="Q46" s="31">
        <v>223.744888</v>
      </c>
      <c r="R46" s="31">
        <v>229.84536700000001</v>
      </c>
      <c r="S46" s="31">
        <v>236.185318</v>
      </c>
      <c r="T46" s="31">
        <v>242.78263899999999</v>
      </c>
      <c r="U46" s="31">
        <v>249.64970400000001</v>
      </c>
      <c r="V46" s="31">
        <v>256.80273399999999</v>
      </c>
      <c r="W46" s="31">
        <v>264.05761699999999</v>
      </c>
      <c r="X46" s="31">
        <v>271.60238600000002</v>
      </c>
      <c r="Y46" s="31">
        <v>279.45181300000002</v>
      </c>
      <c r="Z46" s="31">
        <v>287.61267099999998</v>
      </c>
      <c r="AA46" s="31">
        <v>296.09689300000002</v>
      </c>
      <c r="AB46" s="31">
        <v>304.71786500000002</v>
      </c>
      <c r="AC46" s="31">
        <v>313.67425500000002</v>
      </c>
      <c r="AD46" s="31">
        <v>322.98803700000002</v>
      </c>
      <c r="AE46" s="31">
        <v>332.654785</v>
      </c>
      <c r="AF46" s="31">
        <v>342.59033199999999</v>
      </c>
      <c r="AG46" s="32">
        <v>1.5315E-2</v>
      </c>
    </row>
    <row r="47" spans="1:33" ht="12" customHeight="1">
      <c r="A47" s="19" t="s">
        <v>424</v>
      </c>
      <c r="B47" s="37" t="s">
        <v>1958</v>
      </c>
      <c r="C47" s="31">
        <v>388.015106</v>
      </c>
      <c r="D47" s="31">
        <v>385.870789</v>
      </c>
      <c r="E47" s="31">
        <v>380.75625600000001</v>
      </c>
      <c r="F47" s="31">
        <v>373.98278800000003</v>
      </c>
      <c r="G47" s="31">
        <v>371.64257800000001</v>
      </c>
      <c r="H47" s="31">
        <v>363.10641500000003</v>
      </c>
      <c r="I47" s="31">
        <v>361.29415899999998</v>
      </c>
      <c r="J47" s="31">
        <v>357.14312699999999</v>
      </c>
      <c r="K47" s="31">
        <v>354.59670999999997</v>
      </c>
      <c r="L47" s="31">
        <v>353.32959</v>
      </c>
      <c r="M47" s="31">
        <v>354.208618</v>
      </c>
      <c r="N47" s="31">
        <v>355.33236699999998</v>
      </c>
      <c r="O47" s="31">
        <v>356.66012599999999</v>
      </c>
      <c r="P47" s="31">
        <v>358.18808000000001</v>
      </c>
      <c r="Q47" s="31">
        <v>359.91961700000002</v>
      </c>
      <c r="R47" s="31">
        <v>361.69998199999998</v>
      </c>
      <c r="S47" s="31">
        <v>363.66424599999999</v>
      </c>
      <c r="T47" s="31">
        <v>365.82269300000002</v>
      </c>
      <c r="U47" s="31">
        <v>368.179688</v>
      </c>
      <c r="V47" s="31">
        <v>370.72994999999997</v>
      </c>
      <c r="W47" s="31">
        <v>373.31814600000001</v>
      </c>
      <c r="X47" s="31">
        <v>376.09878500000002</v>
      </c>
      <c r="Y47" s="31">
        <v>379.074341</v>
      </c>
      <c r="Z47" s="31">
        <v>382.23974600000003</v>
      </c>
      <c r="AA47" s="31">
        <v>385.59622200000001</v>
      </c>
      <c r="AB47" s="31">
        <v>388.97418199999998</v>
      </c>
      <c r="AC47" s="31">
        <v>392.54473899999999</v>
      </c>
      <c r="AD47" s="31">
        <v>396.31720000000001</v>
      </c>
      <c r="AE47" s="31">
        <v>400.28179899999998</v>
      </c>
      <c r="AF47" s="31">
        <v>404.37142899999998</v>
      </c>
      <c r="AG47" s="32">
        <v>1.4250000000000001E-3</v>
      </c>
    </row>
    <row r="48" spans="1:33" ht="12" customHeight="1">
      <c r="A48" s="19" t="s">
        <v>423</v>
      </c>
      <c r="B48" s="37" t="s">
        <v>1966</v>
      </c>
      <c r="C48" s="31">
        <v>4644.6547849999997</v>
      </c>
      <c r="D48" s="31">
        <v>4573.4379879999997</v>
      </c>
      <c r="E48" s="31">
        <v>4927.2060549999997</v>
      </c>
      <c r="F48" s="31">
        <v>4983.1459960000002</v>
      </c>
      <c r="G48" s="31">
        <v>5127.5625</v>
      </c>
      <c r="H48" s="31">
        <v>5236.0185549999997</v>
      </c>
      <c r="I48" s="31">
        <v>5458.3837890000004</v>
      </c>
      <c r="J48" s="31">
        <v>5638.0844729999999</v>
      </c>
      <c r="K48" s="31">
        <v>5818.1191410000001</v>
      </c>
      <c r="L48" s="31">
        <v>5998.9589839999999</v>
      </c>
      <c r="M48" s="31">
        <v>6181.2485349999997</v>
      </c>
      <c r="N48" s="31">
        <v>6363.4370120000003</v>
      </c>
      <c r="O48" s="31">
        <v>6544.7607420000004</v>
      </c>
      <c r="P48" s="31">
        <v>6726.0478519999997</v>
      </c>
      <c r="Q48" s="31">
        <v>6908.9765619999998</v>
      </c>
      <c r="R48" s="31">
        <v>7093.2514650000003</v>
      </c>
      <c r="S48" s="31">
        <v>7277.5610349999997</v>
      </c>
      <c r="T48" s="31">
        <v>7462.3051759999998</v>
      </c>
      <c r="U48" s="31">
        <v>7649.1918949999999</v>
      </c>
      <c r="V48" s="31">
        <v>7840.734375</v>
      </c>
      <c r="W48" s="31">
        <v>8039.8706050000001</v>
      </c>
      <c r="X48" s="31">
        <v>8246.7412110000005</v>
      </c>
      <c r="Y48" s="31">
        <v>8472.7744139999995</v>
      </c>
      <c r="Z48" s="31">
        <v>8711.7226559999999</v>
      </c>
      <c r="AA48" s="31">
        <v>8982.2841800000006</v>
      </c>
      <c r="AB48" s="31">
        <v>9255.6113280000009</v>
      </c>
      <c r="AC48" s="31">
        <v>9533.7109380000002</v>
      </c>
      <c r="AD48" s="31">
        <v>9816.0693360000005</v>
      </c>
      <c r="AE48" s="31">
        <v>10100.483398</v>
      </c>
      <c r="AF48" s="31">
        <v>10384.622069999999</v>
      </c>
      <c r="AG48" s="32">
        <v>2.8133999999999999E-2</v>
      </c>
    </row>
    <row r="49" spans="1:33" ht="12" customHeight="1">
      <c r="A49" s="19" t="s">
        <v>422</v>
      </c>
      <c r="B49" s="37" t="s">
        <v>1956</v>
      </c>
      <c r="C49" s="31">
        <v>3654.5815429999998</v>
      </c>
      <c r="D49" s="31">
        <v>3591.5048830000001</v>
      </c>
      <c r="E49" s="31">
        <v>3844.1352539999998</v>
      </c>
      <c r="F49" s="31">
        <v>3907.1469729999999</v>
      </c>
      <c r="G49" s="31">
        <v>4030.0576169999999</v>
      </c>
      <c r="H49" s="31">
        <v>4142.3085940000001</v>
      </c>
      <c r="I49" s="31">
        <v>4290.265625</v>
      </c>
      <c r="J49" s="31">
        <v>4439.466797</v>
      </c>
      <c r="K49" s="31">
        <v>4589.8022460000002</v>
      </c>
      <c r="L49" s="31">
        <v>4741.5327150000003</v>
      </c>
      <c r="M49" s="31">
        <v>4895.2597660000001</v>
      </c>
      <c r="N49" s="31">
        <v>5049.5454099999997</v>
      </c>
      <c r="O49" s="31">
        <v>5203.7089839999999</v>
      </c>
      <c r="P49" s="31">
        <v>5358.4682620000003</v>
      </c>
      <c r="Q49" s="31">
        <v>5515.2041019999997</v>
      </c>
      <c r="R49" s="31">
        <v>5673.6943359999996</v>
      </c>
      <c r="S49" s="31">
        <v>5832.7646480000003</v>
      </c>
      <c r="T49" s="31">
        <v>5992.7744140000004</v>
      </c>
      <c r="U49" s="31">
        <v>6155.3295900000003</v>
      </c>
      <c r="V49" s="31">
        <v>6322.5820309999999</v>
      </c>
      <c r="W49" s="31">
        <v>6497.0327150000003</v>
      </c>
      <c r="X49" s="31">
        <v>6678.7607420000004</v>
      </c>
      <c r="Y49" s="31">
        <v>6866.3188479999999</v>
      </c>
      <c r="Z49" s="31">
        <v>7059.7065430000002</v>
      </c>
      <c r="AA49" s="31">
        <v>7284.279297</v>
      </c>
      <c r="AB49" s="31">
        <v>7511.2211909999996</v>
      </c>
      <c r="AC49" s="31">
        <v>7742.2485349999997</v>
      </c>
      <c r="AD49" s="31">
        <v>7976.921875</v>
      </c>
      <c r="AE49" s="31">
        <v>8213.3476559999999</v>
      </c>
      <c r="AF49" s="31">
        <v>8449.5224610000005</v>
      </c>
      <c r="AG49" s="32">
        <v>2.9322999999999998E-2</v>
      </c>
    </row>
    <row r="50" spans="1:33" ht="15" customHeight="1">
      <c r="A50" s="19" t="s">
        <v>421</v>
      </c>
      <c r="B50" s="37" t="s">
        <v>1957</v>
      </c>
      <c r="C50" s="31">
        <v>766.82202099999995</v>
      </c>
      <c r="D50" s="31">
        <v>760.30908199999999</v>
      </c>
      <c r="E50" s="31">
        <v>864.02557400000001</v>
      </c>
      <c r="F50" s="31">
        <v>853.12634300000002</v>
      </c>
      <c r="G50" s="31">
        <v>868.08685300000002</v>
      </c>
      <c r="H50" s="31">
        <v>858.63403300000004</v>
      </c>
      <c r="I50" s="31">
        <v>926.353882</v>
      </c>
      <c r="J50" s="31">
        <v>950.23547399999995</v>
      </c>
      <c r="K50" s="31">
        <v>973.39599599999997</v>
      </c>
      <c r="L50" s="31">
        <v>996.03466800000001</v>
      </c>
      <c r="M50" s="31">
        <v>1018.164124</v>
      </c>
      <c r="N50" s="31">
        <v>1039.7551269999999</v>
      </c>
      <c r="O50" s="31">
        <v>1060.7639160000001</v>
      </c>
      <c r="P50" s="31">
        <v>1081.2574460000001</v>
      </c>
      <c r="Q50" s="31">
        <v>1101.4614260000001</v>
      </c>
      <c r="R50" s="31">
        <v>1121.322144</v>
      </c>
      <c r="S50" s="31">
        <v>1140.7647710000001</v>
      </c>
      <c r="T50" s="31">
        <v>1159.8131100000001</v>
      </c>
      <c r="U50" s="31">
        <v>1178.494385</v>
      </c>
      <c r="V50" s="31">
        <v>1197.0710449999999</v>
      </c>
      <c r="W50" s="31">
        <v>1215.8641359999999</v>
      </c>
      <c r="X50" s="31">
        <v>1234.947754</v>
      </c>
      <c r="Y50" s="31">
        <v>1267.287231</v>
      </c>
      <c r="Z50" s="31">
        <v>1306.7384030000001</v>
      </c>
      <c r="AA50" s="31">
        <v>1346.76062</v>
      </c>
      <c r="AB50" s="31">
        <v>1387.3328859999999</v>
      </c>
      <c r="AC50" s="31">
        <v>1428.673462</v>
      </c>
      <c r="AD50" s="31">
        <v>1470.7364500000001</v>
      </c>
      <c r="AE50" s="31">
        <v>1513.303711</v>
      </c>
      <c r="AF50" s="31">
        <v>1556.1391599999999</v>
      </c>
      <c r="AG50" s="32">
        <v>2.4704E-2</v>
      </c>
    </row>
    <row r="51" spans="1:33" ht="15" customHeight="1">
      <c r="A51" s="19" t="s">
        <v>420</v>
      </c>
      <c r="B51" s="37" t="s">
        <v>1958</v>
      </c>
      <c r="C51" s="31">
        <v>223.251328</v>
      </c>
      <c r="D51" s="31">
        <v>221.623932</v>
      </c>
      <c r="E51" s="31">
        <v>219.04534899999999</v>
      </c>
      <c r="F51" s="31">
        <v>222.87264999999999</v>
      </c>
      <c r="G51" s="31">
        <v>229.41774000000001</v>
      </c>
      <c r="H51" s="31">
        <v>235.076233</v>
      </c>
      <c r="I51" s="31">
        <v>241.76397700000001</v>
      </c>
      <c r="J51" s="31">
        <v>248.382294</v>
      </c>
      <c r="K51" s="31">
        <v>254.92065400000001</v>
      </c>
      <c r="L51" s="31">
        <v>261.39135700000003</v>
      </c>
      <c r="M51" s="31">
        <v>267.82473800000002</v>
      </c>
      <c r="N51" s="31">
        <v>274.13623000000001</v>
      </c>
      <c r="O51" s="31">
        <v>280.28829999999999</v>
      </c>
      <c r="P51" s="31">
        <v>286.32232699999997</v>
      </c>
      <c r="Q51" s="31">
        <v>292.31097399999999</v>
      </c>
      <c r="R51" s="31">
        <v>298.23501599999997</v>
      </c>
      <c r="S51" s="31">
        <v>304.031586</v>
      </c>
      <c r="T51" s="31">
        <v>309.71798699999999</v>
      </c>
      <c r="U51" s="31">
        <v>315.36779799999999</v>
      </c>
      <c r="V51" s="31">
        <v>321.08126800000002</v>
      </c>
      <c r="W51" s="31">
        <v>326.97366299999999</v>
      </c>
      <c r="X51" s="31">
        <v>333.03298999999998</v>
      </c>
      <c r="Y51" s="31">
        <v>339.16863999999998</v>
      </c>
      <c r="Z51" s="31">
        <v>345.27694700000001</v>
      </c>
      <c r="AA51" s="31">
        <v>351.24408</v>
      </c>
      <c r="AB51" s="31">
        <v>357.05725100000001</v>
      </c>
      <c r="AC51" s="31">
        <v>362.78890999999999</v>
      </c>
      <c r="AD51" s="31">
        <v>368.41082799999998</v>
      </c>
      <c r="AE51" s="31">
        <v>373.83169600000002</v>
      </c>
      <c r="AF51" s="31">
        <v>378.95977800000003</v>
      </c>
      <c r="AG51" s="32">
        <v>1.8412999999999999E-2</v>
      </c>
    </row>
    <row r="52" spans="1:33" ht="15" customHeight="1">
      <c r="A52" s="19" t="s">
        <v>419</v>
      </c>
      <c r="B52" s="37" t="s">
        <v>1967</v>
      </c>
      <c r="C52" s="31">
        <v>1159.8077390000001</v>
      </c>
      <c r="D52" s="31">
        <v>1154.67688</v>
      </c>
      <c r="E52" s="31">
        <v>1274.0864260000001</v>
      </c>
      <c r="F52" s="31">
        <v>1283.1495359999999</v>
      </c>
      <c r="G52" s="31">
        <v>1272.4169919999999</v>
      </c>
      <c r="H52" s="31">
        <v>1248.698975</v>
      </c>
      <c r="I52" s="31">
        <v>1241.635376</v>
      </c>
      <c r="J52" s="31">
        <v>1239.6917719999999</v>
      </c>
      <c r="K52" s="31">
        <v>1231.934814</v>
      </c>
      <c r="L52" s="31">
        <v>1221.776001</v>
      </c>
      <c r="M52" s="31">
        <v>1213.756836</v>
      </c>
      <c r="N52" s="31">
        <v>1204.841187</v>
      </c>
      <c r="O52" s="31">
        <v>1194.9411620000001</v>
      </c>
      <c r="P52" s="31">
        <v>1189.7779539999999</v>
      </c>
      <c r="Q52" s="31">
        <v>1185.520996</v>
      </c>
      <c r="R52" s="31">
        <v>1182.47937</v>
      </c>
      <c r="S52" s="31">
        <v>1179.2508539999999</v>
      </c>
      <c r="T52" s="31">
        <v>1175.8320309999999</v>
      </c>
      <c r="U52" s="31">
        <v>1172.491211</v>
      </c>
      <c r="V52" s="31">
        <v>1169.371948</v>
      </c>
      <c r="W52" s="31">
        <v>1166.775269</v>
      </c>
      <c r="X52" s="31">
        <v>1164.5192870000001</v>
      </c>
      <c r="Y52" s="31">
        <v>1162.4262699999999</v>
      </c>
      <c r="Z52" s="31">
        <v>1161.947754</v>
      </c>
      <c r="AA52" s="31">
        <v>1168.165894</v>
      </c>
      <c r="AB52" s="31">
        <v>1175.094482</v>
      </c>
      <c r="AC52" s="31">
        <v>1182.709351</v>
      </c>
      <c r="AD52" s="31">
        <v>1191.1723629999999</v>
      </c>
      <c r="AE52" s="31">
        <v>1200.652466</v>
      </c>
      <c r="AF52" s="31">
        <v>1211.2677000000001</v>
      </c>
      <c r="AG52" s="32">
        <v>1.498E-3</v>
      </c>
    </row>
    <row r="53" spans="1:33" ht="15" customHeight="1">
      <c r="A53" s="19" t="s">
        <v>418</v>
      </c>
      <c r="B53" s="37" t="s">
        <v>1956</v>
      </c>
      <c r="C53" s="31">
        <v>524.72741699999995</v>
      </c>
      <c r="D53" s="31">
        <v>522.28741500000001</v>
      </c>
      <c r="E53" s="31">
        <v>563.47552499999995</v>
      </c>
      <c r="F53" s="31">
        <v>583.79193099999998</v>
      </c>
      <c r="G53" s="31">
        <v>585.17028800000003</v>
      </c>
      <c r="H53" s="31">
        <v>571.37902799999995</v>
      </c>
      <c r="I53" s="31">
        <v>574.68426499999998</v>
      </c>
      <c r="J53" s="31">
        <v>577.36181599999998</v>
      </c>
      <c r="K53" s="31">
        <v>579.57360800000004</v>
      </c>
      <c r="L53" s="31">
        <v>581.40106200000002</v>
      </c>
      <c r="M53" s="31">
        <v>582.56097399999999</v>
      </c>
      <c r="N53" s="31">
        <v>582.98925799999995</v>
      </c>
      <c r="O53" s="31">
        <v>583.53063999999995</v>
      </c>
      <c r="P53" s="31">
        <v>584.34191899999996</v>
      </c>
      <c r="Q53" s="31">
        <v>585.401611</v>
      </c>
      <c r="R53" s="31">
        <v>586.79010000000005</v>
      </c>
      <c r="S53" s="31">
        <v>588.32977300000005</v>
      </c>
      <c r="T53" s="31">
        <v>590.03582800000004</v>
      </c>
      <c r="U53" s="31">
        <v>592.040527</v>
      </c>
      <c r="V53" s="31">
        <v>594.42694100000006</v>
      </c>
      <c r="W53" s="31">
        <v>597.32757600000002</v>
      </c>
      <c r="X53" s="31">
        <v>600.680115</v>
      </c>
      <c r="Y53" s="31">
        <v>604.40625</v>
      </c>
      <c r="Z53" s="31">
        <v>608.51122999999995</v>
      </c>
      <c r="AA53" s="31">
        <v>613.01849400000003</v>
      </c>
      <c r="AB53" s="31">
        <v>617.94140600000003</v>
      </c>
      <c r="AC53" s="31">
        <v>623.28063999999995</v>
      </c>
      <c r="AD53" s="31">
        <v>629.113831</v>
      </c>
      <c r="AE53" s="31">
        <v>635.52069100000006</v>
      </c>
      <c r="AF53" s="31">
        <v>642.56073000000004</v>
      </c>
      <c r="AG53" s="32">
        <v>7.0099999999999997E-3</v>
      </c>
    </row>
    <row r="54" spans="1:33" ht="15" customHeight="1">
      <c r="A54" s="19" t="s">
        <v>417</v>
      </c>
      <c r="B54" s="37" t="s">
        <v>1957</v>
      </c>
      <c r="C54" s="31">
        <v>506.17117300000001</v>
      </c>
      <c r="D54" s="31">
        <v>504.348297</v>
      </c>
      <c r="E54" s="31">
        <v>583.38690199999996</v>
      </c>
      <c r="F54" s="31">
        <v>573.90887499999997</v>
      </c>
      <c r="G54" s="31">
        <v>563.94799799999998</v>
      </c>
      <c r="H54" s="31">
        <v>556.23785399999997</v>
      </c>
      <c r="I54" s="31">
        <v>548.00219700000002</v>
      </c>
      <c r="J54" s="31">
        <v>545.90270999999996</v>
      </c>
      <c r="K54" s="31">
        <v>537.29003899999998</v>
      </c>
      <c r="L54" s="31">
        <v>528.25067100000001</v>
      </c>
      <c r="M54" s="31">
        <v>520.58306900000002</v>
      </c>
      <c r="N54" s="31">
        <v>513.06469700000002</v>
      </c>
      <c r="O54" s="31">
        <v>505.10629299999999</v>
      </c>
      <c r="P54" s="31">
        <v>501.518799</v>
      </c>
      <c r="Q54" s="31">
        <v>497.76489299999997</v>
      </c>
      <c r="R54" s="31">
        <v>493.93429600000002</v>
      </c>
      <c r="S54" s="31">
        <v>489.73864700000001</v>
      </c>
      <c r="T54" s="31">
        <v>485.15936299999998</v>
      </c>
      <c r="U54" s="31">
        <v>480.32186899999999</v>
      </c>
      <c r="V54" s="31">
        <v>475.30310100000003</v>
      </c>
      <c r="W54" s="31">
        <v>470.24743699999999</v>
      </c>
      <c r="X54" s="31">
        <v>465.04129</v>
      </c>
      <c r="Y54" s="31">
        <v>459.59433000000001</v>
      </c>
      <c r="Z54" s="31">
        <v>455.35409499999997</v>
      </c>
      <c r="AA54" s="31">
        <v>457.37973</v>
      </c>
      <c r="AB54" s="31">
        <v>459.67477400000001</v>
      </c>
      <c r="AC54" s="31">
        <v>462.21563700000002</v>
      </c>
      <c r="AD54" s="31">
        <v>465.08517499999999</v>
      </c>
      <c r="AE54" s="31">
        <v>468.36767600000002</v>
      </c>
      <c r="AF54" s="31">
        <v>472.11910999999998</v>
      </c>
      <c r="AG54" s="32">
        <v>-2.3990000000000001E-3</v>
      </c>
    </row>
    <row r="55" spans="1:33" ht="15" customHeight="1">
      <c r="A55" s="19" t="s">
        <v>416</v>
      </c>
      <c r="B55" s="37" t="s">
        <v>1958</v>
      </c>
      <c r="C55" s="31">
        <v>128.90921</v>
      </c>
      <c r="D55" s="31">
        <v>128.04115300000001</v>
      </c>
      <c r="E55" s="31">
        <v>127.224052</v>
      </c>
      <c r="F55" s="31">
        <v>125.44871500000001</v>
      </c>
      <c r="G55" s="31">
        <v>123.29869100000001</v>
      </c>
      <c r="H55" s="31">
        <v>121.082008</v>
      </c>
      <c r="I55" s="31">
        <v>118.94890599999999</v>
      </c>
      <c r="J55" s="31">
        <v>116.42729199999999</v>
      </c>
      <c r="K55" s="31">
        <v>115.071144</v>
      </c>
      <c r="L55" s="31">
        <v>112.124245</v>
      </c>
      <c r="M55" s="31">
        <v>110.612747</v>
      </c>
      <c r="N55" s="31">
        <v>108.78727000000001</v>
      </c>
      <c r="O55" s="31">
        <v>106.304199</v>
      </c>
      <c r="P55" s="31">
        <v>103.917191</v>
      </c>
      <c r="Q55" s="31">
        <v>102.35453800000001</v>
      </c>
      <c r="R55" s="31">
        <v>101.75502</v>
      </c>
      <c r="S55" s="31">
        <v>101.18246499999999</v>
      </c>
      <c r="T55" s="31">
        <v>100.636826</v>
      </c>
      <c r="U55" s="31">
        <v>100.128738</v>
      </c>
      <c r="V55" s="31">
        <v>99.642021</v>
      </c>
      <c r="W55" s="31">
        <v>99.200333000000001</v>
      </c>
      <c r="X55" s="31">
        <v>98.797873999999993</v>
      </c>
      <c r="Y55" s="31">
        <v>98.425644000000005</v>
      </c>
      <c r="Z55" s="31">
        <v>98.082367000000005</v>
      </c>
      <c r="AA55" s="31">
        <v>97.767753999999996</v>
      </c>
      <c r="AB55" s="31">
        <v>97.478279000000001</v>
      </c>
      <c r="AC55" s="31">
        <v>97.213013000000004</v>
      </c>
      <c r="AD55" s="31">
        <v>96.973381000000003</v>
      </c>
      <c r="AE55" s="31">
        <v>96.764090999999993</v>
      </c>
      <c r="AF55" s="31">
        <v>96.587913999999998</v>
      </c>
      <c r="AG55" s="32">
        <v>-9.9039999999999996E-3</v>
      </c>
    </row>
    <row r="56" spans="1:33" ht="15" customHeight="1">
      <c r="A56" s="19" t="s">
        <v>415</v>
      </c>
      <c r="B56" s="37" t="s">
        <v>1968</v>
      </c>
      <c r="C56" s="31">
        <v>2144.236328</v>
      </c>
      <c r="D56" s="31">
        <v>2132.766357</v>
      </c>
      <c r="E56" s="31">
        <v>2402.1022950000001</v>
      </c>
      <c r="F56" s="31">
        <v>2492.0830080000001</v>
      </c>
      <c r="G56" s="31">
        <v>2519.1198730000001</v>
      </c>
      <c r="H56" s="31">
        <v>2552.4453119999998</v>
      </c>
      <c r="I56" s="31">
        <v>2633.3005370000001</v>
      </c>
      <c r="J56" s="31">
        <v>2720.0424800000001</v>
      </c>
      <c r="K56" s="31">
        <v>2809.2878420000002</v>
      </c>
      <c r="L56" s="31">
        <v>2894.2421880000002</v>
      </c>
      <c r="M56" s="31">
        <v>2978.4536130000001</v>
      </c>
      <c r="N56" s="31">
        <v>3062.0895999999998</v>
      </c>
      <c r="O56" s="31">
        <v>3145.4956050000001</v>
      </c>
      <c r="P56" s="31">
        <v>3229.2128910000001</v>
      </c>
      <c r="Q56" s="31">
        <v>3313.439453</v>
      </c>
      <c r="R56" s="31">
        <v>3396.8911130000001</v>
      </c>
      <c r="S56" s="31">
        <v>3481.0434570000002</v>
      </c>
      <c r="T56" s="31">
        <v>3566.4099120000001</v>
      </c>
      <c r="U56" s="31">
        <v>3652.6752929999998</v>
      </c>
      <c r="V56" s="31">
        <v>3744.4277339999999</v>
      </c>
      <c r="W56" s="31">
        <v>3840.1140140000002</v>
      </c>
      <c r="X56" s="31">
        <v>3936.9433589999999</v>
      </c>
      <c r="Y56" s="31">
        <v>4034.4343260000001</v>
      </c>
      <c r="Z56" s="31">
        <v>4133.1826170000004</v>
      </c>
      <c r="AA56" s="31">
        <v>4232.6962890000004</v>
      </c>
      <c r="AB56" s="31">
        <v>4328.6611329999996</v>
      </c>
      <c r="AC56" s="31">
        <v>4425.0507809999999</v>
      </c>
      <c r="AD56" s="31">
        <v>4523.1015619999998</v>
      </c>
      <c r="AE56" s="31">
        <v>4623.9033200000003</v>
      </c>
      <c r="AF56" s="31">
        <v>4731.4228519999997</v>
      </c>
      <c r="AG56" s="32">
        <v>2.7667000000000001E-2</v>
      </c>
    </row>
    <row r="57" spans="1:33" ht="15" customHeight="1">
      <c r="A57" s="19" t="s">
        <v>414</v>
      </c>
      <c r="B57" s="37" t="s">
        <v>1956</v>
      </c>
      <c r="C57" s="31">
        <v>1132.485962</v>
      </c>
      <c r="D57" s="31">
        <v>1126.212769</v>
      </c>
      <c r="E57" s="31">
        <v>1296.4171140000001</v>
      </c>
      <c r="F57" s="31">
        <v>1371.9571530000001</v>
      </c>
      <c r="G57" s="31">
        <v>1414.9479980000001</v>
      </c>
      <c r="H57" s="31">
        <v>1445.837158</v>
      </c>
      <c r="I57" s="31">
        <v>1507.5726320000001</v>
      </c>
      <c r="J57" s="31">
        <v>1568.7723390000001</v>
      </c>
      <c r="K57" s="31">
        <v>1628.2729489999999</v>
      </c>
      <c r="L57" s="31">
        <v>1685.799683</v>
      </c>
      <c r="M57" s="31">
        <v>1743.518311</v>
      </c>
      <c r="N57" s="31">
        <v>1801.61438</v>
      </c>
      <c r="O57" s="31">
        <v>1860.3389890000001</v>
      </c>
      <c r="P57" s="31">
        <v>1920.0692140000001</v>
      </c>
      <c r="Q57" s="31">
        <v>1980.9517820000001</v>
      </c>
      <c r="R57" s="31">
        <v>2042.1873780000001</v>
      </c>
      <c r="S57" s="31">
        <v>2104.6994629999999</v>
      </c>
      <c r="T57" s="31">
        <v>2168.7917480000001</v>
      </c>
      <c r="U57" s="31">
        <v>2234.282471</v>
      </c>
      <c r="V57" s="31">
        <v>2305.5397950000001</v>
      </c>
      <c r="W57" s="31">
        <v>2381.226318</v>
      </c>
      <c r="X57" s="31">
        <v>2458.5581050000001</v>
      </c>
      <c r="Y57" s="31">
        <v>2537.2546390000002</v>
      </c>
      <c r="Z57" s="31">
        <v>2617.7214359999998</v>
      </c>
      <c r="AA57" s="31">
        <v>2699.6701659999999</v>
      </c>
      <c r="AB57" s="31">
        <v>2780.3217770000001</v>
      </c>
      <c r="AC57" s="31">
        <v>2862.258789</v>
      </c>
      <c r="AD57" s="31">
        <v>2946.3012699999999</v>
      </c>
      <c r="AE57" s="31">
        <v>3033.1782229999999</v>
      </c>
      <c r="AF57" s="31">
        <v>3123.7136230000001</v>
      </c>
      <c r="AG57" s="32">
        <v>3.5605999999999999E-2</v>
      </c>
    </row>
    <row r="58" spans="1:33" ht="15" customHeight="1">
      <c r="A58" s="19" t="s">
        <v>413</v>
      </c>
      <c r="B58" s="37" t="s">
        <v>1957</v>
      </c>
      <c r="C58" s="31">
        <v>590.44549600000005</v>
      </c>
      <c r="D58" s="31">
        <v>587.86871299999996</v>
      </c>
      <c r="E58" s="31">
        <v>689.92077600000005</v>
      </c>
      <c r="F58" s="31">
        <v>682.07751499999995</v>
      </c>
      <c r="G58" s="31">
        <v>673.90319799999997</v>
      </c>
      <c r="H58" s="31">
        <v>666.31701699999996</v>
      </c>
      <c r="I58" s="31">
        <v>672.24591099999998</v>
      </c>
      <c r="J58" s="31">
        <v>684.84271200000001</v>
      </c>
      <c r="K58" s="31">
        <v>702.13385000000005</v>
      </c>
      <c r="L58" s="31">
        <v>717.65704300000004</v>
      </c>
      <c r="M58" s="31">
        <v>732.34521500000005</v>
      </c>
      <c r="N58" s="31">
        <v>746.13604699999996</v>
      </c>
      <c r="O58" s="31">
        <v>759.07659899999999</v>
      </c>
      <c r="P58" s="31">
        <v>771.26220699999999</v>
      </c>
      <c r="Q58" s="31">
        <v>782.71612500000003</v>
      </c>
      <c r="R58" s="31">
        <v>793.14007600000002</v>
      </c>
      <c r="S58" s="31">
        <v>802.88714600000003</v>
      </c>
      <c r="T58" s="31">
        <v>812.10766599999999</v>
      </c>
      <c r="U58" s="31">
        <v>820.71386700000005</v>
      </c>
      <c r="V58" s="31">
        <v>828.86377000000005</v>
      </c>
      <c r="W58" s="31">
        <v>836.43969700000002</v>
      </c>
      <c r="X58" s="31">
        <v>843.417419</v>
      </c>
      <c r="Y58" s="31">
        <v>849.66449</v>
      </c>
      <c r="Z58" s="31">
        <v>855.30285600000002</v>
      </c>
      <c r="AA58" s="31">
        <v>860.20159899999999</v>
      </c>
      <c r="AB58" s="31">
        <v>863.39813200000003</v>
      </c>
      <c r="AC58" s="31">
        <v>865.77307099999996</v>
      </c>
      <c r="AD58" s="31">
        <v>867.597534</v>
      </c>
      <c r="AE58" s="31">
        <v>869.11010699999997</v>
      </c>
      <c r="AF58" s="31">
        <v>873.31774900000005</v>
      </c>
      <c r="AG58" s="32">
        <v>1.3589E-2</v>
      </c>
    </row>
    <row r="59" spans="1:33" ht="15" customHeight="1">
      <c r="A59" s="19" t="s">
        <v>412</v>
      </c>
      <c r="B59" s="37" t="s">
        <v>1958</v>
      </c>
      <c r="C59" s="31">
        <v>421.30505399999998</v>
      </c>
      <c r="D59" s="31">
        <v>418.684753</v>
      </c>
      <c r="E59" s="31">
        <v>415.76449600000001</v>
      </c>
      <c r="F59" s="31">
        <v>438.04840100000001</v>
      </c>
      <c r="G59" s="31">
        <v>430.268799</v>
      </c>
      <c r="H59" s="31">
        <v>440.29089399999998</v>
      </c>
      <c r="I59" s="31">
        <v>453.481964</v>
      </c>
      <c r="J59" s="31">
        <v>466.42739899999998</v>
      </c>
      <c r="K59" s="31">
        <v>478.88113399999997</v>
      </c>
      <c r="L59" s="31">
        <v>490.78527800000001</v>
      </c>
      <c r="M59" s="31">
        <v>502.589966</v>
      </c>
      <c r="N59" s="31">
        <v>514.33917199999996</v>
      </c>
      <c r="O59" s="31">
        <v>526.07995600000004</v>
      </c>
      <c r="P59" s="31">
        <v>537.88140899999996</v>
      </c>
      <c r="Q59" s="31">
        <v>549.77148399999999</v>
      </c>
      <c r="R59" s="31">
        <v>561.56378199999995</v>
      </c>
      <c r="S59" s="31">
        <v>573.45684800000004</v>
      </c>
      <c r="T59" s="31">
        <v>585.51049799999998</v>
      </c>
      <c r="U59" s="31">
        <v>597.67883300000005</v>
      </c>
      <c r="V59" s="31">
        <v>610.02404799999999</v>
      </c>
      <c r="W59" s="31">
        <v>622.44793700000002</v>
      </c>
      <c r="X59" s="31">
        <v>634.96771200000001</v>
      </c>
      <c r="Y59" s="31">
        <v>647.51513699999998</v>
      </c>
      <c r="Z59" s="31">
        <v>660.15795900000001</v>
      </c>
      <c r="AA59" s="31">
        <v>672.82421899999997</v>
      </c>
      <c r="AB59" s="31">
        <v>684.941284</v>
      </c>
      <c r="AC59" s="31">
        <v>697.01928699999996</v>
      </c>
      <c r="AD59" s="31">
        <v>709.20263699999998</v>
      </c>
      <c r="AE59" s="31">
        <v>721.614868</v>
      </c>
      <c r="AF59" s="31">
        <v>734.39166299999999</v>
      </c>
      <c r="AG59" s="32">
        <v>1.9345999999999999E-2</v>
      </c>
    </row>
    <row r="60" spans="1:33" ht="15" customHeight="1">
      <c r="A60" s="19" t="s">
        <v>411</v>
      </c>
      <c r="B60" s="37" t="s">
        <v>1969</v>
      </c>
      <c r="C60" s="31">
        <v>978.30895999999996</v>
      </c>
      <c r="D60" s="31">
        <v>970.67895499999997</v>
      </c>
      <c r="E60" s="31">
        <v>997.15283199999999</v>
      </c>
      <c r="F60" s="31">
        <v>1018.2880249999999</v>
      </c>
      <c r="G60" s="31">
        <v>1054.0688479999999</v>
      </c>
      <c r="H60" s="31">
        <v>1097.1191409999999</v>
      </c>
      <c r="I60" s="31">
        <v>1157.7764890000001</v>
      </c>
      <c r="J60" s="31">
        <v>1222.98999</v>
      </c>
      <c r="K60" s="31">
        <v>1289.889893</v>
      </c>
      <c r="L60" s="31">
        <v>1358.6741939999999</v>
      </c>
      <c r="M60" s="31">
        <v>1429.548462</v>
      </c>
      <c r="N60" s="31">
        <v>1501.1796879999999</v>
      </c>
      <c r="O60" s="31">
        <v>1572.9688719999999</v>
      </c>
      <c r="P60" s="31">
        <v>1644.450928</v>
      </c>
      <c r="Q60" s="31">
        <v>1716.4338379999999</v>
      </c>
      <c r="R60" s="31">
        <v>1789.6604</v>
      </c>
      <c r="S60" s="31">
        <v>1864.936768</v>
      </c>
      <c r="T60" s="31">
        <v>1942.5126949999999</v>
      </c>
      <c r="U60" s="31">
        <v>2022.3937989999999</v>
      </c>
      <c r="V60" s="31">
        <v>2104.5395509999998</v>
      </c>
      <c r="W60" s="31">
        <v>2187.9736330000001</v>
      </c>
      <c r="X60" s="31">
        <v>2273.2785640000002</v>
      </c>
      <c r="Y60" s="31">
        <v>2360.6835940000001</v>
      </c>
      <c r="Z60" s="31">
        <v>2450.1137699999999</v>
      </c>
      <c r="AA60" s="31">
        <v>2541.5588379999999</v>
      </c>
      <c r="AB60" s="31">
        <v>2634.04126</v>
      </c>
      <c r="AC60" s="31">
        <v>2728.0043949999999</v>
      </c>
      <c r="AD60" s="31">
        <v>2827.782471</v>
      </c>
      <c r="AE60" s="31">
        <v>2929.0634770000001</v>
      </c>
      <c r="AF60" s="31">
        <v>3030.5527339999999</v>
      </c>
      <c r="AG60" s="32">
        <v>3.9759000000000003E-2</v>
      </c>
    </row>
    <row r="61" spans="1:33" ht="15" customHeight="1">
      <c r="A61" s="19" t="s">
        <v>410</v>
      </c>
      <c r="B61" s="37" t="s">
        <v>1956</v>
      </c>
      <c r="C61" s="31">
        <v>694.907104</v>
      </c>
      <c r="D61" s="31">
        <v>688.72430399999996</v>
      </c>
      <c r="E61" s="31">
        <v>705.72381600000006</v>
      </c>
      <c r="F61" s="31">
        <v>729.902466</v>
      </c>
      <c r="G61" s="31">
        <v>762.72515899999996</v>
      </c>
      <c r="H61" s="31">
        <v>797.739014</v>
      </c>
      <c r="I61" s="31">
        <v>846.81915300000003</v>
      </c>
      <c r="J61" s="31">
        <v>897.788635</v>
      </c>
      <c r="K61" s="31">
        <v>950.24548300000004</v>
      </c>
      <c r="L61" s="31">
        <v>1004.357117</v>
      </c>
      <c r="M61" s="31">
        <v>1060.2928469999999</v>
      </c>
      <c r="N61" s="31">
        <v>1117.0347899999999</v>
      </c>
      <c r="O61" s="31">
        <v>1174.1247559999999</v>
      </c>
      <c r="P61" s="31">
        <v>1231.206909</v>
      </c>
      <c r="Q61" s="31">
        <v>1288.9053960000001</v>
      </c>
      <c r="R61" s="31">
        <v>1347.8012699999999</v>
      </c>
      <c r="S61" s="31">
        <v>1408.5268550000001</v>
      </c>
      <c r="T61" s="31">
        <v>1471.286621</v>
      </c>
      <c r="U61" s="31">
        <v>1536.0958250000001</v>
      </c>
      <c r="V61" s="31">
        <v>1602.934814</v>
      </c>
      <c r="W61" s="31">
        <v>1671.0535890000001</v>
      </c>
      <c r="X61" s="31">
        <v>1740.9182129999999</v>
      </c>
      <c r="Y61" s="31">
        <v>1812.7193600000001</v>
      </c>
      <c r="Z61" s="31">
        <v>1886.411499</v>
      </c>
      <c r="AA61" s="31">
        <v>1961.9997559999999</v>
      </c>
      <c r="AB61" s="31">
        <v>2038.726318</v>
      </c>
      <c r="AC61" s="31">
        <v>2116.9633789999998</v>
      </c>
      <c r="AD61" s="31">
        <v>2200.9892580000001</v>
      </c>
      <c r="AE61" s="31">
        <v>2286.57251</v>
      </c>
      <c r="AF61" s="31">
        <v>2372.6889649999998</v>
      </c>
      <c r="AG61" s="32">
        <v>4.3254000000000001E-2</v>
      </c>
    </row>
    <row r="62" spans="1:33" ht="15" customHeight="1">
      <c r="A62" s="19" t="s">
        <v>409</v>
      </c>
      <c r="B62" s="37" t="s">
        <v>1957</v>
      </c>
      <c r="C62" s="31">
        <v>106.75715599999999</v>
      </c>
      <c r="D62" s="31">
        <v>106.336975</v>
      </c>
      <c r="E62" s="31">
        <v>117.419746</v>
      </c>
      <c r="F62" s="31">
        <v>115.480385</v>
      </c>
      <c r="G62" s="31">
        <v>113.495018</v>
      </c>
      <c r="H62" s="31">
        <v>115.400436</v>
      </c>
      <c r="I62" s="31">
        <v>118.167328</v>
      </c>
      <c r="J62" s="31">
        <v>123.393799</v>
      </c>
      <c r="K62" s="31">
        <v>128.71101400000001</v>
      </c>
      <c r="L62" s="31">
        <v>134.13339199999999</v>
      </c>
      <c r="M62" s="31">
        <v>139.67129499999999</v>
      </c>
      <c r="N62" s="31">
        <v>145.230591</v>
      </c>
      <c r="O62" s="31">
        <v>150.76744099999999</v>
      </c>
      <c r="P62" s="31">
        <v>156.24873400000001</v>
      </c>
      <c r="Q62" s="31">
        <v>161.735748</v>
      </c>
      <c r="R62" s="31">
        <v>167.27799999999999</v>
      </c>
      <c r="S62" s="31">
        <v>172.93893399999999</v>
      </c>
      <c r="T62" s="31">
        <v>178.73597699999999</v>
      </c>
      <c r="U62" s="31">
        <v>184.668533</v>
      </c>
      <c r="V62" s="31">
        <v>190.735443</v>
      </c>
      <c r="W62" s="31">
        <v>196.85751300000001</v>
      </c>
      <c r="X62" s="31">
        <v>203.08026100000001</v>
      </c>
      <c r="Y62" s="31">
        <v>209.418488</v>
      </c>
      <c r="Z62" s="31">
        <v>215.865082</v>
      </c>
      <c r="AA62" s="31">
        <v>222.41830400000001</v>
      </c>
      <c r="AB62" s="31">
        <v>228.998795</v>
      </c>
      <c r="AC62" s="31">
        <v>235.639938</v>
      </c>
      <c r="AD62" s="31">
        <v>242.36274700000001</v>
      </c>
      <c r="AE62" s="31">
        <v>249.14274599999999</v>
      </c>
      <c r="AF62" s="31">
        <v>255.89117400000001</v>
      </c>
      <c r="AG62" s="32">
        <v>3.0603999999999999E-2</v>
      </c>
    </row>
    <row r="63" spans="1:33" ht="15" customHeight="1">
      <c r="A63" s="19" t="s">
        <v>408</v>
      </c>
      <c r="B63" s="37" t="s">
        <v>1958</v>
      </c>
      <c r="C63" s="31">
        <v>176.64468400000001</v>
      </c>
      <c r="D63" s="31">
        <v>175.61769100000001</v>
      </c>
      <c r="E63" s="31">
        <v>174.009308</v>
      </c>
      <c r="F63" s="31">
        <v>172.90515099999999</v>
      </c>
      <c r="G63" s="31">
        <v>177.848724</v>
      </c>
      <c r="H63" s="31">
        <v>183.97972100000001</v>
      </c>
      <c r="I63" s="31">
        <v>192.790054</v>
      </c>
      <c r="J63" s="31">
        <v>201.80758700000001</v>
      </c>
      <c r="K63" s="31">
        <v>210.93330399999999</v>
      </c>
      <c r="L63" s="31">
        <v>220.18374600000001</v>
      </c>
      <c r="M63" s="31">
        <v>229.584351</v>
      </c>
      <c r="N63" s="31">
        <v>238.91426100000001</v>
      </c>
      <c r="O63" s="31">
        <v>248.07662999999999</v>
      </c>
      <c r="P63" s="31">
        <v>256.99523900000003</v>
      </c>
      <c r="Q63" s="31">
        <v>265.792755</v>
      </c>
      <c r="R63" s="31">
        <v>274.58111600000001</v>
      </c>
      <c r="S63" s="31">
        <v>283.47088600000001</v>
      </c>
      <c r="T63" s="31">
        <v>292.49005099999999</v>
      </c>
      <c r="U63" s="31">
        <v>301.62942500000003</v>
      </c>
      <c r="V63" s="31">
        <v>310.86923200000001</v>
      </c>
      <c r="W63" s="31">
        <v>320.06253099999998</v>
      </c>
      <c r="X63" s="31">
        <v>329.27999899999998</v>
      </c>
      <c r="Y63" s="31">
        <v>338.54583700000001</v>
      </c>
      <c r="Z63" s="31">
        <v>347.83709700000003</v>
      </c>
      <c r="AA63" s="31">
        <v>357.14093000000003</v>
      </c>
      <c r="AB63" s="31">
        <v>366.316193</v>
      </c>
      <c r="AC63" s="31">
        <v>375.40103099999999</v>
      </c>
      <c r="AD63" s="31">
        <v>384.43048099999999</v>
      </c>
      <c r="AE63" s="31">
        <v>393.34811400000001</v>
      </c>
      <c r="AF63" s="31">
        <v>401.97256499999997</v>
      </c>
      <c r="AG63" s="32">
        <v>2.8759E-2</v>
      </c>
    </row>
    <row r="64" spans="1:33" ht="15" customHeight="1">
      <c r="A64" s="19" t="s">
        <v>407</v>
      </c>
      <c r="B64" s="37" t="s">
        <v>1970</v>
      </c>
      <c r="C64" s="31">
        <v>859.79028300000004</v>
      </c>
      <c r="D64" s="31">
        <v>863.32495100000006</v>
      </c>
      <c r="E64" s="31">
        <v>921.50537099999997</v>
      </c>
      <c r="F64" s="31">
        <v>943.71148700000003</v>
      </c>
      <c r="G64" s="31">
        <v>943.95874000000003</v>
      </c>
      <c r="H64" s="31">
        <v>941.43957499999999</v>
      </c>
      <c r="I64" s="31">
        <v>962.18298300000004</v>
      </c>
      <c r="J64" s="31">
        <v>973.62652600000001</v>
      </c>
      <c r="K64" s="31">
        <v>980.64794900000004</v>
      </c>
      <c r="L64" s="31">
        <v>992.04614300000003</v>
      </c>
      <c r="M64" s="31">
        <v>1004.048584</v>
      </c>
      <c r="N64" s="31">
        <v>1018.736145</v>
      </c>
      <c r="O64" s="31">
        <v>1036.7873540000001</v>
      </c>
      <c r="P64" s="31">
        <v>1054.9267580000001</v>
      </c>
      <c r="Q64" s="31">
        <v>1072.525513</v>
      </c>
      <c r="R64" s="31">
        <v>1089.5694579999999</v>
      </c>
      <c r="S64" s="31">
        <v>1106.6689449999999</v>
      </c>
      <c r="T64" s="31">
        <v>1124.059814</v>
      </c>
      <c r="U64" s="31">
        <v>1142.2138669999999</v>
      </c>
      <c r="V64" s="31">
        <v>1164.682129</v>
      </c>
      <c r="W64" s="31">
        <v>1187.7700199999999</v>
      </c>
      <c r="X64" s="31">
        <v>1211.5589600000001</v>
      </c>
      <c r="Y64" s="31">
        <v>1236.1024170000001</v>
      </c>
      <c r="Z64" s="31">
        <v>1261.463379</v>
      </c>
      <c r="AA64" s="31">
        <v>1287.7062989999999</v>
      </c>
      <c r="AB64" s="31">
        <v>1314.908813</v>
      </c>
      <c r="AC64" s="31">
        <v>1343.1457519999999</v>
      </c>
      <c r="AD64" s="31">
        <v>1372.498779</v>
      </c>
      <c r="AE64" s="31">
        <v>1403.0275879999999</v>
      </c>
      <c r="AF64" s="31">
        <v>1434.826904</v>
      </c>
      <c r="AG64" s="32">
        <v>1.7815999999999999E-2</v>
      </c>
    </row>
    <row r="65" spans="1:33" ht="15" customHeight="1">
      <c r="A65" s="19" t="s">
        <v>406</v>
      </c>
      <c r="B65" s="37" t="s">
        <v>1956</v>
      </c>
      <c r="C65" s="31">
        <v>346.78008999999997</v>
      </c>
      <c r="D65" s="31">
        <v>352.01828</v>
      </c>
      <c r="E65" s="31">
        <v>390.92175300000002</v>
      </c>
      <c r="F65" s="31">
        <v>407.33517499999999</v>
      </c>
      <c r="G65" s="31">
        <v>413.40035999999998</v>
      </c>
      <c r="H65" s="31">
        <v>413.33221400000002</v>
      </c>
      <c r="I65" s="31">
        <v>419.85754400000002</v>
      </c>
      <c r="J65" s="31">
        <v>426.09097300000002</v>
      </c>
      <c r="K65" s="31">
        <v>432.64434799999998</v>
      </c>
      <c r="L65" s="31">
        <v>439.25546300000002</v>
      </c>
      <c r="M65" s="31">
        <v>445.82775900000001</v>
      </c>
      <c r="N65" s="31">
        <v>455.10699499999998</v>
      </c>
      <c r="O65" s="31">
        <v>467.79913299999998</v>
      </c>
      <c r="P65" s="31">
        <v>480.72467</v>
      </c>
      <c r="Q65" s="31">
        <v>493.57287600000001</v>
      </c>
      <c r="R65" s="31">
        <v>506.35943600000002</v>
      </c>
      <c r="S65" s="31">
        <v>519.38678000000004</v>
      </c>
      <c r="T65" s="31">
        <v>532.77062999999998</v>
      </c>
      <c r="U65" s="31">
        <v>546.33215299999995</v>
      </c>
      <c r="V65" s="31">
        <v>560.27380400000004</v>
      </c>
      <c r="W65" s="31">
        <v>574.68902600000001</v>
      </c>
      <c r="X65" s="31">
        <v>589.62304700000004</v>
      </c>
      <c r="Y65" s="31">
        <v>605.106628</v>
      </c>
      <c r="Z65" s="31">
        <v>621.17541500000004</v>
      </c>
      <c r="AA65" s="31">
        <v>637.86676</v>
      </c>
      <c r="AB65" s="31">
        <v>655.22399900000005</v>
      </c>
      <c r="AC65" s="31">
        <v>673.29382299999997</v>
      </c>
      <c r="AD65" s="31">
        <v>692.12695299999996</v>
      </c>
      <c r="AE65" s="31">
        <v>711.76440400000001</v>
      </c>
      <c r="AF65" s="31">
        <v>732.26599099999999</v>
      </c>
      <c r="AG65" s="32">
        <v>2.6109E-2</v>
      </c>
    </row>
    <row r="66" spans="1:33" ht="15" customHeight="1">
      <c r="A66" s="19" t="s">
        <v>405</v>
      </c>
      <c r="B66" s="37" t="s">
        <v>1957</v>
      </c>
      <c r="C66" s="31">
        <v>126.229919</v>
      </c>
      <c r="D66" s="31">
        <v>125.93454</v>
      </c>
      <c r="E66" s="31">
        <v>150.54170199999999</v>
      </c>
      <c r="F66" s="31">
        <v>148.58667</v>
      </c>
      <c r="G66" s="31">
        <v>146.432785</v>
      </c>
      <c r="H66" s="31">
        <v>144.232147</v>
      </c>
      <c r="I66" s="31">
        <v>155.324905</v>
      </c>
      <c r="J66" s="31">
        <v>157.862976</v>
      </c>
      <c r="K66" s="31">
        <v>155.44691499999999</v>
      </c>
      <c r="L66" s="31">
        <v>157.393463</v>
      </c>
      <c r="M66" s="31">
        <v>160.101608</v>
      </c>
      <c r="N66" s="31">
        <v>162.83517499999999</v>
      </c>
      <c r="O66" s="31">
        <v>165.58296200000001</v>
      </c>
      <c r="P66" s="31">
        <v>168.32420300000001</v>
      </c>
      <c r="Q66" s="31">
        <v>171.00671399999999</v>
      </c>
      <c r="R66" s="31">
        <v>173.57772800000001</v>
      </c>
      <c r="S66" s="31">
        <v>176.088684</v>
      </c>
      <c r="T66" s="31">
        <v>178.56706199999999</v>
      </c>
      <c r="U66" s="31">
        <v>180.99790999999999</v>
      </c>
      <c r="V66" s="31">
        <v>183.41630599999999</v>
      </c>
      <c r="W66" s="31">
        <v>185.83886699999999</v>
      </c>
      <c r="X66" s="31">
        <v>188.283478</v>
      </c>
      <c r="Y66" s="31">
        <v>190.76432800000001</v>
      </c>
      <c r="Z66" s="31">
        <v>193.29641699999999</v>
      </c>
      <c r="AA66" s="31">
        <v>195.89489699999999</v>
      </c>
      <c r="AB66" s="31">
        <v>198.56912199999999</v>
      </c>
      <c r="AC66" s="31">
        <v>201.34021000000001</v>
      </c>
      <c r="AD66" s="31">
        <v>204.22099299999999</v>
      </c>
      <c r="AE66" s="31">
        <v>207.223175</v>
      </c>
      <c r="AF66" s="31">
        <v>210.36000100000001</v>
      </c>
      <c r="AG66" s="32">
        <v>1.7767000000000002E-2</v>
      </c>
    </row>
    <row r="67" spans="1:33" ht="15" customHeight="1">
      <c r="A67" s="19" t="s">
        <v>404</v>
      </c>
      <c r="B67" s="37" t="s">
        <v>1958</v>
      </c>
      <c r="C67" s="31">
        <v>386.78027300000002</v>
      </c>
      <c r="D67" s="31">
        <v>385.37210099999999</v>
      </c>
      <c r="E67" s="31">
        <v>380.04196200000001</v>
      </c>
      <c r="F67" s="31">
        <v>387.78961199999998</v>
      </c>
      <c r="G67" s="31">
        <v>384.12558000000001</v>
      </c>
      <c r="H67" s="31">
        <v>383.87524400000001</v>
      </c>
      <c r="I67" s="31">
        <v>387.00058000000001</v>
      </c>
      <c r="J67" s="31">
        <v>389.67254600000001</v>
      </c>
      <c r="K67" s="31">
        <v>392.55673200000001</v>
      </c>
      <c r="L67" s="31">
        <v>395.39724699999999</v>
      </c>
      <c r="M67" s="31">
        <v>398.11923200000001</v>
      </c>
      <c r="N67" s="31">
        <v>400.79400600000002</v>
      </c>
      <c r="O67" s="31">
        <v>403.40524299999998</v>
      </c>
      <c r="P67" s="31">
        <v>405.87789900000001</v>
      </c>
      <c r="Q67" s="31">
        <v>407.94589200000001</v>
      </c>
      <c r="R67" s="31">
        <v>409.63235500000002</v>
      </c>
      <c r="S67" s="31">
        <v>411.19342</v>
      </c>
      <c r="T67" s="31">
        <v>412.72207600000002</v>
      </c>
      <c r="U67" s="31">
        <v>414.88378899999998</v>
      </c>
      <c r="V67" s="31">
        <v>420.99206500000003</v>
      </c>
      <c r="W67" s="31">
        <v>427.24215700000002</v>
      </c>
      <c r="X67" s="31">
        <v>433.65243500000003</v>
      </c>
      <c r="Y67" s="31">
        <v>440.23144500000001</v>
      </c>
      <c r="Z67" s="31">
        <v>446.99154700000003</v>
      </c>
      <c r="AA67" s="31">
        <v>453.94470200000001</v>
      </c>
      <c r="AB67" s="31">
        <v>461.11575299999998</v>
      </c>
      <c r="AC67" s="31">
        <v>468.51171900000003</v>
      </c>
      <c r="AD67" s="31">
        <v>476.150848</v>
      </c>
      <c r="AE67" s="31">
        <v>484.0401</v>
      </c>
      <c r="AF67" s="31">
        <v>492.20092799999998</v>
      </c>
      <c r="AG67" s="32">
        <v>8.3459999999999993E-3</v>
      </c>
    </row>
    <row r="68" spans="1:33" ht="15" customHeight="1">
      <c r="A68" s="19" t="s">
        <v>403</v>
      </c>
      <c r="B68" s="30" t="s">
        <v>143</v>
      </c>
      <c r="C68" s="38">
        <v>32339.898438</v>
      </c>
      <c r="D68" s="38">
        <v>31968.144531000002</v>
      </c>
      <c r="E68" s="38">
        <v>33345.796875</v>
      </c>
      <c r="F68" s="38">
        <v>33683.207030999998</v>
      </c>
      <c r="G68" s="38">
        <v>34030.867187999997</v>
      </c>
      <c r="H68" s="38">
        <v>34219.109375</v>
      </c>
      <c r="I68" s="38">
        <v>34762.625</v>
      </c>
      <c r="J68" s="38">
        <v>35339.597655999998</v>
      </c>
      <c r="K68" s="38">
        <v>35963.53125</v>
      </c>
      <c r="L68" s="38">
        <v>36619.054687999997</v>
      </c>
      <c r="M68" s="38">
        <v>37282.175780999998</v>
      </c>
      <c r="N68" s="38">
        <v>38005.367187999997</v>
      </c>
      <c r="O68" s="38">
        <v>38802.773437999997</v>
      </c>
      <c r="P68" s="38">
        <v>39618.613280999998</v>
      </c>
      <c r="Q68" s="38">
        <v>40449.054687999997</v>
      </c>
      <c r="R68" s="38">
        <v>41292.878905999998</v>
      </c>
      <c r="S68" s="38">
        <v>42172.40625</v>
      </c>
      <c r="T68" s="38">
        <v>43073.414062000003</v>
      </c>
      <c r="U68" s="38">
        <v>44017.230469000002</v>
      </c>
      <c r="V68" s="38">
        <v>45026.554687999997</v>
      </c>
      <c r="W68" s="38">
        <v>46084.042969000002</v>
      </c>
      <c r="X68" s="38">
        <v>47213.007812000003</v>
      </c>
      <c r="Y68" s="38">
        <v>48409.585937999997</v>
      </c>
      <c r="Z68" s="38">
        <v>49657.808594000002</v>
      </c>
      <c r="AA68" s="38">
        <v>50999.644530999998</v>
      </c>
      <c r="AB68" s="38">
        <v>52394.546875</v>
      </c>
      <c r="AC68" s="38">
        <v>53826.652344000002</v>
      </c>
      <c r="AD68" s="38">
        <v>55321.515625</v>
      </c>
      <c r="AE68" s="38">
        <v>56897.585937999997</v>
      </c>
      <c r="AF68" s="38">
        <v>58548.703125</v>
      </c>
      <c r="AG68" s="36">
        <v>2.0677999999999998E-2</v>
      </c>
    </row>
    <row r="70" spans="1:33" ht="12" customHeight="1"/>
    <row r="71" spans="1:33" ht="15" customHeight="1">
      <c r="B71" s="30" t="s">
        <v>402</v>
      </c>
    </row>
    <row r="72" spans="1:33" ht="15" customHeight="1">
      <c r="A72" s="19" t="s">
        <v>401</v>
      </c>
      <c r="B72" s="37" t="s">
        <v>1955</v>
      </c>
      <c r="C72" s="31">
        <v>5004.4008789999998</v>
      </c>
      <c r="D72" s="31">
        <v>5871.0288090000004</v>
      </c>
      <c r="E72" s="31">
        <v>6247.8154299999997</v>
      </c>
      <c r="F72" s="31">
        <v>6291.8271480000003</v>
      </c>
      <c r="G72" s="31">
        <v>6420.2246089999999</v>
      </c>
      <c r="H72" s="31">
        <v>6473.6679690000001</v>
      </c>
      <c r="I72" s="31">
        <v>6504.1591799999997</v>
      </c>
      <c r="J72" s="31">
        <v>6532.7329099999997</v>
      </c>
      <c r="K72" s="31">
        <v>6591.6484380000002</v>
      </c>
      <c r="L72" s="31">
        <v>6671.5732420000004</v>
      </c>
      <c r="M72" s="31">
        <v>6740.3686520000001</v>
      </c>
      <c r="N72" s="31">
        <v>6818.2939450000003</v>
      </c>
      <c r="O72" s="31">
        <v>6908.4335940000001</v>
      </c>
      <c r="P72" s="31">
        <v>6997.2558589999999</v>
      </c>
      <c r="Q72" s="31">
        <v>7082.951172</v>
      </c>
      <c r="R72" s="31">
        <v>7165.4501950000003</v>
      </c>
      <c r="S72" s="31">
        <v>7260.6767579999996</v>
      </c>
      <c r="T72" s="31">
        <v>7353.6220700000003</v>
      </c>
      <c r="U72" s="31">
        <v>7459.6503910000001</v>
      </c>
      <c r="V72" s="31">
        <v>7579.0244140000004</v>
      </c>
      <c r="W72" s="31">
        <v>7680.2802730000003</v>
      </c>
      <c r="X72" s="31">
        <v>7795.1850590000004</v>
      </c>
      <c r="Y72" s="31">
        <v>7921.892578</v>
      </c>
      <c r="Z72" s="31">
        <v>8052.484375</v>
      </c>
      <c r="AA72" s="31">
        <v>8202.2402340000008</v>
      </c>
      <c r="AB72" s="31">
        <v>8362.4003909999992</v>
      </c>
      <c r="AC72" s="31">
        <v>8511.4316409999992</v>
      </c>
      <c r="AD72" s="31">
        <v>8666.2236329999996</v>
      </c>
      <c r="AE72" s="31">
        <v>8849.4550780000009</v>
      </c>
      <c r="AF72" s="31">
        <v>9051.7470699999994</v>
      </c>
      <c r="AG72" s="32">
        <v>2.0646000000000001E-2</v>
      </c>
    </row>
    <row r="73" spans="1:33" ht="15" customHeight="1">
      <c r="A73" s="19" t="s">
        <v>400</v>
      </c>
      <c r="B73" s="37" t="s">
        <v>1956</v>
      </c>
      <c r="C73" s="31">
        <v>3827.4958499999998</v>
      </c>
      <c r="D73" s="31">
        <v>3826.0036620000001</v>
      </c>
      <c r="E73" s="31">
        <v>3813.9689939999998</v>
      </c>
      <c r="F73" s="31">
        <v>3906.9272460000002</v>
      </c>
      <c r="G73" s="31">
        <v>3999.9399410000001</v>
      </c>
      <c r="H73" s="31">
        <v>4066.8320309999999</v>
      </c>
      <c r="I73" s="31">
        <v>4101.8310549999997</v>
      </c>
      <c r="J73" s="31">
        <v>4138.8291019999997</v>
      </c>
      <c r="K73" s="31">
        <v>4189.0732420000004</v>
      </c>
      <c r="L73" s="31">
        <v>4252.9833980000003</v>
      </c>
      <c r="M73" s="31">
        <v>4310.0747069999998</v>
      </c>
      <c r="N73" s="31">
        <v>4373.3330079999996</v>
      </c>
      <c r="O73" s="31">
        <v>4444.8168949999999</v>
      </c>
      <c r="P73" s="31">
        <v>4515.845703</v>
      </c>
      <c r="Q73" s="31">
        <v>4585.2460940000001</v>
      </c>
      <c r="R73" s="31">
        <v>4652.966797</v>
      </c>
      <c r="S73" s="31">
        <v>4729.4125979999999</v>
      </c>
      <c r="T73" s="31">
        <v>4804.8286129999997</v>
      </c>
      <c r="U73" s="31">
        <v>4889.3212890000004</v>
      </c>
      <c r="V73" s="31">
        <v>4983.15625</v>
      </c>
      <c r="W73" s="31">
        <v>5065.5908200000003</v>
      </c>
      <c r="X73" s="31">
        <v>5157.6318359999996</v>
      </c>
      <c r="Y73" s="31">
        <v>5258.1464839999999</v>
      </c>
      <c r="Z73" s="31">
        <v>5361.9316410000001</v>
      </c>
      <c r="AA73" s="31">
        <v>5479.2763670000004</v>
      </c>
      <c r="AB73" s="31">
        <v>5604.4243159999996</v>
      </c>
      <c r="AC73" s="31">
        <v>5722.9145509999998</v>
      </c>
      <c r="AD73" s="31">
        <v>5846.1342770000001</v>
      </c>
      <c r="AE73" s="31">
        <v>5989.5595700000003</v>
      </c>
      <c r="AF73" s="31">
        <v>6147.0009769999997</v>
      </c>
      <c r="AG73" s="32">
        <v>1.6471E-2</v>
      </c>
    </row>
    <row r="74" spans="1:33" ht="15" customHeight="1">
      <c r="A74" s="19" t="s">
        <v>399</v>
      </c>
      <c r="B74" s="37" t="s">
        <v>1957</v>
      </c>
      <c r="C74" s="31">
        <v>547.84436000000005</v>
      </c>
      <c r="D74" s="31">
        <v>550.98718299999996</v>
      </c>
      <c r="E74" s="31">
        <v>640.24304199999995</v>
      </c>
      <c r="F74" s="31">
        <v>572.577271</v>
      </c>
      <c r="G74" s="31">
        <v>585.81133999999997</v>
      </c>
      <c r="H74" s="31">
        <v>561.99340800000004</v>
      </c>
      <c r="I74" s="31">
        <v>562.26458700000001</v>
      </c>
      <c r="J74" s="31">
        <v>557.84661900000003</v>
      </c>
      <c r="K74" s="31">
        <v>564.72466999999995</v>
      </c>
      <c r="L74" s="31">
        <v>573.17089799999997</v>
      </c>
      <c r="M74" s="31">
        <v>580.776611</v>
      </c>
      <c r="N74" s="31">
        <v>589.06030299999998</v>
      </c>
      <c r="O74" s="31">
        <v>598.26031499999999</v>
      </c>
      <c r="P74" s="31">
        <v>607.35778800000003</v>
      </c>
      <c r="Q74" s="31">
        <v>616.21118200000001</v>
      </c>
      <c r="R74" s="31">
        <v>624.81042500000001</v>
      </c>
      <c r="S74" s="31">
        <v>634.37060499999995</v>
      </c>
      <c r="T74" s="31">
        <v>643.74664299999995</v>
      </c>
      <c r="U74" s="31">
        <v>654.11852999999996</v>
      </c>
      <c r="V74" s="31">
        <v>665.52667199999996</v>
      </c>
      <c r="W74" s="31">
        <v>675.541382</v>
      </c>
      <c r="X74" s="31">
        <v>686.60790999999995</v>
      </c>
      <c r="Y74" s="31">
        <v>698.58526600000005</v>
      </c>
      <c r="Z74" s="31">
        <v>710.86059599999999</v>
      </c>
      <c r="AA74" s="31">
        <v>724.61724900000002</v>
      </c>
      <c r="AB74" s="31">
        <v>739.17694100000006</v>
      </c>
      <c r="AC74" s="31">
        <v>752.86956799999996</v>
      </c>
      <c r="AD74" s="31">
        <v>766.99945100000002</v>
      </c>
      <c r="AE74" s="31">
        <v>783.32647699999995</v>
      </c>
      <c r="AF74" s="31">
        <v>801.12011700000005</v>
      </c>
      <c r="AG74" s="32">
        <v>1.319E-2</v>
      </c>
    </row>
    <row r="75" spans="1:33" ht="15" customHeight="1">
      <c r="A75" s="19" t="s">
        <v>398</v>
      </c>
      <c r="B75" s="37" t="s">
        <v>1958</v>
      </c>
      <c r="C75" s="31">
        <v>629.06036400000005</v>
      </c>
      <c r="D75" s="31">
        <v>1494.0379640000001</v>
      </c>
      <c r="E75" s="31">
        <v>1793.603638</v>
      </c>
      <c r="F75" s="31">
        <v>1812.322876</v>
      </c>
      <c r="G75" s="31">
        <v>1834.4729</v>
      </c>
      <c r="H75" s="31">
        <v>1844.8428960000001</v>
      </c>
      <c r="I75" s="31">
        <v>1840.063721</v>
      </c>
      <c r="J75" s="31">
        <v>1836.057251</v>
      </c>
      <c r="K75" s="31">
        <v>1837.850586</v>
      </c>
      <c r="L75" s="31">
        <v>1845.418823</v>
      </c>
      <c r="M75" s="31">
        <v>1849.5170900000001</v>
      </c>
      <c r="N75" s="31">
        <v>1855.900269</v>
      </c>
      <c r="O75" s="31">
        <v>1865.356567</v>
      </c>
      <c r="P75" s="31">
        <v>1874.05249</v>
      </c>
      <c r="Q75" s="31">
        <v>1881.494019</v>
      </c>
      <c r="R75" s="31">
        <v>1887.6728519999999</v>
      </c>
      <c r="S75" s="31">
        <v>1896.8935550000001</v>
      </c>
      <c r="T75" s="31">
        <v>1905.0471190000001</v>
      </c>
      <c r="U75" s="31">
        <v>1916.210327</v>
      </c>
      <c r="V75" s="31">
        <v>1930.341187</v>
      </c>
      <c r="W75" s="31">
        <v>1939.1477050000001</v>
      </c>
      <c r="X75" s="31">
        <v>1950.9451899999999</v>
      </c>
      <c r="Y75" s="31">
        <v>1965.1604</v>
      </c>
      <c r="Z75" s="31">
        <v>1979.6922609999999</v>
      </c>
      <c r="AA75" s="31">
        <v>1998.347168</v>
      </c>
      <c r="AB75" s="31">
        <v>2018.799072</v>
      </c>
      <c r="AC75" s="31">
        <v>2035.647827</v>
      </c>
      <c r="AD75" s="31">
        <v>2053.0895999999998</v>
      </c>
      <c r="AE75" s="31">
        <v>2076.569336</v>
      </c>
      <c r="AF75" s="31">
        <v>2103.626221</v>
      </c>
      <c r="AG75" s="32">
        <v>4.2506000000000002E-2</v>
      </c>
    </row>
    <row r="76" spans="1:33" ht="15" customHeight="1">
      <c r="A76" s="19" t="s">
        <v>397</v>
      </c>
      <c r="B76" s="37" t="s">
        <v>1959</v>
      </c>
      <c r="C76" s="31">
        <v>417.874054</v>
      </c>
      <c r="D76" s="31">
        <v>684.64733899999999</v>
      </c>
      <c r="E76" s="31">
        <v>806.24438499999997</v>
      </c>
      <c r="F76" s="31">
        <v>856.73406999999997</v>
      </c>
      <c r="G76" s="31">
        <v>849.40167199999996</v>
      </c>
      <c r="H76" s="31">
        <v>843.21374500000002</v>
      </c>
      <c r="I76" s="31">
        <v>851.21258499999999</v>
      </c>
      <c r="J76" s="31">
        <v>862.30078100000003</v>
      </c>
      <c r="K76" s="31">
        <v>874.24054000000001</v>
      </c>
      <c r="L76" s="31">
        <v>887.01757799999996</v>
      </c>
      <c r="M76" s="31">
        <v>900.38073699999995</v>
      </c>
      <c r="N76" s="31">
        <v>914.33789100000001</v>
      </c>
      <c r="O76" s="31">
        <v>928.92639199999996</v>
      </c>
      <c r="P76" s="31">
        <v>944.16540499999996</v>
      </c>
      <c r="Q76" s="31">
        <v>960.07751499999995</v>
      </c>
      <c r="R76" s="31">
        <v>976.68518100000006</v>
      </c>
      <c r="S76" s="31">
        <v>994.01635699999997</v>
      </c>
      <c r="T76" s="31">
        <v>1012.097412</v>
      </c>
      <c r="U76" s="31">
        <v>1030.9608149999999</v>
      </c>
      <c r="V76" s="31">
        <v>1050.608643</v>
      </c>
      <c r="W76" s="31">
        <v>1071.0866699999999</v>
      </c>
      <c r="X76" s="31">
        <v>1092.4342039999999</v>
      </c>
      <c r="Y76" s="31">
        <v>1114.6835940000001</v>
      </c>
      <c r="Z76" s="31">
        <v>1137.896606</v>
      </c>
      <c r="AA76" s="31">
        <v>1162.1252440000001</v>
      </c>
      <c r="AB76" s="31">
        <v>1187.4160159999999</v>
      </c>
      <c r="AC76" s="31">
        <v>1213.8210449999999</v>
      </c>
      <c r="AD76" s="31">
        <v>1241.3941649999999</v>
      </c>
      <c r="AE76" s="31">
        <v>1270.196655</v>
      </c>
      <c r="AF76" s="31">
        <v>1300.2905270000001</v>
      </c>
      <c r="AG76" s="32">
        <v>3.9919999999999997E-2</v>
      </c>
    </row>
    <row r="77" spans="1:33" ht="15" customHeight="1">
      <c r="A77" s="19" t="s">
        <v>396</v>
      </c>
      <c r="B77" s="37" t="s">
        <v>1956</v>
      </c>
      <c r="C77" s="31">
        <v>276.44955399999998</v>
      </c>
      <c r="D77" s="31">
        <v>323.124664</v>
      </c>
      <c r="E77" s="31">
        <v>358.18460099999999</v>
      </c>
      <c r="F77" s="31">
        <v>376.24560500000001</v>
      </c>
      <c r="G77" s="31">
        <v>387.12472500000001</v>
      </c>
      <c r="H77" s="31">
        <v>389.46289100000001</v>
      </c>
      <c r="I77" s="31">
        <v>395.95837399999999</v>
      </c>
      <c r="J77" s="31">
        <v>402.88317899999998</v>
      </c>
      <c r="K77" s="31">
        <v>410.25949100000003</v>
      </c>
      <c r="L77" s="31">
        <v>418.08728000000002</v>
      </c>
      <c r="M77" s="31">
        <v>426.24987800000002</v>
      </c>
      <c r="N77" s="31">
        <v>434.75659200000001</v>
      </c>
      <c r="O77" s="31">
        <v>443.63189699999998</v>
      </c>
      <c r="P77" s="31">
        <v>452.89144900000002</v>
      </c>
      <c r="Q77" s="31">
        <v>462.55242900000002</v>
      </c>
      <c r="R77" s="31">
        <v>472.63256799999999</v>
      </c>
      <c r="S77" s="31">
        <v>483.15249599999999</v>
      </c>
      <c r="T77" s="31">
        <v>494.13256799999999</v>
      </c>
      <c r="U77" s="31">
        <v>505.59625199999999</v>
      </c>
      <c r="V77" s="31">
        <v>517.55371100000002</v>
      </c>
      <c r="W77" s="31">
        <v>530.03539999999998</v>
      </c>
      <c r="X77" s="31">
        <v>543.06933600000002</v>
      </c>
      <c r="Y77" s="31">
        <v>556.68090800000004</v>
      </c>
      <c r="Z77" s="31">
        <v>570.91033900000002</v>
      </c>
      <c r="AA77" s="31">
        <v>585.794128</v>
      </c>
      <c r="AB77" s="31">
        <v>601.36645499999997</v>
      </c>
      <c r="AC77" s="31">
        <v>617.66546600000004</v>
      </c>
      <c r="AD77" s="31">
        <v>634.73083499999996</v>
      </c>
      <c r="AE77" s="31">
        <v>652.60656700000004</v>
      </c>
      <c r="AF77" s="31">
        <v>671.33843999999999</v>
      </c>
      <c r="AG77" s="32">
        <v>3.1067000000000001E-2</v>
      </c>
    </row>
    <row r="78" spans="1:33" ht="15" customHeight="1">
      <c r="A78" s="19" t="s">
        <v>395</v>
      </c>
      <c r="B78" s="37" t="s">
        <v>1957</v>
      </c>
      <c r="C78" s="31">
        <v>77.462311</v>
      </c>
      <c r="D78" s="31">
        <v>106.068787</v>
      </c>
      <c r="E78" s="31">
        <v>139.18649300000001</v>
      </c>
      <c r="F78" s="31">
        <v>141.759918</v>
      </c>
      <c r="G78" s="31">
        <v>135.66340600000001</v>
      </c>
      <c r="H78" s="31">
        <v>126.47275500000001</v>
      </c>
      <c r="I78" s="31">
        <v>126.101501</v>
      </c>
      <c r="J78" s="31">
        <v>128.12655599999999</v>
      </c>
      <c r="K78" s="31">
        <v>130.28616299999999</v>
      </c>
      <c r="L78" s="31">
        <v>132.57794200000001</v>
      </c>
      <c r="M78" s="31">
        <v>134.95245399999999</v>
      </c>
      <c r="N78" s="31">
        <v>137.41133099999999</v>
      </c>
      <c r="O78" s="31">
        <v>139.961578</v>
      </c>
      <c r="P78" s="31">
        <v>142.606674</v>
      </c>
      <c r="Q78" s="31">
        <v>145.349976</v>
      </c>
      <c r="R78" s="31">
        <v>148.19515999999999</v>
      </c>
      <c r="S78" s="31">
        <v>151.146591</v>
      </c>
      <c r="T78" s="31">
        <v>154.20822100000001</v>
      </c>
      <c r="U78" s="31">
        <v>157.38485700000001</v>
      </c>
      <c r="V78" s="31">
        <v>160.67987099999999</v>
      </c>
      <c r="W78" s="31">
        <v>164.09835799999999</v>
      </c>
      <c r="X78" s="31">
        <v>167.64563000000001</v>
      </c>
      <c r="Y78" s="31">
        <v>171.326324</v>
      </c>
      <c r="Z78" s="31">
        <v>175.14840699999999</v>
      </c>
      <c r="AA78" s="31">
        <v>179.11874399999999</v>
      </c>
      <c r="AB78" s="31">
        <v>183.243652</v>
      </c>
      <c r="AC78" s="31">
        <v>187.53012100000001</v>
      </c>
      <c r="AD78" s="31">
        <v>191.98513800000001</v>
      </c>
      <c r="AE78" s="31">
        <v>196.61679100000001</v>
      </c>
      <c r="AF78" s="31">
        <v>201.433212</v>
      </c>
      <c r="AG78" s="32">
        <v>3.3502999999999998E-2</v>
      </c>
    </row>
    <row r="79" spans="1:33" ht="15" customHeight="1">
      <c r="A79" s="19" t="s">
        <v>394</v>
      </c>
      <c r="B79" s="37" t="s">
        <v>1958</v>
      </c>
      <c r="C79" s="31">
        <v>63.962192999999999</v>
      </c>
      <c r="D79" s="31">
        <v>255.45388800000001</v>
      </c>
      <c r="E79" s="31">
        <v>308.87329099999999</v>
      </c>
      <c r="F79" s="31">
        <v>338.72857699999997</v>
      </c>
      <c r="G79" s="31">
        <v>326.61352499999998</v>
      </c>
      <c r="H79" s="31">
        <v>327.27804600000002</v>
      </c>
      <c r="I79" s="31">
        <v>329.15271000000001</v>
      </c>
      <c r="J79" s="31">
        <v>331.29101600000001</v>
      </c>
      <c r="K79" s="31">
        <v>333.694885</v>
      </c>
      <c r="L79" s="31">
        <v>336.35232500000001</v>
      </c>
      <c r="M79" s="31">
        <v>339.178406</v>
      </c>
      <c r="N79" s="31">
        <v>342.16995200000002</v>
      </c>
      <c r="O79" s="31">
        <v>345.332855</v>
      </c>
      <c r="P79" s="31">
        <v>348.667328</v>
      </c>
      <c r="Q79" s="31">
        <v>352.17514</v>
      </c>
      <c r="R79" s="31">
        <v>355.85742199999999</v>
      </c>
      <c r="S79" s="31">
        <v>359.71725500000002</v>
      </c>
      <c r="T79" s="31">
        <v>363.75662199999999</v>
      </c>
      <c r="U79" s="31">
        <v>367.979736</v>
      </c>
      <c r="V79" s="31">
        <v>372.37503099999998</v>
      </c>
      <c r="W79" s="31">
        <v>376.95294200000001</v>
      </c>
      <c r="X79" s="31">
        <v>381.71920799999998</v>
      </c>
      <c r="Y79" s="31">
        <v>386.676422</v>
      </c>
      <c r="Z79" s="31">
        <v>391.83789100000001</v>
      </c>
      <c r="AA79" s="31">
        <v>397.21246300000001</v>
      </c>
      <c r="AB79" s="31">
        <v>402.80590799999999</v>
      </c>
      <c r="AC79" s="31">
        <v>408.62548800000002</v>
      </c>
      <c r="AD79" s="31">
        <v>414.67825299999998</v>
      </c>
      <c r="AE79" s="31">
        <v>420.973297</v>
      </c>
      <c r="AF79" s="31">
        <v>427.51892099999998</v>
      </c>
      <c r="AG79" s="32">
        <v>6.7699999999999996E-2</v>
      </c>
    </row>
    <row r="80" spans="1:33" ht="15" customHeight="1">
      <c r="A80" s="19" t="s">
        <v>393</v>
      </c>
      <c r="B80" s="37" t="s">
        <v>1960</v>
      </c>
      <c r="C80" s="31">
        <v>207.25405900000001</v>
      </c>
      <c r="D80" s="31">
        <v>476.78662100000003</v>
      </c>
      <c r="E80" s="31">
        <v>593.33990500000004</v>
      </c>
      <c r="F80" s="31">
        <v>635.31677200000001</v>
      </c>
      <c r="G80" s="31">
        <v>649.16766399999995</v>
      </c>
      <c r="H80" s="31">
        <v>653.43914800000005</v>
      </c>
      <c r="I80" s="31">
        <v>667.73718299999996</v>
      </c>
      <c r="J80" s="31">
        <v>676.37573199999997</v>
      </c>
      <c r="K80" s="31">
        <v>690.12182600000006</v>
      </c>
      <c r="L80" s="31">
        <v>704.52374299999997</v>
      </c>
      <c r="M80" s="31">
        <v>719.58068800000001</v>
      </c>
      <c r="N80" s="31">
        <v>735.57147199999997</v>
      </c>
      <c r="O80" s="31">
        <v>752.254639</v>
      </c>
      <c r="P80" s="31">
        <v>769.66894500000001</v>
      </c>
      <c r="Q80" s="31">
        <v>787.86437999999998</v>
      </c>
      <c r="R80" s="31">
        <v>806.66888400000005</v>
      </c>
      <c r="S80" s="31">
        <v>826.29486099999997</v>
      </c>
      <c r="T80" s="31">
        <v>846.79614300000003</v>
      </c>
      <c r="U80" s="31">
        <v>868.21740699999998</v>
      </c>
      <c r="V80" s="31">
        <v>890.57916299999999</v>
      </c>
      <c r="W80" s="31">
        <v>913.76904300000001</v>
      </c>
      <c r="X80" s="31">
        <v>937.98559599999999</v>
      </c>
      <c r="Y80" s="31">
        <v>963.28802499999995</v>
      </c>
      <c r="Z80" s="31">
        <v>989.73168899999996</v>
      </c>
      <c r="AA80" s="31">
        <v>1017.368408</v>
      </c>
      <c r="AB80" s="31">
        <v>1045.7670900000001</v>
      </c>
      <c r="AC80" s="31">
        <v>1075.440308</v>
      </c>
      <c r="AD80" s="31">
        <v>1106.492432</v>
      </c>
      <c r="AE80" s="31">
        <v>1139.037476</v>
      </c>
      <c r="AF80" s="31">
        <v>1173.184814</v>
      </c>
      <c r="AG80" s="32">
        <v>6.1600000000000002E-2</v>
      </c>
    </row>
    <row r="81" spans="1:33" ht="15" customHeight="1">
      <c r="A81" s="19" t="s">
        <v>392</v>
      </c>
      <c r="B81" s="37" t="s">
        <v>1956</v>
      </c>
      <c r="C81" s="31">
        <v>162.858047</v>
      </c>
      <c r="D81" s="31">
        <v>343.54424999999998</v>
      </c>
      <c r="E81" s="31">
        <v>407.47222900000003</v>
      </c>
      <c r="F81" s="31">
        <v>435.063873</v>
      </c>
      <c r="G81" s="31">
        <v>446.22155800000002</v>
      </c>
      <c r="H81" s="31">
        <v>451.04861499999998</v>
      </c>
      <c r="I81" s="31">
        <v>461.49002100000001</v>
      </c>
      <c r="J81" s="31">
        <v>472.32254</v>
      </c>
      <c r="K81" s="31">
        <v>483.66113300000001</v>
      </c>
      <c r="L81" s="31">
        <v>495.45352200000002</v>
      </c>
      <c r="M81" s="31">
        <v>507.765533</v>
      </c>
      <c r="N81" s="31">
        <v>520.80004899999994</v>
      </c>
      <c r="O81" s="31">
        <v>534.39227300000005</v>
      </c>
      <c r="P81" s="31">
        <v>548.57586700000002</v>
      </c>
      <c r="Q81" s="31">
        <v>563.39276099999995</v>
      </c>
      <c r="R81" s="31">
        <v>578.72631799999999</v>
      </c>
      <c r="S81" s="31">
        <v>594.73443599999996</v>
      </c>
      <c r="T81" s="31">
        <v>611.46276899999998</v>
      </c>
      <c r="U81" s="31">
        <v>628.95098900000005</v>
      </c>
      <c r="V81" s="31">
        <v>647.22357199999999</v>
      </c>
      <c r="W81" s="31">
        <v>666.20568800000001</v>
      </c>
      <c r="X81" s="31">
        <v>686.04907200000002</v>
      </c>
      <c r="Y81" s="31">
        <v>706.80535899999995</v>
      </c>
      <c r="Z81" s="31">
        <v>728.52441399999998</v>
      </c>
      <c r="AA81" s="31">
        <v>751.25372300000004</v>
      </c>
      <c r="AB81" s="31">
        <v>774.68383800000004</v>
      </c>
      <c r="AC81" s="31">
        <v>799.20245399999999</v>
      </c>
      <c r="AD81" s="31">
        <v>824.89794900000004</v>
      </c>
      <c r="AE81" s="31">
        <v>851.86663799999997</v>
      </c>
      <c r="AF81" s="31">
        <v>880.20269800000005</v>
      </c>
      <c r="AG81" s="32">
        <v>5.9908000000000003E-2</v>
      </c>
    </row>
    <row r="82" spans="1:33" ht="15" customHeight="1">
      <c r="A82" s="19" t="s">
        <v>391</v>
      </c>
      <c r="B82" s="37" t="s">
        <v>1957</v>
      </c>
      <c r="C82" s="31">
        <v>17.803159999999998</v>
      </c>
      <c r="D82" s="31">
        <v>22.800341</v>
      </c>
      <c r="E82" s="31">
        <v>27.819182999999999</v>
      </c>
      <c r="F82" s="31">
        <v>27.234390000000001</v>
      </c>
      <c r="G82" s="31">
        <v>26.052135</v>
      </c>
      <c r="H82" s="31">
        <v>24.631418</v>
      </c>
      <c r="I82" s="31">
        <v>24.857218</v>
      </c>
      <c r="J82" s="31">
        <v>25.47344</v>
      </c>
      <c r="K82" s="31">
        <v>26.114277000000001</v>
      </c>
      <c r="L82" s="31">
        <v>26.776630000000001</v>
      </c>
      <c r="M82" s="31">
        <v>27.464155000000002</v>
      </c>
      <c r="N82" s="31">
        <v>28.187543999999999</v>
      </c>
      <c r="O82" s="31">
        <v>28.937376</v>
      </c>
      <c r="P82" s="31">
        <v>29.715191000000001</v>
      </c>
      <c r="Q82" s="31">
        <v>30.522884000000001</v>
      </c>
      <c r="R82" s="31">
        <v>31.353843999999999</v>
      </c>
      <c r="S82" s="31">
        <v>32.216071999999997</v>
      </c>
      <c r="T82" s="31">
        <v>33.111572000000002</v>
      </c>
      <c r="U82" s="31">
        <v>34.041969000000002</v>
      </c>
      <c r="V82" s="31">
        <v>35.008502999999997</v>
      </c>
      <c r="W82" s="31">
        <v>36.006431999999997</v>
      </c>
      <c r="X82" s="31">
        <v>37.043044999999999</v>
      </c>
      <c r="Y82" s="31">
        <v>38.120403000000003</v>
      </c>
      <c r="Z82" s="31">
        <v>39.240367999999997</v>
      </c>
      <c r="AA82" s="31">
        <v>40.404612999999998</v>
      </c>
      <c r="AB82" s="31">
        <v>41.595581000000003</v>
      </c>
      <c r="AC82" s="31">
        <v>42.833168000000001</v>
      </c>
      <c r="AD82" s="31">
        <v>44.120930000000001</v>
      </c>
      <c r="AE82" s="31">
        <v>45.462826</v>
      </c>
      <c r="AF82" s="31">
        <v>46.862552999999998</v>
      </c>
      <c r="AG82" s="32">
        <v>3.3937000000000002E-2</v>
      </c>
    </row>
    <row r="83" spans="1:33" ht="15" customHeight="1">
      <c r="A83" s="19" t="s">
        <v>390</v>
      </c>
      <c r="B83" s="37" t="s">
        <v>1958</v>
      </c>
      <c r="C83" s="31">
        <v>26.592842000000001</v>
      </c>
      <c r="D83" s="31">
        <v>110.442032</v>
      </c>
      <c r="E83" s="31">
        <v>158.04849200000001</v>
      </c>
      <c r="F83" s="31">
        <v>173.018494</v>
      </c>
      <c r="G83" s="31">
        <v>176.89399700000001</v>
      </c>
      <c r="H83" s="31">
        <v>177.75912500000001</v>
      </c>
      <c r="I83" s="31">
        <v>181.389938</v>
      </c>
      <c r="J83" s="31">
        <v>178.57972699999999</v>
      </c>
      <c r="K83" s="31">
        <v>180.34637499999999</v>
      </c>
      <c r="L83" s="31">
        <v>182.29359400000001</v>
      </c>
      <c r="M83" s="31">
        <v>184.35101299999999</v>
      </c>
      <c r="N83" s="31">
        <v>186.583878</v>
      </c>
      <c r="O83" s="31">
        <v>188.92498800000001</v>
      </c>
      <c r="P83" s="31">
        <v>191.37788399999999</v>
      </c>
      <c r="Q83" s="31">
        <v>193.94876099999999</v>
      </c>
      <c r="R83" s="31">
        <v>196.58874499999999</v>
      </c>
      <c r="S83" s="31">
        <v>199.34435999999999</v>
      </c>
      <c r="T83" s="31">
        <v>202.22178600000001</v>
      </c>
      <c r="U83" s="31">
        <v>205.22439600000001</v>
      </c>
      <c r="V83" s="31">
        <v>208.34712200000001</v>
      </c>
      <c r="W83" s="31">
        <v>211.55694600000001</v>
      </c>
      <c r="X83" s="31">
        <v>214.89352400000001</v>
      </c>
      <c r="Y83" s="31">
        <v>218.36225899999999</v>
      </c>
      <c r="Z83" s="31">
        <v>221.966904</v>
      </c>
      <c r="AA83" s="31">
        <v>225.71005199999999</v>
      </c>
      <c r="AB83" s="31">
        <v>229.48764</v>
      </c>
      <c r="AC83" s="31">
        <v>233.40463299999999</v>
      </c>
      <c r="AD83" s="31">
        <v>237.473511</v>
      </c>
      <c r="AE83" s="31">
        <v>241.70803799999999</v>
      </c>
      <c r="AF83" s="31">
        <v>246.11952199999999</v>
      </c>
      <c r="AG83" s="32">
        <v>7.9751000000000002E-2</v>
      </c>
    </row>
    <row r="84" spans="1:33" ht="15" customHeight="1">
      <c r="A84" s="19" t="s">
        <v>389</v>
      </c>
      <c r="B84" s="37" t="s">
        <v>1961</v>
      </c>
      <c r="C84" s="31">
        <v>405.86047400000001</v>
      </c>
      <c r="D84" s="31">
        <v>893.25891100000001</v>
      </c>
      <c r="E84" s="31">
        <v>1066.7092290000001</v>
      </c>
      <c r="F84" s="31">
        <v>1142.1953120000001</v>
      </c>
      <c r="G84" s="31">
        <v>1166.5894780000001</v>
      </c>
      <c r="H84" s="31">
        <v>1201.9304199999999</v>
      </c>
      <c r="I84" s="31">
        <v>1253.823486</v>
      </c>
      <c r="J84" s="31">
        <v>1307.8232419999999</v>
      </c>
      <c r="K84" s="31">
        <v>1363.3061520000001</v>
      </c>
      <c r="L84" s="31">
        <v>1420.3741460000001</v>
      </c>
      <c r="M84" s="31">
        <v>1478.80603</v>
      </c>
      <c r="N84" s="31">
        <v>1539.785034</v>
      </c>
      <c r="O84" s="31">
        <v>1603.4689940000001</v>
      </c>
      <c r="P84" s="31">
        <v>1670.013794</v>
      </c>
      <c r="Q84" s="31">
        <v>1739.5539550000001</v>
      </c>
      <c r="R84" s="31">
        <v>1811.5776370000001</v>
      </c>
      <c r="S84" s="31">
        <v>1887.05835</v>
      </c>
      <c r="T84" s="31">
        <v>1966.2717290000001</v>
      </c>
      <c r="U84" s="31">
        <v>2049.5017090000001</v>
      </c>
      <c r="V84" s="31">
        <v>2136.9558109999998</v>
      </c>
      <c r="W84" s="31">
        <v>2227.5180660000001</v>
      </c>
      <c r="X84" s="31">
        <v>2322.8483890000002</v>
      </c>
      <c r="Y84" s="31">
        <v>2423.2680660000001</v>
      </c>
      <c r="Z84" s="31">
        <v>2529.1264649999998</v>
      </c>
      <c r="AA84" s="31">
        <v>2640.7875979999999</v>
      </c>
      <c r="AB84" s="31">
        <v>2756.9096679999998</v>
      </c>
      <c r="AC84" s="31">
        <v>2879.4697270000001</v>
      </c>
      <c r="AD84" s="31">
        <v>3008.8725589999999</v>
      </c>
      <c r="AE84" s="31">
        <v>3145.5942380000001</v>
      </c>
      <c r="AF84" s="31">
        <v>3290.101807</v>
      </c>
      <c r="AG84" s="32">
        <v>7.4828000000000006E-2</v>
      </c>
    </row>
    <row r="85" spans="1:33" ht="15" customHeight="1">
      <c r="A85" s="19" t="s">
        <v>388</v>
      </c>
      <c r="B85" s="37" t="s">
        <v>1956</v>
      </c>
      <c r="C85" s="31">
        <v>222.09806800000001</v>
      </c>
      <c r="D85" s="31">
        <v>598.15155000000004</v>
      </c>
      <c r="E85" s="31">
        <v>680.51501499999995</v>
      </c>
      <c r="F85" s="31">
        <v>722.36004600000001</v>
      </c>
      <c r="G85" s="31">
        <v>755.90966800000001</v>
      </c>
      <c r="H85" s="31">
        <v>786.90795900000001</v>
      </c>
      <c r="I85" s="31">
        <v>823.95904499999995</v>
      </c>
      <c r="J85" s="31">
        <v>862.09082000000001</v>
      </c>
      <c r="K85" s="31">
        <v>901.42004399999996</v>
      </c>
      <c r="L85" s="31">
        <v>942.02465800000004</v>
      </c>
      <c r="M85" s="31">
        <v>983.77050799999995</v>
      </c>
      <c r="N85" s="31">
        <v>1027.4655760000001</v>
      </c>
      <c r="O85" s="31">
        <v>1073.2346190000001</v>
      </c>
      <c r="P85" s="31">
        <v>1121.202759</v>
      </c>
      <c r="Q85" s="31">
        <v>1171.4814449999999</v>
      </c>
      <c r="R85" s="31">
        <v>1223.747314</v>
      </c>
      <c r="S85" s="31">
        <v>1278.6827390000001</v>
      </c>
      <c r="T85" s="31">
        <v>1336.5035399999999</v>
      </c>
      <c r="U85" s="31">
        <v>1397.4332280000001</v>
      </c>
      <c r="V85" s="31">
        <v>1461.6451420000001</v>
      </c>
      <c r="W85" s="31">
        <v>1528.400269</v>
      </c>
      <c r="X85" s="31">
        <v>1598.876831</v>
      </c>
      <c r="Y85" s="31">
        <v>1673.3364260000001</v>
      </c>
      <c r="Z85" s="31">
        <v>1752.063232</v>
      </c>
      <c r="AA85" s="31">
        <v>1835.3557129999999</v>
      </c>
      <c r="AB85" s="31">
        <v>1922.3183590000001</v>
      </c>
      <c r="AC85" s="31">
        <v>2014.384033</v>
      </c>
      <c r="AD85" s="31">
        <v>2111.8901369999999</v>
      </c>
      <c r="AE85" s="31">
        <v>2215.22876</v>
      </c>
      <c r="AF85" s="31">
        <v>2324.7917480000001</v>
      </c>
      <c r="AG85" s="32">
        <v>8.4343000000000001E-2</v>
      </c>
    </row>
    <row r="86" spans="1:33" ht="15" customHeight="1">
      <c r="A86" s="19" t="s">
        <v>387</v>
      </c>
      <c r="B86" s="37" t="s">
        <v>1957</v>
      </c>
      <c r="C86" s="31">
        <v>85.362137000000004</v>
      </c>
      <c r="D86" s="31">
        <v>102.012833</v>
      </c>
      <c r="E86" s="31">
        <v>126.737526</v>
      </c>
      <c r="F86" s="31">
        <v>126.46616400000001</v>
      </c>
      <c r="G86" s="31">
        <v>121.75728599999999</v>
      </c>
      <c r="H86" s="31">
        <v>115.965881</v>
      </c>
      <c r="I86" s="31">
        <v>119.201851</v>
      </c>
      <c r="J86" s="31">
        <v>123.31308</v>
      </c>
      <c r="K86" s="31">
        <v>127.52770200000001</v>
      </c>
      <c r="L86" s="31">
        <v>131.855682</v>
      </c>
      <c r="M86" s="31">
        <v>136.270859</v>
      </c>
      <c r="N86" s="31">
        <v>140.84570299999999</v>
      </c>
      <c r="O86" s="31">
        <v>145.58999600000001</v>
      </c>
      <c r="P86" s="31">
        <v>150.51380900000001</v>
      </c>
      <c r="Q86" s="31">
        <v>155.625854</v>
      </c>
      <c r="R86" s="31">
        <v>160.88005100000001</v>
      </c>
      <c r="S86" s="31">
        <v>166.345764</v>
      </c>
      <c r="T86" s="31">
        <v>172.03710899999999</v>
      </c>
      <c r="U86" s="31">
        <v>177.968369</v>
      </c>
      <c r="V86" s="31">
        <v>184.15173300000001</v>
      </c>
      <c r="W86" s="31">
        <v>190.51028400000001</v>
      </c>
      <c r="X86" s="31">
        <v>197.14544699999999</v>
      </c>
      <c r="Y86" s="31">
        <v>204.07324199999999</v>
      </c>
      <c r="Z86" s="31">
        <v>211.31100499999999</v>
      </c>
      <c r="AA86" s="31">
        <v>218.875336</v>
      </c>
      <c r="AB86" s="31">
        <v>226.673462</v>
      </c>
      <c r="AC86" s="31">
        <v>234.82255599999999</v>
      </c>
      <c r="AD86" s="31">
        <v>243.34750399999999</v>
      </c>
      <c r="AE86" s="31">
        <v>252.277512</v>
      </c>
      <c r="AF86" s="31">
        <v>261.63995399999999</v>
      </c>
      <c r="AG86" s="32">
        <v>3.9378999999999997E-2</v>
      </c>
    </row>
    <row r="87" spans="1:33" ht="15" customHeight="1">
      <c r="A87" s="19" t="s">
        <v>386</v>
      </c>
      <c r="B87" s="37" t="s">
        <v>1958</v>
      </c>
      <c r="C87" s="31">
        <v>98.400268999999994</v>
      </c>
      <c r="D87" s="31">
        <v>193.09454299999999</v>
      </c>
      <c r="E87" s="31">
        <v>259.45660400000003</v>
      </c>
      <c r="F87" s="31">
        <v>293.36908</v>
      </c>
      <c r="G87" s="31">
        <v>288.92257699999999</v>
      </c>
      <c r="H87" s="31">
        <v>299.05654900000002</v>
      </c>
      <c r="I87" s="31">
        <v>310.66253699999999</v>
      </c>
      <c r="J87" s="31">
        <v>322.41928100000001</v>
      </c>
      <c r="K87" s="31">
        <v>334.35845899999998</v>
      </c>
      <c r="L87" s="31">
        <v>346.49374399999999</v>
      </c>
      <c r="M87" s="31">
        <v>358.76461799999998</v>
      </c>
      <c r="N87" s="31">
        <v>371.47375499999998</v>
      </c>
      <c r="O87" s="31">
        <v>384.64434799999998</v>
      </c>
      <c r="P87" s="31">
        <v>398.29727200000002</v>
      </c>
      <c r="Q87" s="31">
        <v>412.44665500000002</v>
      </c>
      <c r="R87" s="31">
        <v>426.950378</v>
      </c>
      <c r="S87" s="31">
        <v>442.02972399999999</v>
      </c>
      <c r="T87" s="31">
        <v>457.73107900000002</v>
      </c>
      <c r="U87" s="31">
        <v>474.10000600000001</v>
      </c>
      <c r="V87" s="31">
        <v>491.15887500000002</v>
      </c>
      <c r="W87" s="31">
        <v>508.607574</v>
      </c>
      <c r="X87" s="31">
        <v>526.82611099999997</v>
      </c>
      <c r="Y87" s="31">
        <v>545.85833700000001</v>
      </c>
      <c r="Z87" s="31">
        <v>565.75219700000002</v>
      </c>
      <c r="AA87" s="31">
        <v>586.55658000000005</v>
      </c>
      <c r="AB87" s="31">
        <v>607.91796899999997</v>
      </c>
      <c r="AC87" s="31">
        <v>630.26306199999999</v>
      </c>
      <c r="AD87" s="31">
        <v>653.63488800000005</v>
      </c>
      <c r="AE87" s="31">
        <v>678.08776899999998</v>
      </c>
      <c r="AF87" s="31">
        <v>703.67016599999999</v>
      </c>
      <c r="AG87" s="32">
        <v>7.0191000000000003E-2</v>
      </c>
    </row>
    <row r="88" spans="1:33" ht="15" customHeight="1">
      <c r="A88" s="19" t="s">
        <v>385</v>
      </c>
      <c r="B88" s="37" t="s">
        <v>1962</v>
      </c>
      <c r="C88" s="31">
        <v>2785.2902829999998</v>
      </c>
      <c r="D88" s="31">
        <v>4657.3378910000001</v>
      </c>
      <c r="E88" s="31">
        <v>5526.5239259999998</v>
      </c>
      <c r="F88" s="31">
        <v>5752.6201170000004</v>
      </c>
      <c r="G88" s="31">
        <v>5760.7983400000003</v>
      </c>
      <c r="H88" s="31">
        <v>5759.9287109999996</v>
      </c>
      <c r="I88" s="31">
        <v>5856.9589839999999</v>
      </c>
      <c r="J88" s="31">
        <v>5976.2758789999998</v>
      </c>
      <c r="K88" s="31">
        <v>6111.2412109999996</v>
      </c>
      <c r="L88" s="31">
        <v>6250.4145509999998</v>
      </c>
      <c r="M88" s="31">
        <v>6395.0039059999999</v>
      </c>
      <c r="N88" s="31">
        <v>6545.7631840000004</v>
      </c>
      <c r="O88" s="31">
        <v>6703.9814450000003</v>
      </c>
      <c r="P88" s="31">
        <v>6869.5048829999996</v>
      </c>
      <c r="Q88" s="31">
        <v>7042.2465819999998</v>
      </c>
      <c r="R88" s="31">
        <v>7222.7143550000001</v>
      </c>
      <c r="S88" s="31">
        <v>7413.4848629999997</v>
      </c>
      <c r="T88" s="31">
        <v>7614.5112300000001</v>
      </c>
      <c r="U88" s="31">
        <v>7825.5859380000002</v>
      </c>
      <c r="V88" s="31">
        <v>8048.1225590000004</v>
      </c>
      <c r="W88" s="31">
        <v>8281.8632809999999</v>
      </c>
      <c r="X88" s="31">
        <v>8526.921875</v>
      </c>
      <c r="Y88" s="31">
        <v>8783.6455079999996</v>
      </c>
      <c r="Z88" s="31">
        <v>9052.3730469999991</v>
      </c>
      <c r="AA88" s="31">
        <v>9333.8886719999991</v>
      </c>
      <c r="AB88" s="31">
        <v>9629.1884769999997</v>
      </c>
      <c r="AC88" s="31">
        <v>9939.2128909999992</v>
      </c>
      <c r="AD88" s="31">
        <v>10265.460938</v>
      </c>
      <c r="AE88" s="31">
        <v>10609.337890999999</v>
      </c>
      <c r="AF88" s="31">
        <v>10971.706055000001</v>
      </c>
      <c r="AG88" s="32">
        <v>4.8410000000000002E-2</v>
      </c>
    </row>
    <row r="89" spans="1:33" ht="15" customHeight="1">
      <c r="A89" s="19" t="s">
        <v>384</v>
      </c>
      <c r="B89" s="37" t="s">
        <v>1956</v>
      </c>
      <c r="C89" s="31">
        <v>1792.664673</v>
      </c>
      <c r="D89" s="31">
        <v>3084.209961</v>
      </c>
      <c r="E89" s="31">
        <v>3532.686768</v>
      </c>
      <c r="F89" s="31">
        <v>3723.4033199999999</v>
      </c>
      <c r="G89" s="31">
        <v>3786.5214839999999</v>
      </c>
      <c r="H89" s="31">
        <v>3818.0905760000001</v>
      </c>
      <c r="I89" s="31">
        <v>3909.6203609999998</v>
      </c>
      <c r="J89" s="31">
        <v>4004.3032229999999</v>
      </c>
      <c r="K89" s="31">
        <v>4102.6459960000002</v>
      </c>
      <c r="L89" s="31">
        <v>4204.1870120000003</v>
      </c>
      <c r="M89" s="31">
        <v>4309.779297</v>
      </c>
      <c r="N89" s="31">
        <v>4419.970703</v>
      </c>
      <c r="O89" s="31">
        <v>4535.6840819999998</v>
      </c>
      <c r="P89" s="31">
        <v>4656.8535160000001</v>
      </c>
      <c r="Q89" s="31">
        <v>4783.4599609999996</v>
      </c>
      <c r="R89" s="31">
        <v>4915.8940430000002</v>
      </c>
      <c r="S89" s="31">
        <v>5055.9907229999999</v>
      </c>
      <c r="T89" s="31">
        <v>5203.7685549999997</v>
      </c>
      <c r="U89" s="31">
        <v>5359.1396480000003</v>
      </c>
      <c r="V89" s="31">
        <v>5523.1362300000001</v>
      </c>
      <c r="W89" s="31">
        <v>5695.6469729999999</v>
      </c>
      <c r="X89" s="31">
        <v>5876.8134769999997</v>
      </c>
      <c r="Y89" s="31">
        <v>6066.9453119999998</v>
      </c>
      <c r="Z89" s="31">
        <v>6266.3500979999999</v>
      </c>
      <c r="AA89" s="31">
        <v>6475.6528319999998</v>
      </c>
      <c r="AB89" s="31">
        <v>6695.640625</v>
      </c>
      <c r="AC89" s="31">
        <v>6927.0634769999997</v>
      </c>
      <c r="AD89" s="31">
        <v>7171.0756840000004</v>
      </c>
      <c r="AE89" s="31">
        <v>7428.7753910000001</v>
      </c>
      <c r="AF89" s="31">
        <v>7700.8852539999998</v>
      </c>
      <c r="AG89" s="32">
        <v>5.1547999999999997E-2</v>
      </c>
    </row>
    <row r="90" spans="1:33" ht="12" customHeight="1">
      <c r="A90" s="19" t="s">
        <v>383</v>
      </c>
      <c r="B90" s="37" t="s">
        <v>1957</v>
      </c>
      <c r="C90" s="31">
        <v>807.55560300000002</v>
      </c>
      <c r="D90" s="31">
        <v>925.28070100000002</v>
      </c>
      <c r="E90" s="31">
        <v>1109.5198969999999</v>
      </c>
      <c r="F90" s="31">
        <v>1083.3549800000001</v>
      </c>
      <c r="G90" s="31">
        <v>1006.845337</v>
      </c>
      <c r="H90" s="31">
        <v>976.02728300000001</v>
      </c>
      <c r="I90" s="31">
        <v>983.51031499999999</v>
      </c>
      <c r="J90" s="31">
        <v>995.65826400000003</v>
      </c>
      <c r="K90" s="31">
        <v>1019.3063959999999</v>
      </c>
      <c r="L90" s="31">
        <v>1043.6319579999999</v>
      </c>
      <c r="M90" s="31">
        <v>1068.8055420000001</v>
      </c>
      <c r="N90" s="31">
        <v>1094.9372559999999</v>
      </c>
      <c r="O90" s="31">
        <v>1122.205811</v>
      </c>
      <c r="P90" s="31">
        <v>1150.5882570000001</v>
      </c>
      <c r="Q90" s="31">
        <v>1180.0703120000001</v>
      </c>
      <c r="R90" s="31">
        <v>1210.7226559999999</v>
      </c>
      <c r="S90" s="31">
        <v>1242.909302</v>
      </c>
      <c r="T90" s="31">
        <v>1276.6258539999999</v>
      </c>
      <c r="U90" s="31">
        <v>1311.8422849999999</v>
      </c>
      <c r="V90" s="31">
        <v>1348.7771</v>
      </c>
      <c r="W90" s="31">
        <v>1387.377686</v>
      </c>
      <c r="X90" s="31">
        <v>1427.657471</v>
      </c>
      <c r="Y90" s="31">
        <v>1469.6599120000001</v>
      </c>
      <c r="Z90" s="31">
        <v>1513.427124</v>
      </c>
      <c r="AA90" s="31">
        <v>1559.060547</v>
      </c>
      <c r="AB90" s="31">
        <v>1606.6851810000001</v>
      </c>
      <c r="AC90" s="31">
        <v>1656.4235839999999</v>
      </c>
      <c r="AD90" s="31">
        <v>1708.47937</v>
      </c>
      <c r="AE90" s="31">
        <v>1763.0424800000001</v>
      </c>
      <c r="AF90" s="31">
        <v>1820.2248540000001</v>
      </c>
      <c r="AG90" s="32">
        <v>2.8420999999999998E-2</v>
      </c>
    </row>
    <row r="91" spans="1:33" ht="15" customHeight="1">
      <c r="A91" s="19" t="s">
        <v>382</v>
      </c>
      <c r="B91" s="37" t="s">
        <v>1958</v>
      </c>
      <c r="C91" s="31">
        <v>185.07002299999999</v>
      </c>
      <c r="D91" s="31">
        <v>647.84716800000001</v>
      </c>
      <c r="E91" s="31">
        <v>884.31756600000006</v>
      </c>
      <c r="F91" s="31">
        <v>945.86181599999998</v>
      </c>
      <c r="G91" s="31">
        <v>967.43164100000001</v>
      </c>
      <c r="H91" s="31">
        <v>965.81091300000003</v>
      </c>
      <c r="I91" s="31">
        <v>963.828125</v>
      </c>
      <c r="J91" s="31">
        <v>976.314392</v>
      </c>
      <c r="K91" s="31">
        <v>989.28906199999994</v>
      </c>
      <c r="L91" s="31">
        <v>1002.59552</v>
      </c>
      <c r="M91" s="31">
        <v>1016.4187010000001</v>
      </c>
      <c r="N91" s="31">
        <v>1030.8549800000001</v>
      </c>
      <c r="O91" s="31">
        <v>1046.091553</v>
      </c>
      <c r="P91" s="31">
        <v>1062.0629879999999</v>
      </c>
      <c r="Q91" s="31">
        <v>1078.7163089999999</v>
      </c>
      <c r="R91" s="31">
        <v>1096.0977780000001</v>
      </c>
      <c r="S91" s="31">
        <v>1114.584961</v>
      </c>
      <c r="T91" s="31">
        <v>1134.1166989999999</v>
      </c>
      <c r="U91" s="31">
        <v>1154.604004</v>
      </c>
      <c r="V91" s="31">
        <v>1176.209351</v>
      </c>
      <c r="W91" s="31">
        <v>1198.8392329999999</v>
      </c>
      <c r="X91" s="31">
        <v>1222.4514160000001</v>
      </c>
      <c r="Y91" s="31">
        <v>1247.039673</v>
      </c>
      <c r="Z91" s="31">
        <v>1272.5952150000001</v>
      </c>
      <c r="AA91" s="31">
        <v>1299.1750489999999</v>
      </c>
      <c r="AB91" s="31">
        <v>1326.8625489999999</v>
      </c>
      <c r="AC91" s="31">
        <v>1355.7260739999999</v>
      </c>
      <c r="AD91" s="31">
        <v>1385.905884</v>
      </c>
      <c r="AE91" s="31">
        <v>1417.519043</v>
      </c>
      <c r="AF91" s="31">
        <v>1450.5958250000001</v>
      </c>
      <c r="AG91" s="32">
        <v>7.3580999999999994E-2</v>
      </c>
    </row>
    <row r="92" spans="1:33" ht="15" customHeight="1">
      <c r="A92" s="19" t="s">
        <v>381</v>
      </c>
      <c r="B92" s="37" t="s">
        <v>1963</v>
      </c>
      <c r="C92" s="31">
        <v>363.496216</v>
      </c>
      <c r="D92" s="31">
        <v>736.09082000000001</v>
      </c>
      <c r="E92" s="31">
        <v>930.98431400000004</v>
      </c>
      <c r="F92" s="31">
        <v>978.04504399999996</v>
      </c>
      <c r="G92" s="31">
        <v>991.77539100000001</v>
      </c>
      <c r="H92" s="31">
        <v>997.91796899999997</v>
      </c>
      <c r="I92" s="31">
        <v>1035.753418</v>
      </c>
      <c r="J92" s="31">
        <v>1074.79126</v>
      </c>
      <c r="K92" s="31">
        <v>1115.554932</v>
      </c>
      <c r="L92" s="31">
        <v>1158.1831050000001</v>
      </c>
      <c r="M92" s="31">
        <v>1202.8608400000001</v>
      </c>
      <c r="N92" s="31">
        <v>1249.9185789999999</v>
      </c>
      <c r="O92" s="31">
        <v>1299.336548</v>
      </c>
      <c r="P92" s="31">
        <v>1350.924072</v>
      </c>
      <c r="Q92" s="31">
        <v>1404.5635990000001</v>
      </c>
      <c r="R92" s="31">
        <v>1460.9650879999999</v>
      </c>
      <c r="S92" s="31">
        <v>1519.7501219999999</v>
      </c>
      <c r="T92" s="31">
        <v>1581.1655270000001</v>
      </c>
      <c r="U92" s="31">
        <v>1645.3823239999999</v>
      </c>
      <c r="V92" s="31">
        <v>1712.322754</v>
      </c>
      <c r="W92" s="31">
        <v>1782.6103519999999</v>
      </c>
      <c r="X92" s="31">
        <v>1856.0375979999999</v>
      </c>
      <c r="Y92" s="31">
        <v>1932.921143</v>
      </c>
      <c r="Z92" s="31">
        <v>2013.4652100000001</v>
      </c>
      <c r="AA92" s="31">
        <v>2097.7504880000001</v>
      </c>
      <c r="AB92" s="31">
        <v>2186.5065920000002</v>
      </c>
      <c r="AC92" s="31">
        <v>2279.5910640000002</v>
      </c>
      <c r="AD92" s="31">
        <v>2377.3957519999999</v>
      </c>
      <c r="AE92" s="31">
        <v>2480.19751</v>
      </c>
      <c r="AF92" s="31">
        <v>2588.33374</v>
      </c>
      <c r="AG92" s="32">
        <v>7.0032999999999998E-2</v>
      </c>
    </row>
    <row r="93" spans="1:33" ht="15" customHeight="1">
      <c r="A93" s="19" t="s">
        <v>380</v>
      </c>
      <c r="B93" s="37" t="s">
        <v>1956</v>
      </c>
      <c r="C93" s="31">
        <v>195.06607099999999</v>
      </c>
      <c r="D93" s="31">
        <v>343.03457600000002</v>
      </c>
      <c r="E93" s="31">
        <v>404.18109099999998</v>
      </c>
      <c r="F93" s="31">
        <v>426.85330199999999</v>
      </c>
      <c r="G93" s="31">
        <v>439.515289</v>
      </c>
      <c r="H93" s="31">
        <v>449.10916099999997</v>
      </c>
      <c r="I93" s="31">
        <v>467.90277099999997</v>
      </c>
      <c r="J93" s="31">
        <v>487.44574</v>
      </c>
      <c r="K93" s="31">
        <v>507.92742900000002</v>
      </c>
      <c r="L93" s="31">
        <v>529.42498799999998</v>
      </c>
      <c r="M93" s="31">
        <v>552.03784199999996</v>
      </c>
      <c r="N93" s="31">
        <v>575.93450900000005</v>
      </c>
      <c r="O93" s="31">
        <v>601.12438999999995</v>
      </c>
      <c r="P93" s="31">
        <v>627.53814699999998</v>
      </c>
      <c r="Q93" s="31">
        <v>655.13922100000002</v>
      </c>
      <c r="R93" s="31">
        <v>684.27893100000006</v>
      </c>
      <c r="S93" s="31">
        <v>714.80267300000003</v>
      </c>
      <c r="T93" s="31">
        <v>746.84887700000002</v>
      </c>
      <c r="U93" s="31">
        <v>780.52288799999997</v>
      </c>
      <c r="V93" s="31">
        <v>815.81512499999997</v>
      </c>
      <c r="W93" s="31">
        <v>853.04937700000005</v>
      </c>
      <c r="X93" s="31">
        <v>892.15789800000005</v>
      </c>
      <c r="Y93" s="31">
        <v>933.32428000000004</v>
      </c>
      <c r="Z93" s="31">
        <v>976.682007</v>
      </c>
      <c r="AA93" s="31">
        <v>1022.307251</v>
      </c>
      <c r="AB93" s="31">
        <v>1070.596313</v>
      </c>
      <c r="AC93" s="31">
        <v>1121.523682</v>
      </c>
      <c r="AD93" s="31">
        <v>1175.3294679999999</v>
      </c>
      <c r="AE93" s="31">
        <v>1232.2006839999999</v>
      </c>
      <c r="AF93" s="31">
        <v>1292.3602289999999</v>
      </c>
      <c r="AG93" s="32">
        <v>6.7376000000000005E-2</v>
      </c>
    </row>
    <row r="94" spans="1:33" ht="15" customHeight="1">
      <c r="A94" s="19" t="s">
        <v>379</v>
      </c>
      <c r="B94" s="37" t="s">
        <v>1957</v>
      </c>
      <c r="C94" s="31">
        <v>124.134056</v>
      </c>
      <c r="D94" s="31">
        <v>140.966339</v>
      </c>
      <c r="E94" s="31">
        <v>170.72250399999999</v>
      </c>
      <c r="F94" s="31">
        <v>163.195435</v>
      </c>
      <c r="G94" s="31">
        <v>157.019058</v>
      </c>
      <c r="H94" s="31">
        <v>145.656082</v>
      </c>
      <c r="I94" s="31">
        <v>150.704758</v>
      </c>
      <c r="J94" s="31">
        <v>155.75602699999999</v>
      </c>
      <c r="K94" s="31">
        <v>160.99427800000001</v>
      </c>
      <c r="L94" s="31">
        <v>166.43588299999999</v>
      </c>
      <c r="M94" s="31">
        <v>172.103455</v>
      </c>
      <c r="N94" s="31">
        <v>178.03912399999999</v>
      </c>
      <c r="O94" s="31">
        <v>184.23497</v>
      </c>
      <c r="P94" s="31">
        <v>190.65885900000001</v>
      </c>
      <c r="Q94" s="31">
        <v>197.288895</v>
      </c>
      <c r="R94" s="31">
        <v>204.21945199999999</v>
      </c>
      <c r="S94" s="31">
        <v>211.39132699999999</v>
      </c>
      <c r="T94" s="31">
        <v>218.83255</v>
      </c>
      <c r="U94" s="31">
        <v>226.560089</v>
      </c>
      <c r="V94" s="31">
        <v>234.56179800000001</v>
      </c>
      <c r="W94" s="31">
        <v>242.91296399999999</v>
      </c>
      <c r="X94" s="31">
        <v>251.57662999999999</v>
      </c>
      <c r="Y94" s="31">
        <v>260.58715799999999</v>
      </c>
      <c r="Z94" s="31">
        <v>269.96267699999999</v>
      </c>
      <c r="AA94" s="31">
        <v>279.70434599999999</v>
      </c>
      <c r="AB94" s="31">
        <v>289.89855999999997</v>
      </c>
      <c r="AC94" s="31">
        <v>300.51492300000001</v>
      </c>
      <c r="AD94" s="31">
        <v>311.59265099999999</v>
      </c>
      <c r="AE94" s="31">
        <v>323.15499899999998</v>
      </c>
      <c r="AF94" s="31">
        <v>335.23174999999998</v>
      </c>
      <c r="AG94" s="32">
        <v>3.4851E-2</v>
      </c>
    </row>
    <row r="95" spans="1:33" ht="12" customHeight="1">
      <c r="A95" s="19" t="s">
        <v>378</v>
      </c>
      <c r="B95" s="37" t="s">
        <v>1958</v>
      </c>
      <c r="C95" s="31">
        <v>44.296097000000003</v>
      </c>
      <c r="D95" s="31">
        <v>252.089935</v>
      </c>
      <c r="E95" s="31">
        <v>356.08075000000002</v>
      </c>
      <c r="F95" s="31">
        <v>387.99633799999998</v>
      </c>
      <c r="G95" s="31">
        <v>395.24102800000003</v>
      </c>
      <c r="H95" s="31">
        <v>403.15273999999999</v>
      </c>
      <c r="I95" s="31">
        <v>417.14584400000001</v>
      </c>
      <c r="J95" s="31">
        <v>431.58950800000002</v>
      </c>
      <c r="K95" s="31">
        <v>446.63330100000002</v>
      </c>
      <c r="L95" s="31">
        <v>462.32223499999998</v>
      </c>
      <c r="M95" s="31">
        <v>478.719604</v>
      </c>
      <c r="N95" s="31">
        <v>495.94491599999998</v>
      </c>
      <c r="O95" s="31">
        <v>513.97717299999999</v>
      </c>
      <c r="P95" s="31">
        <v>532.72711200000003</v>
      </c>
      <c r="Q95" s="31">
        <v>552.13549799999998</v>
      </c>
      <c r="R95" s="31">
        <v>572.46661400000005</v>
      </c>
      <c r="S95" s="31">
        <v>593.556152</v>
      </c>
      <c r="T95" s="31">
        <v>615.48413100000005</v>
      </c>
      <c r="U95" s="31">
        <v>638.29937700000005</v>
      </c>
      <c r="V95" s="31">
        <v>661.94586200000003</v>
      </c>
      <c r="W95" s="31">
        <v>686.64788799999997</v>
      </c>
      <c r="X95" s="31">
        <v>712.30310099999997</v>
      </c>
      <c r="Y95" s="31">
        <v>739.00976600000001</v>
      </c>
      <c r="Z95" s="31">
        <v>766.82055700000001</v>
      </c>
      <c r="AA95" s="31">
        <v>795.738831</v>
      </c>
      <c r="AB95" s="31">
        <v>826.01171899999997</v>
      </c>
      <c r="AC95" s="31">
        <v>857.55249000000003</v>
      </c>
      <c r="AD95" s="31">
        <v>890.47369400000002</v>
      </c>
      <c r="AE95" s="31">
        <v>924.84173599999997</v>
      </c>
      <c r="AF95" s="31">
        <v>960.74163799999997</v>
      </c>
      <c r="AG95" s="32">
        <v>0.11193</v>
      </c>
    </row>
    <row r="96" spans="1:33" ht="15" customHeight="1">
      <c r="A96" s="19" t="s">
        <v>377</v>
      </c>
      <c r="B96" s="37" t="s">
        <v>1964</v>
      </c>
      <c r="C96" s="31">
        <v>607.68176300000005</v>
      </c>
      <c r="D96" s="31">
        <v>1297.1279300000001</v>
      </c>
      <c r="E96" s="31">
        <v>1634.159668</v>
      </c>
      <c r="F96" s="31">
        <v>1682.6954350000001</v>
      </c>
      <c r="G96" s="31">
        <v>1636.6092530000001</v>
      </c>
      <c r="H96" s="31">
        <v>1654.1079099999999</v>
      </c>
      <c r="I96" s="31">
        <v>1690.420044</v>
      </c>
      <c r="J96" s="31">
        <v>1751.214966</v>
      </c>
      <c r="K96" s="31">
        <v>1814.635986</v>
      </c>
      <c r="L96" s="31">
        <v>1880.397827</v>
      </c>
      <c r="M96" s="31">
        <v>1947.3792719999999</v>
      </c>
      <c r="N96" s="31">
        <v>2017.1396480000001</v>
      </c>
      <c r="O96" s="31">
        <v>2089.9733890000002</v>
      </c>
      <c r="P96" s="31">
        <v>2166.1069339999999</v>
      </c>
      <c r="Q96" s="31">
        <v>2245.7226559999999</v>
      </c>
      <c r="R96" s="31">
        <v>2328.547607</v>
      </c>
      <c r="S96" s="31">
        <v>2415.170654</v>
      </c>
      <c r="T96" s="31">
        <v>2505.8071289999998</v>
      </c>
      <c r="U96" s="31">
        <v>2600.6755370000001</v>
      </c>
      <c r="V96" s="31">
        <v>2699.9641109999998</v>
      </c>
      <c r="W96" s="31">
        <v>2803.064453</v>
      </c>
      <c r="X96" s="31">
        <v>2911.008057</v>
      </c>
      <c r="Y96" s="31">
        <v>3024.0744629999999</v>
      </c>
      <c r="Z96" s="31">
        <v>3142.5473630000001</v>
      </c>
      <c r="AA96" s="31">
        <v>3266.7521969999998</v>
      </c>
      <c r="AB96" s="31">
        <v>3395.4401859999998</v>
      </c>
      <c r="AC96" s="31">
        <v>3530.388672</v>
      </c>
      <c r="AD96" s="31">
        <v>3671.9704590000001</v>
      </c>
      <c r="AE96" s="31">
        <v>3820.5634770000001</v>
      </c>
      <c r="AF96" s="31">
        <v>3976.5820309999999</v>
      </c>
      <c r="AG96" s="32">
        <v>6.6920999999999994E-2</v>
      </c>
    </row>
    <row r="97" spans="1:33" ht="12" customHeight="1">
      <c r="A97" s="19" t="s">
        <v>376</v>
      </c>
      <c r="B97" s="37" t="s">
        <v>1956</v>
      </c>
      <c r="C97" s="31">
        <v>222.97311400000001</v>
      </c>
      <c r="D97" s="31">
        <v>579.66870100000006</v>
      </c>
      <c r="E97" s="31">
        <v>705.613159</v>
      </c>
      <c r="F97" s="31">
        <v>750.21679700000004</v>
      </c>
      <c r="G97" s="31">
        <v>771.68536400000005</v>
      </c>
      <c r="H97" s="31">
        <v>782.12622099999999</v>
      </c>
      <c r="I97" s="31">
        <v>811.11956799999996</v>
      </c>
      <c r="J97" s="31">
        <v>841.46368399999994</v>
      </c>
      <c r="K97" s="31">
        <v>873.18780500000003</v>
      </c>
      <c r="L97" s="31">
        <v>906.17474400000003</v>
      </c>
      <c r="M97" s="31">
        <v>939.96020499999997</v>
      </c>
      <c r="N97" s="31">
        <v>975.177368</v>
      </c>
      <c r="O97" s="31">
        <v>1012.007629</v>
      </c>
      <c r="P97" s="31">
        <v>1050.588013</v>
      </c>
      <c r="Q97" s="31">
        <v>1091.0238039999999</v>
      </c>
      <c r="R97" s="31">
        <v>1133.1811520000001</v>
      </c>
      <c r="S97" s="31">
        <v>1177.368408</v>
      </c>
      <c r="T97" s="31">
        <v>1223.7116699999999</v>
      </c>
      <c r="U97" s="31">
        <v>1272.3397219999999</v>
      </c>
      <c r="V97" s="31">
        <v>1323.3544919999999</v>
      </c>
      <c r="W97" s="31">
        <v>1376.508423</v>
      </c>
      <c r="X97" s="31">
        <v>1432.297607</v>
      </c>
      <c r="Y97" s="31">
        <v>1490.886841</v>
      </c>
      <c r="Z97" s="31">
        <v>1552.443237</v>
      </c>
      <c r="AA97" s="31">
        <v>1617.1564940000001</v>
      </c>
      <c r="AB97" s="31">
        <v>1684.5405270000001</v>
      </c>
      <c r="AC97" s="31">
        <v>1755.403564</v>
      </c>
      <c r="AD97" s="31">
        <v>1829.9730219999999</v>
      </c>
      <c r="AE97" s="31">
        <v>1908.4769289999999</v>
      </c>
      <c r="AF97" s="31">
        <v>1991.1647949999999</v>
      </c>
      <c r="AG97" s="32">
        <v>7.8420000000000004E-2</v>
      </c>
    </row>
    <row r="98" spans="1:33" ht="15" customHeight="1">
      <c r="A98" s="19" t="s">
        <v>375</v>
      </c>
      <c r="B98" s="37" t="s">
        <v>1957</v>
      </c>
      <c r="C98" s="31">
        <v>366.96270800000002</v>
      </c>
      <c r="D98" s="31">
        <v>631.01080300000001</v>
      </c>
      <c r="E98" s="31">
        <v>805.07220500000005</v>
      </c>
      <c r="F98" s="31">
        <v>799.01342799999998</v>
      </c>
      <c r="G98" s="31">
        <v>725.37988299999995</v>
      </c>
      <c r="H98" s="31">
        <v>733.07226600000001</v>
      </c>
      <c r="I98" s="31">
        <v>739.68206799999996</v>
      </c>
      <c r="J98" s="31">
        <v>766.53234899999995</v>
      </c>
      <c r="K98" s="31">
        <v>794.48962400000005</v>
      </c>
      <c r="L98" s="31">
        <v>823.40832499999999</v>
      </c>
      <c r="M98" s="31">
        <v>852.68267800000001</v>
      </c>
      <c r="N98" s="31">
        <v>883.20404099999996</v>
      </c>
      <c r="O98" s="31">
        <v>915.05041500000004</v>
      </c>
      <c r="P98" s="31">
        <v>948.29205300000001</v>
      </c>
      <c r="Q98" s="31">
        <v>982.99768100000006</v>
      </c>
      <c r="R98" s="31">
        <v>1019.067444</v>
      </c>
      <c r="S98" s="31">
        <v>1056.740845</v>
      </c>
      <c r="T98" s="31">
        <v>1096.0981449999999</v>
      </c>
      <c r="U98" s="31">
        <v>1137.2200929999999</v>
      </c>
      <c r="V98" s="31">
        <v>1180.1951899999999</v>
      </c>
      <c r="W98" s="31">
        <v>1224.700073</v>
      </c>
      <c r="X98" s="31">
        <v>1271.224121</v>
      </c>
      <c r="Y98" s="31">
        <v>1319.8717039999999</v>
      </c>
      <c r="Z98" s="31">
        <v>1370.751953</v>
      </c>
      <c r="AA98" s="31">
        <v>1423.9904790000001</v>
      </c>
      <c r="AB98" s="31">
        <v>1478.8671879999999</v>
      </c>
      <c r="AC98" s="31">
        <v>1536.3001710000001</v>
      </c>
      <c r="AD98" s="31">
        <v>1596.4201660000001</v>
      </c>
      <c r="AE98" s="31">
        <v>1659.3673100000001</v>
      </c>
      <c r="AF98" s="31">
        <v>1725.2955320000001</v>
      </c>
      <c r="AG98" s="32">
        <v>5.4826E-2</v>
      </c>
    </row>
    <row r="99" spans="1:33" ht="15" customHeight="1">
      <c r="A99" s="19" t="s">
        <v>374</v>
      </c>
      <c r="B99" s="37" t="s">
        <v>1958</v>
      </c>
      <c r="C99" s="31">
        <v>17.745989000000002</v>
      </c>
      <c r="D99" s="31">
        <v>86.448455999999993</v>
      </c>
      <c r="E99" s="31">
        <v>123.47431899999999</v>
      </c>
      <c r="F99" s="31">
        <v>133.465225</v>
      </c>
      <c r="G99" s="31">
        <v>139.54411300000001</v>
      </c>
      <c r="H99" s="31">
        <v>138.90940900000001</v>
      </c>
      <c r="I99" s="31">
        <v>139.61845400000001</v>
      </c>
      <c r="J99" s="31">
        <v>143.218918</v>
      </c>
      <c r="K99" s="31">
        <v>146.95855700000001</v>
      </c>
      <c r="L99" s="31">
        <v>150.81483499999999</v>
      </c>
      <c r="M99" s="31">
        <v>154.73646500000001</v>
      </c>
      <c r="N99" s="31">
        <v>158.75831600000001</v>
      </c>
      <c r="O99" s="31">
        <v>162.91529800000001</v>
      </c>
      <c r="P99" s="31">
        <v>167.22685200000001</v>
      </c>
      <c r="Q99" s="31">
        <v>171.70115699999999</v>
      </c>
      <c r="R99" s="31">
        <v>176.29896500000001</v>
      </c>
      <c r="S99" s="31">
        <v>181.06134</v>
      </c>
      <c r="T99" s="31">
        <v>185.99726899999999</v>
      </c>
      <c r="U99" s="31">
        <v>191.11570699999999</v>
      </c>
      <c r="V99" s="31">
        <v>196.41421500000001</v>
      </c>
      <c r="W99" s="31">
        <v>201.85591099999999</v>
      </c>
      <c r="X99" s="31">
        <v>207.48634300000001</v>
      </c>
      <c r="Y99" s="31">
        <v>213.31582599999999</v>
      </c>
      <c r="Z99" s="31">
        <v>219.35211200000001</v>
      </c>
      <c r="AA99" s="31">
        <v>225.60528600000001</v>
      </c>
      <c r="AB99" s="31">
        <v>232.032364</v>
      </c>
      <c r="AC99" s="31">
        <v>238.685059</v>
      </c>
      <c r="AD99" s="31">
        <v>245.57736199999999</v>
      </c>
      <c r="AE99" s="31">
        <v>252.719177</v>
      </c>
      <c r="AF99" s="31">
        <v>260.12170400000002</v>
      </c>
      <c r="AG99" s="32">
        <v>9.7006999999999996E-2</v>
      </c>
    </row>
    <row r="100" spans="1:33" ht="15" customHeight="1">
      <c r="A100" s="19" t="s">
        <v>373</v>
      </c>
      <c r="B100" s="37" t="s">
        <v>1965</v>
      </c>
      <c r="C100" s="31">
        <v>1056.213379</v>
      </c>
      <c r="D100" s="31">
        <v>725.96484399999997</v>
      </c>
      <c r="E100" s="31">
        <v>1233.49585</v>
      </c>
      <c r="F100" s="31">
        <v>1270.8320309999999</v>
      </c>
      <c r="G100" s="31">
        <v>1278.0067140000001</v>
      </c>
      <c r="H100" s="31">
        <v>1274.965698</v>
      </c>
      <c r="I100" s="31">
        <v>1290.029297</v>
      </c>
      <c r="J100" s="31">
        <v>1300.380249</v>
      </c>
      <c r="K100" s="31">
        <v>1316.508057</v>
      </c>
      <c r="L100" s="31">
        <v>1333.7651370000001</v>
      </c>
      <c r="M100" s="31">
        <v>1352.5717770000001</v>
      </c>
      <c r="N100" s="31">
        <v>1372.818726</v>
      </c>
      <c r="O100" s="31">
        <v>1394.3770750000001</v>
      </c>
      <c r="P100" s="31">
        <v>1417.2771</v>
      </c>
      <c r="Q100" s="31">
        <v>1441.5830080000001</v>
      </c>
      <c r="R100" s="31">
        <v>1466.6292719999999</v>
      </c>
      <c r="S100" s="31">
        <v>1493.0751949999999</v>
      </c>
      <c r="T100" s="31">
        <v>1521.0217290000001</v>
      </c>
      <c r="U100" s="31">
        <v>1550.546509</v>
      </c>
      <c r="V100" s="31">
        <v>1581.696655</v>
      </c>
      <c r="W100" s="31">
        <v>1613.7611079999999</v>
      </c>
      <c r="X100" s="31">
        <v>1647.5432129999999</v>
      </c>
      <c r="Y100" s="31">
        <v>1683.118774</v>
      </c>
      <c r="Z100" s="31">
        <v>1720.5299070000001</v>
      </c>
      <c r="AA100" s="31">
        <v>1759.8519289999999</v>
      </c>
      <c r="AB100" s="31">
        <v>1800.270874</v>
      </c>
      <c r="AC100" s="31">
        <v>1842.736572</v>
      </c>
      <c r="AD100" s="31">
        <v>1887.378052</v>
      </c>
      <c r="AE100" s="31">
        <v>1934.227539</v>
      </c>
      <c r="AF100" s="31">
        <v>1983.006836</v>
      </c>
      <c r="AG100" s="32">
        <v>2.1958999999999999E-2</v>
      </c>
    </row>
    <row r="101" spans="1:33" ht="15" customHeight="1">
      <c r="A101" s="19" t="s">
        <v>372</v>
      </c>
      <c r="B101" s="37" t="s">
        <v>1956</v>
      </c>
      <c r="C101" s="31">
        <v>885.68212900000003</v>
      </c>
      <c r="D101" s="31">
        <v>356.28420999999997</v>
      </c>
      <c r="E101" s="31">
        <v>797.65112299999998</v>
      </c>
      <c r="F101" s="31">
        <v>818.56481900000006</v>
      </c>
      <c r="G101" s="31">
        <v>832.880493</v>
      </c>
      <c r="H101" s="31">
        <v>839.68853799999999</v>
      </c>
      <c r="I101" s="31">
        <v>850.83569299999999</v>
      </c>
      <c r="J101" s="31">
        <v>862.75073199999997</v>
      </c>
      <c r="K101" s="31">
        <v>875.44238299999995</v>
      </c>
      <c r="L101" s="31">
        <v>888.92944299999999</v>
      </c>
      <c r="M101" s="31">
        <v>903.50030500000003</v>
      </c>
      <c r="N101" s="31">
        <v>919.09039299999995</v>
      </c>
      <c r="O101" s="31">
        <v>935.62188700000002</v>
      </c>
      <c r="P101" s="31">
        <v>953.12274200000002</v>
      </c>
      <c r="Q101" s="31">
        <v>971.64465299999995</v>
      </c>
      <c r="R101" s="31">
        <v>990.74523899999997</v>
      </c>
      <c r="S101" s="31">
        <v>1010.877625</v>
      </c>
      <c r="T101" s="31">
        <v>1032.1188959999999</v>
      </c>
      <c r="U101" s="31">
        <v>1054.5313719999999</v>
      </c>
      <c r="V101" s="31">
        <v>1078.1551509999999</v>
      </c>
      <c r="W101" s="31">
        <v>1102.5142820000001</v>
      </c>
      <c r="X101" s="31">
        <v>1128.16687</v>
      </c>
      <c r="Y101" s="31">
        <v>1155.176025</v>
      </c>
      <c r="Z101" s="31">
        <v>1183.5821530000001</v>
      </c>
      <c r="AA101" s="31">
        <v>1213.4490969999999</v>
      </c>
      <c r="AB101" s="31">
        <v>1244.2258300000001</v>
      </c>
      <c r="AC101" s="31">
        <v>1276.580078</v>
      </c>
      <c r="AD101" s="31">
        <v>1310.614746</v>
      </c>
      <c r="AE101" s="31">
        <v>1346.366577</v>
      </c>
      <c r="AF101" s="31">
        <v>1383.6560059999999</v>
      </c>
      <c r="AG101" s="32">
        <v>1.5502999999999999E-2</v>
      </c>
    </row>
    <row r="102" spans="1:33" ht="15" customHeight="1">
      <c r="A102" s="19" t="s">
        <v>371</v>
      </c>
      <c r="B102" s="37" t="s">
        <v>1957</v>
      </c>
      <c r="C102" s="31">
        <v>31.64386</v>
      </c>
      <c r="D102" s="31">
        <v>107.166466</v>
      </c>
      <c r="E102" s="31">
        <v>141.16186500000001</v>
      </c>
      <c r="F102" s="31">
        <v>151.057388</v>
      </c>
      <c r="G102" s="31">
        <v>139.06764200000001</v>
      </c>
      <c r="H102" s="31">
        <v>134.52723700000001</v>
      </c>
      <c r="I102" s="31">
        <v>136.498795</v>
      </c>
      <c r="J102" s="31">
        <v>136.380539</v>
      </c>
      <c r="K102" s="31">
        <v>139.25006099999999</v>
      </c>
      <c r="L102" s="31">
        <v>142.25067100000001</v>
      </c>
      <c r="M102" s="31">
        <v>145.42855800000001</v>
      </c>
      <c r="N102" s="31">
        <v>148.77551299999999</v>
      </c>
      <c r="O102" s="31">
        <v>152.28105199999999</v>
      </c>
      <c r="P102" s="31">
        <v>155.95107999999999</v>
      </c>
      <c r="Q102" s="31">
        <v>159.79490699999999</v>
      </c>
      <c r="R102" s="31">
        <v>163.743774</v>
      </c>
      <c r="S102" s="31">
        <v>167.86944600000001</v>
      </c>
      <c r="T102" s="31">
        <v>172.18499800000001</v>
      </c>
      <c r="U102" s="31">
        <v>176.70147700000001</v>
      </c>
      <c r="V102" s="31">
        <v>181.430847</v>
      </c>
      <c r="W102" s="31">
        <v>186.29289199999999</v>
      </c>
      <c r="X102" s="31">
        <v>191.37863200000001</v>
      </c>
      <c r="Y102" s="31">
        <v>196.69804400000001</v>
      </c>
      <c r="Z102" s="31">
        <v>202.25761399999999</v>
      </c>
      <c r="AA102" s="31">
        <v>208.06738300000001</v>
      </c>
      <c r="AB102" s="31">
        <v>214.03362999999999</v>
      </c>
      <c r="AC102" s="31">
        <v>220.26771500000001</v>
      </c>
      <c r="AD102" s="31">
        <v>226.78598</v>
      </c>
      <c r="AE102" s="31">
        <v>233.59352100000001</v>
      </c>
      <c r="AF102" s="31">
        <v>240.65855400000001</v>
      </c>
      <c r="AG102" s="32">
        <v>7.2465000000000002E-2</v>
      </c>
    </row>
    <row r="103" spans="1:33" ht="15" customHeight="1">
      <c r="A103" s="19" t="s">
        <v>370</v>
      </c>
      <c r="B103" s="37" t="s">
        <v>1958</v>
      </c>
      <c r="C103" s="31">
        <v>138.88732899999999</v>
      </c>
      <c r="D103" s="31">
        <v>262.51416</v>
      </c>
      <c r="E103" s="31">
        <v>294.68292200000002</v>
      </c>
      <c r="F103" s="31">
        <v>301.20986900000003</v>
      </c>
      <c r="G103" s="31">
        <v>306.05859400000003</v>
      </c>
      <c r="H103" s="31">
        <v>300.74993899999998</v>
      </c>
      <c r="I103" s="31">
        <v>302.694794</v>
      </c>
      <c r="J103" s="31">
        <v>301.24893200000002</v>
      </c>
      <c r="K103" s="31">
        <v>301.81561299999998</v>
      </c>
      <c r="L103" s="31">
        <v>302.584991</v>
      </c>
      <c r="M103" s="31">
        <v>303.64291400000002</v>
      </c>
      <c r="N103" s="31">
        <v>304.95272799999998</v>
      </c>
      <c r="O103" s="31">
        <v>306.47412100000003</v>
      </c>
      <c r="P103" s="31">
        <v>308.203217</v>
      </c>
      <c r="Q103" s="31">
        <v>310.143463</v>
      </c>
      <c r="R103" s="31">
        <v>312.14022799999998</v>
      </c>
      <c r="S103" s="31">
        <v>314.32815599999998</v>
      </c>
      <c r="T103" s="31">
        <v>316.71774299999998</v>
      </c>
      <c r="U103" s="31">
        <v>319.31362899999999</v>
      </c>
      <c r="V103" s="31">
        <v>322.110748</v>
      </c>
      <c r="W103" s="31">
        <v>324.953979</v>
      </c>
      <c r="X103" s="31">
        <v>327.99774200000002</v>
      </c>
      <c r="Y103" s="31">
        <v>331.24478099999999</v>
      </c>
      <c r="Z103" s="31">
        <v>334.69021600000002</v>
      </c>
      <c r="AA103" s="31">
        <v>338.33548000000002</v>
      </c>
      <c r="AB103" s="31">
        <v>342.01132200000001</v>
      </c>
      <c r="AC103" s="31">
        <v>345.888733</v>
      </c>
      <c r="AD103" s="31">
        <v>349.97726399999999</v>
      </c>
      <c r="AE103" s="31">
        <v>354.26739500000002</v>
      </c>
      <c r="AF103" s="31">
        <v>358.69223</v>
      </c>
      <c r="AG103" s="32">
        <v>3.3258000000000003E-2</v>
      </c>
    </row>
    <row r="104" spans="1:33" ht="15" customHeight="1">
      <c r="A104" s="19" t="s">
        <v>369</v>
      </c>
      <c r="B104" s="37" t="s">
        <v>1966</v>
      </c>
      <c r="C104" s="31">
        <v>4149.2978519999997</v>
      </c>
      <c r="D104" s="31">
        <v>3307.9438479999999</v>
      </c>
      <c r="E104" s="31">
        <v>4101.3178710000002</v>
      </c>
      <c r="F104" s="31">
        <v>4167.2954099999997</v>
      </c>
      <c r="G104" s="31">
        <v>4321.1157229999999</v>
      </c>
      <c r="H104" s="31">
        <v>4355.3100590000004</v>
      </c>
      <c r="I104" s="31">
        <v>4589.7099609999996</v>
      </c>
      <c r="J104" s="31">
        <v>4783.1206050000001</v>
      </c>
      <c r="K104" s="31">
        <v>4978.7646480000003</v>
      </c>
      <c r="L104" s="31">
        <v>5176.9897460000002</v>
      </c>
      <c r="M104" s="31">
        <v>5378.5146480000003</v>
      </c>
      <c r="N104" s="31">
        <v>5581.6547849999997</v>
      </c>
      <c r="O104" s="31">
        <v>5785.6772460000002</v>
      </c>
      <c r="P104" s="31">
        <v>5991.5341799999997</v>
      </c>
      <c r="Q104" s="31">
        <v>6200.8969729999999</v>
      </c>
      <c r="R104" s="31">
        <v>6413.466797</v>
      </c>
      <c r="S104" s="31">
        <v>6627.9584960000002</v>
      </c>
      <c r="T104" s="31">
        <v>6844.8642579999996</v>
      </c>
      <c r="U104" s="31">
        <v>7065.9785160000001</v>
      </c>
      <c r="V104" s="31">
        <v>7293.8266599999997</v>
      </c>
      <c r="W104" s="31">
        <v>7531.34375</v>
      </c>
      <c r="X104" s="31">
        <v>7778.595703</v>
      </c>
      <c r="Y104" s="31">
        <v>8033.7915039999998</v>
      </c>
      <c r="Z104" s="31">
        <v>8294.7314449999994</v>
      </c>
      <c r="AA104" s="31">
        <v>8558.8613280000009</v>
      </c>
      <c r="AB104" s="31">
        <v>8825.9960940000001</v>
      </c>
      <c r="AC104" s="31">
        <v>9098.0908199999994</v>
      </c>
      <c r="AD104" s="31">
        <v>9374.6503909999992</v>
      </c>
      <c r="AE104" s="31">
        <v>9653.5341800000006</v>
      </c>
      <c r="AF104" s="31">
        <v>9932.4755860000005</v>
      </c>
      <c r="AG104" s="32">
        <v>3.0557000000000001E-2</v>
      </c>
    </row>
    <row r="105" spans="1:33" ht="15" customHeight="1">
      <c r="A105" s="19" t="s">
        <v>368</v>
      </c>
      <c r="B105" s="37" t="s">
        <v>1956</v>
      </c>
      <c r="C105" s="31">
        <v>3506.3869629999999</v>
      </c>
      <c r="D105" s="31">
        <v>2530.9711910000001</v>
      </c>
      <c r="E105" s="31">
        <v>3191.076904</v>
      </c>
      <c r="F105" s="31">
        <v>3322.702393</v>
      </c>
      <c r="G105" s="31">
        <v>3455.0139159999999</v>
      </c>
      <c r="H105" s="31">
        <v>3577.4204100000002</v>
      </c>
      <c r="I105" s="31">
        <v>3736.2829590000001</v>
      </c>
      <c r="J105" s="31">
        <v>3897.1447750000002</v>
      </c>
      <c r="K105" s="31">
        <v>4059.8891600000002</v>
      </c>
      <c r="L105" s="31">
        <v>4224.8037109999996</v>
      </c>
      <c r="M105" s="31">
        <v>4392.5009769999997</v>
      </c>
      <c r="N105" s="31">
        <v>4561.5439450000003</v>
      </c>
      <c r="O105" s="31">
        <v>4731.2973629999997</v>
      </c>
      <c r="P105" s="31">
        <v>4902.5678710000002</v>
      </c>
      <c r="Q105" s="31">
        <v>5076.7822269999997</v>
      </c>
      <c r="R105" s="31">
        <v>5253.6860349999997</v>
      </c>
      <c r="S105" s="31">
        <v>5432.1796880000002</v>
      </c>
      <c r="T105" s="31">
        <v>5612.6762699999999</v>
      </c>
      <c r="U105" s="31">
        <v>5796.7124020000001</v>
      </c>
      <c r="V105" s="31">
        <v>5986.4404299999997</v>
      </c>
      <c r="W105" s="31">
        <v>6184.3935549999997</v>
      </c>
      <c r="X105" s="31">
        <v>6390.6411129999997</v>
      </c>
      <c r="Y105" s="31">
        <v>6603.6479490000002</v>
      </c>
      <c r="Z105" s="31">
        <v>6821.5253910000001</v>
      </c>
      <c r="AA105" s="31">
        <v>7042.076172</v>
      </c>
      <c r="AB105" s="31">
        <v>7265.1459960000002</v>
      </c>
      <c r="AC105" s="31">
        <v>7492.4184569999998</v>
      </c>
      <c r="AD105" s="31">
        <v>7723.4663090000004</v>
      </c>
      <c r="AE105" s="31">
        <v>7956.4345700000003</v>
      </c>
      <c r="AF105" s="31">
        <v>8189.359375</v>
      </c>
      <c r="AG105" s="32">
        <v>2.9682E-2</v>
      </c>
    </row>
    <row r="106" spans="1:33" ht="15" customHeight="1">
      <c r="A106" s="19" t="s">
        <v>367</v>
      </c>
      <c r="B106" s="37" t="s">
        <v>1957</v>
      </c>
      <c r="C106" s="31">
        <v>532.86358600000005</v>
      </c>
      <c r="D106" s="31">
        <v>620.35870399999999</v>
      </c>
      <c r="E106" s="31">
        <v>732.948486</v>
      </c>
      <c r="F106" s="31">
        <v>657.78912400000002</v>
      </c>
      <c r="G106" s="31">
        <v>672.75268600000004</v>
      </c>
      <c r="H106" s="31">
        <v>578.88165300000003</v>
      </c>
      <c r="I106" s="31">
        <v>647.731628</v>
      </c>
      <c r="J106" s="31">
        <v>673.66229199999998</v>
      </c>
      <c r="K106" s="31">
        <v>700.02362100000005</v>
      </c>
      <c r="L106" s="31">
        <v>726.86340299999995</v>
      </c>
      <c r="M106" s="31">
        <v>754.25726299999997</v>
      </c>
      <c r="N106" s="31">
        <v>782.04315199999996</v>
      </c>
      <c r="O106" s="31">
        <v>810.16015600000003</v>
      </c>
      <c r="P106" s="31">
        <v>838.712219</v>
      </c>
      <c r="Q106" s="31">
        <v>867.87249799999995</v>
      </c>
      <c r="R106" s="31">
        <v>897.61413600000003</v>
      </c>
      <c r="S106" s="31">
        <v>927.81597899999997</v>
      </c>
      <c r="T106" s="31">
        <v>958.53845200000001</v>
      </c>
      <c r="U106" s="31">
        <v>989.96661400000005</v>
      </c>
      <c r="V106" s="31">
        <v>1022.373657</v>
      </c>
      <c r="W106" s="31">
        <v>1056.0447999999999</v>
      </c>
      <c r="X106" s="31">
        <v>1090.9902340000001</v>
      </c>
      <c r="Y106" s="31">
        <v>1127.0432129999999</v>
      </c>
      <c r="Z106" s="31">
        <v>1163.997803</v>
      </c>
      <c r="AA106" s="31">
        <v>1201.609741</v>
      </c>
      <c r="AB106" s="31">
        <v>1239.8614500000001</v>
      </c>
      <c r="AC106" s="31">
        <v>1278.9516599999999</v>
      </c>
      <c r="AD106" s="31">
        <v>1318.841797</v>
      </c>
      <c r="AE106" s="31">
        <v>1359.337158</v>
      </c>
      <c r="AF106" s="31">
        <v>1400.2246090000001</v>
      </c>
      <c r="AG106" s="32">
        <v>3.3876000000000003E-2</v>
      </c>
    </row>
    <row r="107" spans="1:33" ht="15" customHeight="1">
      <c r="A107" s="19" t="s">
        <v>366</v>
      </c>
      <c r="B107" s="37" t="s">
        <v>1958</v>
      </c>
      <c r="C107" s="31">
        <v>110.047173</v>
      </c>
      <c r="D107" s="31">
        <v>156.61409</v>
      </c>
      <c r="E107" s="31">
        <v>177.292542</v>
      </c>
      <c r="F107" s="31">
        <v>186.80406199999999</v>
      </c>
      <c r="G107" s="31">
        <v>193.349152</v>
      </c>
      <c r="H107" s="31">
        <v>199.007645</v>
      </c>
      <c r="I107" s="31">
        <v>205.69538900000001</v>
      </c>
      <c r="J107" s="31">
        <v>212.313705</v>
      </c>
      <c r="K107" s="31">
        <v>218.85206600000001</v>
      </c>
      <c r="L107" s="31">
        <v>225.32276899999999</v>
      </c>
      <c r="M107" s="31">
        <v>231.75614899999999</v>
      </c>
      <c r="N107" s="31">
        <v>238.06764200000001</v>
      </c>
      <c r="O107" s="31">
        <v>244.21972700000001</v>
      </c>
      <c r="P107" s="31">
        <v>250.253738</v>
      </c>
      <c r="Q107" s="31">
        <v>256.24240099999997</v>
      </c>
      <c r="R107" s="31">
        <v>262.16644300000002</v>
      </c>
      <c r="S107" s="31">
        <v>267.96301299999999</v>
      </c>
      <c r="T107" s="31">
        <v>273.64941399999998</v>
      </c>
      <c r="U107" s="31">
        <v>279.29922499999998</v>
      </c>
      <c r="V107" s="31">
        <v>285.01269500000001</v>
      </c>
      <c r="W107" s="31">
        <v>290.90508999999997</v>
      </c>
      <c r="X107" s="31">
        <v>296.96441700000003</v>
      </c>
      <c r="Y107" s="31">
        <v>303.10006700000002</v>
      </c>
      <c r="Z107" s="31">
        <v>309.20837399999999</v>
      </c>
      <c r="AA107" s="31">
        <v>315.17550699999998</v>
      </c>
      <c r="AB107" s="31">
        <v>320.98867799999999</v>
      </c>
      <c r="AC107" s="31">
        <v>326.72033699999997</v>
      </c>
      <c r="AD107" s="31">
        <v>332.34225500000002</v>
      </c>
      <c r="AE107" s="31">
        <v>337.76312300000001</v>
      </c>
      <c r="AF107" s="31">
        <v>342.89120500000001</v>
      </c>
      <c r="AG107" s="32">
        <v>3.9967999999999997E-2</v>
      </c>
    </row>
    <row r="108" spans="1:33" ht="15" customHeight="1">
      <c r="A108" s="19" t="s">
        <v>365</v>
      </c>
      <c r="B108" s="37" t="s">
        <v>1967</v>
      </c>
      <c r="C108" s="31">
        <v>403.94372600000003</v>
      </c>
      <c r="D108" s="31">
        <v>849.07525599999997</v>
      </c>
      <c r="E108" s="31">
        <v>1078.4411620000001</v>
      </c>
      <c r="F108" s="31">
        <v>1098.587769</v>
      </c>
      <c r="G108" s="31">
        <v>1048.4746090000001</v>
      </c>
      <c r="H108" s="31">
        <v>1019.838501</v>
      </c>
      <c r="I108" s="31">
        <v>1017.262207</v>
      </c>
      <c r="J108" s="31">
        <v>1026.5211179999999</v>
      </c>
      <c r="K108" s="31">
        <v>1029.5253909999999</v>
      </c>
      <c r="L108" s="31">
        <v>1029.729126</v>
      </c>
      <c r="M108" s="31">
        <v>1030.607544</v>
      </c>
      <c r="N108" s="31">
        <v>1032.139893</v>
      </c>
      <c r="O108" s="31">
        <v>1026.466064</v>
      </c>
      <c r="P108" s="31">
        <v>1025.1767580000001</v>
      </c>
      <c r="Q108" s="31">
        <v>1024.8366699999999</v>
      </c>
      <c r="R108" s="31">
        <v>1025.548096</v>
      </c>
      <c r="S108" s="31">
        <v>1026.4677730000001</v>
      </c>
      <c r="T108" s="31">
        <v>1027.6232910000001</v>
      </c>
      <c r="U108" s="31">
        <v>1029.298828</v>
      </c>
      <c r="V108" s="31">
        <v>1031.6796879999999</v>
      </c>
      <c r="W108" s="31">
        <v>1035.0648189999999</v>
      </c>
      <c r="X108" s="31">
        <v>1039.2814940000001</v>
      </c>
      <c r="Y108" s="31">
        <v>1044.1451420000001</v>
      </c>
      <c r="Z108" s="31">
        <v>1049.6556399999999</v>
      </c>
      <c r="AA108" s="31">
        <v>1055.852539</v>
      </c>
      <c r="AB108" s="31">
        <v>1062.768433</v>
      </c>
      <c r="AC108" s="31">
        <v>1070.3801269999999</v>
      </c>
      <c r="AD108" s="31">
        <v>1078.841919</v>
      </c>
      <c r="AE108" s="31">
        <v>1088.3116460000001</v>
      </c>
      <c r="AF108" s="31">
        <v>1098.9013669999999</v>
      </c>
      <c r="AG108" s="32">
        <v>3.5111999999999997E-2</v>
      </c>
    </row>
    <row r="109" spans="1:33" ht="15" customHeight="1">
      <c r="A109" s="19" t="s">
        <v>364</v>
      </c>
      <c r="B109" s="37" t="s">
        <v>1956</v>
      </c>
      <c r="C109" s="31">
        <v>183.580704</v>
      </c>
      <c r="D109" s="31">
        <v>428.92260700000003</v>
      </c>
      <c r="E109" s="31">
        <v>513.74517800000001</v>
      </c>
      <c r="F109" s="31">
        <v>537.54675299999997</v>
      </c>
      <c r="G109" s="31">
        <v>539.01757799999996</v>
      </c>
      <c r="H109" s="31">
        <v>526.73321499999997</v>
      </c>
      <c r="I109" s="31">
        <v>530.16589399999998</v>
      </c>
      <c r="J109" s="31">
        <v>532.98870799999997</v>
      </c>
      <c r="K109" s="31">
        <v>535.36248799999998</v>
      </c>
      <c r="L109" s="31">
        <v>537.36712599999998</v>
      </c>
      <c r="M109" s="31">
        <v>538.71758999999997</v>
      </c>
      <c r="N109" s="31">
        <v>539.348389</v>
      </c>
      <c r="O109" s="31">
        <v>540.10180700000001</v>
      </c>
      <c r="P109" s="31">
        <v>541.13275099999998</v>
      </c>
      <c r="Q109" s="31">
        <v>542.418274</v>
      </c>
      <c r="R109" s="31">
        <v>544.03753700000004</v>
      </c>
      <c r="S109" s="31">
        <v>545.81188999999995</v>
      </c>
      <c r="T109" s="31">
        <v>547.75585899999999</v>
      </c>
      <c r="U109" s="31">
        <v>550.000854</v>
      </c>
      <c r="V109" s="31">
        <v>552.629639</v>
      </c>
      <c r="W109" s="31">
        <v>555.77447500000005</v>
      </c>
      <c r="X109" s="31">
        <v>559.37292500000001</v>
      </c>
      <c r="Y109" s="31">
        <v>563.34655799999996</v>
      </c>
      <c r="Z109" s="31">
        <v>567.70074499999998</v>
      </c>
      <c r="AA109" s="31">
        <v>572.458618</v>
      </c>
      <c r="AB109" s="31">
        <v>577.63372800000002</v>
      </c>
      <c r="AC109" s="31">
        <v>583.22662400000002</v>
      </c>
      <c r="AD109" s="31">
        <v>589.31500200000005</v>
      </c>
      <c r="AE109" s="31">
        <v>595.97857699999997</v>
      </c>
      <c r="AF109" s="31">
        <v>603.27703899999995</v>
      </c>
      <c r="AG109" s="32">
        <v>4.1877999999999999E-2</v>
      </c>
    </row>
    <row r="110" spans="1:33" ht="15" customHeight="1">
      <c r="A110" s="19" t="s">
        <v>363</v>
      </c>
      <c r="B110" s="37" t="s">
        <v>1957</v>
      </c>
      <c r="C110" s="31">
        <v>164.17880199999999</v>
      </c>
      <c r="D110" s="31">
        <v>352.85546900000003</v>
      </c>
      <c r="E110" s="31">
        <v>473.71026599999999</v>
      </c>
      <c r="F110" s="31">
        <v>463.48251299999998</v>
      </c>
      <c r="G110" s="31">
        <v>414.61676</v>
      </c>
      <c r="H110" s="31">
        <v>400.91885400000001</v>
      </c>
      <c r="I110" s="31">
        <v>394.577179</v>
      </c>
      <c r="J110" s="31">
        <v>402.57058699999999</v>
      </c>
      <c r="K110" s="31">
        <v>402.52947999999998</v>
      </c>
      <c r="L110" s="31">
        <v>402.68548600000003</v>
      </c>
      <c r="M110" s="31">
        <v>401.90390000000002</v>
      </c>
      <c r="N110" s="31">
        <v>402.99194299999999</v>
      </c>
      <c r="O110" s="31">
        <v>397.572632</v>
      </c>
      <c r="P110" s="31">
        <v>396.83520499999997</v>
      </c>
      <c r="Q110" s="31">
        <v>396.24883999999997</v>
      </c>
      <c r="R110" s="31">
        <v>395.94055200000003</v>
      </c>
      <c r="S110" s="31">
        <v>395.65844700000002</v>
      </c>
      <c r="T110" s="31">
        <v>395.415527</v>
      </c>
      <c r="U110" s="31">
        <v>395.354218</v>
      </c>
      <c r="V110" s="31">
        <v>395.57290599999999</v>
      </c>
      <c r="W110" s="31">
        <v>396.23147599999999</v>
      </c>
      <c r="X110" s="31">
        <v>397.222443</v>
      </c>
      <c r="Y110" s="31">
        <v>398.44793700000002</v>
      </c>
      <c r="Z110" s="31">
        <v>399.90292399999998</v>
      </c>
      <c r="AA110" s="31">
        <v>401.60351600000001</v>
      </c>
      <c r="AB110" s="31">
        <v>403.571594</v>
      </c>
      <c r="AC110" s="31">
        <v>405.78241000000003</v>
      </c>
      <c r="AD110" s="31">
        <v>408.30779999999999</v>
      </c>
      <c r="AE110" s="31">
        <v>411.221069</v>
      </c>
      <c r="AF110" s="31">
        <v>414.57153299999999</v>
      </c>
      <c r="AG110" s="32">
        <v>3.2457E-2</v>
      </c>
    </row>
    <row r="111" spans="1:33" ht="15" customHeight="1">
      <c r="A111" s="19" t="s">
        <v>362</v>
      </c>
      <c r="B111" s="37" t="s">
        <v>1958</v>
      </c>
      <c r="C111" s="31">
        <v>56.184199999999997</v>
      </c>
      <c r="D111" s="31">
        <v>67.297165000000007</v>
      </c>
      <c r="E111" s="31">
        <v>90.985725000000002</v>
      </c>
      <c r="F111" s="31">
        <v>97.558471999999995</v>
      </c>
      <c r="G111" s="31">
        <v>94.840225000000004</v>
      </c>
      <c r="H111" s="31">
        <v>92.186394000000007</v>
      </c>
      <c r="I111" s="31">
        <v>92.519188</v>
      </c>
      <c r="J111" s="31">
        <v>90.961799999999997</v>
      </c>
      <c r="K111" s="31">
        <v>91.633422999999993</v>
      </c>
      <c r="L111" s="31">
        <v>89.676468</v>
      </c>
      <c r="M111" s="31">
        <v>89.986084000000005</v>
      </c>
      <c r="N111" s="31">
        <v>89.799605999999997</v>
      </c>
      <c r="O111" s="31">
        <v>88.791640999999998</v>
      </c>
      <c r="P111" s="31">
        <v>87.208832000000001</v>
      </c>
      <c r="Q111" s="31">
        <v>86.169571000000005</v>
      </c>
      <c r="R111" s="31">
        <v>85.570053000000001</v>
      </c>
      <c r="S111" s="31">
        <v>84.997497999999993</v>
      </c>
      <c r="T111" s="31">
        <v>84.451858999999999</v>
      </c>
      <c r="U111" s="31">
        <v>83.943770999999998</v>
      </c>
      <c r="V111" s="31">
        <v>83.477149999999995</v>
      </c>
      <c r="W111" s="31">
        <v>83.058868000000004</v>
      </c>
      <c r="X111" s="31">
        <v>82.686126999999999</v>
      </c>
      <c r="Y111" s="31">
        <v>82.350669999999994</v>
      </c>
      <c r="Z111" s="31">
        <v>82.051948999999993</v>
      </c>
      <c r="AA111" s="31">
        <v>81.790397999999996</v>
      </c>
      <c r="AB111" s="31">
        <v>81.563156000000006</v>
      </c>
      <c r="AC111" s="31">
        <v>81.371093999999999</v>
      </c>
      <c r="AD111" s="31">
        <v>81.219063000000006</v>
      </c>
      <c r="AE111" s="31">
        <v>81.112007000000006</v>
      </c>
      <c r="AF111" s="31">
        <v>81.052734000000001</v>
      </c>
      <c r="AG111" s="32">
        <v>1.2716999999999999E-2</v>
      </c>
    </row>
    <row r="112" spans="1:33" ht="15" customHeight="1">
      <c r="A112" s="19" t="s">
        <v>361</v>
      </c>
      <c r="B112" s="37" t="s">
        <v>1968</v>
      </c>
      <c r="C112" s="31">
        <v>830.34613000000002</v>
      </c>
      <c r="D112" s="31">
        <v>1486.3820800000001</v>
      </c>
      <c r="E112" s="31">
        <v>2005.4760739999999</v>
      </c>
      <c r="F112" s="31">
        <v>2144.4497070000002</v>
      </c>
      <c r="G112" s="31">
        <v>2133.0285640000002</v>
      </c>
      <c r="H112" s="31">
        <v>2160.5625</v>
      </c>
      <c r="I112" s="31">
        <v>2255.5986330000001</v>
      </c>
      <c r="J112" s="31">
        <v>2349.1960450000001</v>
      </c>
      <c r="K112" s="31">
        <v>2444.1767580000001</v>
      </c>
      <c r="L112" s="31">
        <v>2535.4023440000001</v>
      </c>
      <c r="M112" s="31">
        <v>2626.4616700000001</v>
      </c>
      <c r="N112" s="31">
        <v>2717.5170899999998</v>
      </c>
      <c r="O112" s="31">
        <v>2808.9350589999999</v>
      </c>
      <c r="P112" s="31">
        <v>2901.2753910000001</v>
      </c>
      <c r="Q112" s="31">
        <v>2994.775635</v>
      </c>
      <c r="R112" s="31">
        <v>3088.139893</v>
      </c>
      <c r="S112" s="31">
        <v>3182.783203</v>
      </c>
      <c r="T112" s="31">
        <v>3279.2138669999999</v>
      </c>
      <c r="U112" s="31">
        <v>3377.1079100000002</v>
      </c>
      <c r="V112" s="31">
        <v>3477.0590820000002</v>
      </c>
      <c r="W112" s="31">
        <v>3578.4545899999998</v>
      </c>
      <c r="X112" s="31">
        <v>3681.3618160000001</v>
      </c>
      <c r="Y112" s="31">
        <v>3785.2990719999998</v>
      </c>
      <c r="Z112" s="31">
        <v>3890.8598630000001</v>
      </c>
      <c r="AA112" s="31">
        <v>3997.5529790000001</v>
      </c>
      <c r="AB112" s="31">
        <v>4101.1005859999996</v>
      </c>
      <c r="AC112" s="31">
        <v>4205.4428710000002</v>
      </c>
      <c r="AD112" s="31">
        <v>4311.7944340000004</v>
      </c>
      <c r="AE112" s="31">
        <v>4421.2182620000003</v>
      </c>
      <c r="AF112" s="31">
        <v>4534.9008789999998</v>
      </c>
      <c r="AG112" s="32">
        <v>6.0289000000000002E-2</v>
      </c>
    </row>
    <row r="113" spans="1:33" ht="12" customHeight="1">
      <c r="A113" s="19" t="s">
        <v>360</v>
      </c>
      <c r="B113" s="37" t="s">
        <v>1956</v>
      </c>
      <c r="C113" s="31">
        <v>470.846069</v>
      </c>
      <c r="D113" s="31">
        <v>892.61962900000003</v>
      </c>
      <c r="E113" s="31">
        <v>1160.268311</v>
      </c>
      <c r="F113" s="31">
        <v>1249.013672</v>
      </c>
      <c r="G113" s="31">
        <v>1295.416626</v>
      </c>
      <c r="H113" s="31">
        <v>1329.9608149999999</v>
      </c>
      <c r="I113" s="31">
        <v>1395.560303</v>
      </c>
      <c r="J113" s="31">
        <v>1460.8035890000001</v>
      </c>
      <c r="K113" s="31">
        <v>1524.5367429999999</v>
      </c>
      <c r="L113" s="31">
        <v>1586.485596</v>
      </c>
      <c r="M113" s="31">
        <v>1648.8122559999999</v>
      </c>
      <c r="N113" s="31">
        <v>1711.6455080000001</v>
      </c>
      <c r="O113" s="31">
        <v>1775.2236330000001</v>
      </c>
      <c r="P113" s="31">
        <v>1839.9041749999999</v>
      </c>
      <c r="Q113" s="31">
        <v>1905.854004</v>
      </c>
      <c r="R113" s="31">
        <v>1972.274048</v>
      </c>
      <c r="S113" s="31">
        <v>2040.0760499999999</v>
      </c>
      <c r="T113" s="31">
        <v>2109.5979000000002</v>
      </c>
      <c r="U113" s="31">
        <v>2180.6647950000001</v>
      </c>
      <c r="V113" s="31">
        <v>2253.6674800000001</v>
      </c>
      <c r="W113" s="31">
        <v>2328.2365719999998</v>
      </c>
      <c r="X113" s="31">
        <v>2404.4558109999998</v>
      </c>
      <c r="Y113" s="31">
        <v>2482.0473630000001</v>
      </c>
      <c r="Z113" s="31">
        <v>2561.414307</v>
      </c>
      <c r="AA113" s="31">
        <v>2642.2714839999999</v>
      </c>
      <c r="AB113" s="31">
        <v>2721.866943</v>
      </c>
      <c r="AC113" s="31">
        <v>2802.758789</v>
      </c>
      <c r="AD113" s="31">
        <v>2885.7614749999998</v>
      </c>
      <c r="AE113" s="31">
        <v>2971.5996089999999</v>
      </c>
      <c r="AF113" s="31">
        <v>3061.092529</v>
      </c>
      <c r="AG113" s="32">
        <v>6.6681000000000004E-2</v>
      </c>
    </row>
    <row r="114" spans="1:33" ht="15" customHeight="1">
      <c r="A114" s="19" t="s">
        <v>359</v>
      </c>
      <c r="B114" s="37" t="s">
        <v>1957</v>
      </c>
      <c r="C114" s="31">
        <v>233.43403599999999</v>
      </c>
      <c r="D114" s="31">
        <v>410.42507899999998</v>
      </c>
      <c r="E114" s="31">
        <v>564.765625</v>
      </c>
      <c r="F114" s="31">
        <v>558.19226100000003</v>
      </c>
      <c r="G114" s="31">
        <v>518.36901899999998</v>
      </c>
      <c r="H114" s="31">
        <v>500.750854</v>
      </c>
      <c r="I114" s="31">
        <v>516.33868399999994</v>
      </c>
      <c r="J114" s="31">
        <v>531.014771</v>
      </c>
      <c r="K114" s="31">
        <v>549.001892</v>
      </c>
      <c r="L114" s="31">
        <v>565.49255400000004</v>
      </c>
      <c r="M114" s="31">
        <v>581.47289999999998</v>
      </c>
      <c r="N114" s="31">
        <v>596.93688999999995</v>
      </c>
      <c r="O114" s="31">
        <v>611.97119099999998</v>
      </c>
      <c r="P114" s="31">
        <v>626.71276899999998</v>
      </c>
      <c r="Q114" s="31">
        <v>641.20782499999996</v>
      </c>
      <c r="R114" s="31">
        <v>655.14947500000005</v>
      </c>
      <c r="S114" s="31">
        <v>668.84643600000004</v>
      </c>
      <c r="T114" s="31">
        <v>682.41229199999998</v>
      </c>
      <c r="U114" s="31">
        <v>695.746216</v>
      </c>
      <c r="V114" s="31">
        <v>708.99114999999995</v>
      </c>
      <c r="W114" s="31">
        <v>722.00305200000003</v>
      </c>
      <c r="X114" s="31">
        <v>734.74993900000004</v>
      </c>
      <c r="Y114" s="31">
        <v>747.09661900000003</v>
      </c>
      <c r="Z114" s="31">
        <v>759.16625999999997</v>
      </c>
      <c r="AA114" s="31">
        <v>770.82519500000001</v>
      </c>
      <c r="AB114" s="31">
        <v>781.12011700000005</v>
      </c>
      <c r="AC114" s="31">
        <v>790.923767</v>
      </c>
      <c r="AD114" s="31">
        <v>800.49310300000002</v>
      </c>
      <c r="AE114" s="31">
        <v>810.042236</v>
      </c>
      <c r="AF114" s="31">
        <v>819.802368</v>
      </c>
      <c r="AG114" s="32">
        <v>4.4268000000000002E-2</v>
      </c>
    </row>
    <row r="115" spans="1:33" ht="15" customHeight="1">
      <c r="A115" s="19" t="s">
        <v>358</v>
      </c>
      <c r="B115" s="37" t="s">
        <v>1958</v>
      </c>
      <c r="C115" s="31">
        <v>126.066025</v>
      </c>
      <c r="D115" s="31">
        <v>183.337433</v>
      </c>
      <c r="E115" s="31">
        <v>280.44220000000001</v>
      </c>
      <c r="F115" s="31">
        <v>337.24380500000001</v>
      </c>
      <c r="G115" s="31">
        <v>319.24298099999999</v>
      </c>
      <c r="H115" s="31">
        <v>329.85095200000001</v>
      </c>
      <c r="I115" s="31">
        <v>343.69979899999998</v>
      </c>
      <c r="J115" s="31">
        <v>357.37759399999999</v>
      </c>
      <c r="K115" s="31">
        <v>370.63815299999999</v>
      </c>
      <c r="L115" s="31">
        <v>383.42422499999998</v>
      </c>
      <c r="M115" s="31">
        <v>396.17657500000001</v>
      </c>
      <c r="N115" s="31">
        <v>408.93444799999997</v>
      </c>
      <c r="O115" s="31">
        <v>421.74014299999999</v>
      </c>
      <c r="P115" s="31">
        <v>434.65832499999999</v>
      </c>
      <c r="Q115" s="31">
        <v>447.71383700000001</v>
      </c>
      <c r="R115" s="31">
        <v>460.71636999999998</v>
      </c>
      <c r="S115" s="31">
        <v>473.86096199999997</v>
      </c>
      <c r="T115" s="31">
        <v>487.20373499999999</v>
      </c>
      <c r="U115" s="31">
        <v>500.69686899999999</v>
      </c>
      <c r="V115" s="31">
        <v>514.40045199999997</v>
      </c>
      <c r="W115" s="31">
        <v>528.21472200000005</v>
      </c>
      <c r="X115" s="31">
        <v>542.15588400000001</v>
      </c>
      <c r="Y115" s="31">
        <v>556.15502900000001</v>
      </c>
      <c r="Z115" s="31">
        <v>570.27917500000001</v>
      </c>
      <c r="AA115" s="31">
        <v>584.45629899999994</v>
      </c>
      <c r="AB115" s="31">
        <v>598.11352499999998</v>
      </c>
      <c r="AC115" s="31">
        <v>611.76007100000004</v>
      </c>
      <c r="AD115" s="31">
        <v>625.53991699999995</v>
      </c>
      <c r="AE115" s="31">
        <v>639.57659899999999</v>
      </c>
      <c r="AF115" s="31">
        <v>654.00567599999999</v>
      </c>
      <c r="AG115" s="32">
        <v>5.8411999999999999E-2</v>
      </c>
    </row>
    <row r="116" spans="1:33" ht="15" customHeight="1">
      <c r="A116" s="19" t="s">
        <v>357</v>
      </c>
      <c r="B116" s="144" t="s">
        <v>1969</v>
      </c>
      <c r="C116" s="145">
        <v>533.60052499999995</v>
      </c>
      <c r="D116" s="145">
        <v>731.92511000000002</v>
      </c>
      <c r="E116" s="145">
        <v>844.31091300000003</v>
      </c>
      <c r="F116" s="145">
        <v>875.05651899999998</v>
      </c>
      <c r="G116" s="145">
        <v>906.61645499999997</v>
      </c>
      <c r="H116" s="145">
        <v>952.01159700000005</v>
      </c>
      <c r="I116" s="145">
        <v>1014.396118</v>
      </c>
      <c r="J116" s="145">
        <v>1081.5363769999999</v>
      </c>
      <c r="K116" s="145">
        <v>1150.5466309999999</v>
      </c>
      <c r="L116" s="145">
        <v>1221.5939940000001</v>
      </c>
      <c r="M116" s="145">
        <v>1294.8754879999999</v>
      </c>
      <c r="N116" s="145">
        <v>1369.043457</v>
      </c>
      <c r="O116" s="145">
        <v>1443.487793</v>
      </c>
      <c r="P116" s="145">
        <v>1517.7307129999999</v>
      </c>
      <c r="Q116" s="145">
        <v>1592.5820309999999</v>
      </c>
      <c r="R116" s="145">
        <v>1668.7823490000001</v>
      </c>
      <c r="S116" s="145">
        <v>1747.1365969999999</v>
      </c>
      <c r="T116" s="145">
        <v>1827.9022219999999</v>
      </c>
      <c r="U116" s="145">
        <v>1911.096313</v>
      </c>
      <c r="V116" s="145">
        <v>1996.678345</v>
      </c>
      <c r="W116" s="145">
        <v>2083.6760250000002</v>
      </c>
      <c r="X116" s="145">
        <v>2172.6652829999998</v>
      </c>
      <c r="Y116" s="145">
        <v>2263.8781739999999</v>
      </c>
      <c r="Z116" s="145">
        <v>2357.2353520000001</v>
      </c>
      <c r="AA116" s="145">
        <v>2452.7321780000002</v>
      </c>
      <c r="AB116" s="145">
        <v>2549.391846</v>
      </c>
      <c r="AC116" s="145">
        <v>2647.5908199999999</v>
      </c>
      <c r="AD116" s="145">
        <v>2747.6577149999998</v>
      </c>
      <c r="AE116" s="145">
        <v>2849.2553710000002</v>
      </c>
      <c r="AF116" s="145">
        <v>2951.0959469999998</v>
      </c>
      <c r="AG116" s="146">
        <v>6.0748999999999997E-2</v>
      </c>
    </row>
    <row r="117" spans="1:33" ht="15" customHeight="1">
      <c r="A117" s="19" t="s">
        <v>356</v>
      </c>
      <c r="B117" s="37" t="s">
        <v>1956</v>
      </c>
      <c r="C117" s="31">
        <v>431.95120200000002</v>
      </c>
      <c r="D117" s="31">
        <v>556.14031999999997</v>
      </c>
      <c r="E117" s="31">
        <v>622.80651899999998</v>
      </c>
      <c r="F117" s="31">
        <v>647.92346199999997</v>
      </c>
      <c r="G117" s="31">
        <v>681.85082999999997</v>
      </c>
      <c r="H117" s="31">
        <v>718.14154099999996</v>
      </c>
      <c r="I117" s="31">
        <v>768.66143799999998</v>
      </c>
      <c r="J117" s="31">
        <v>821.22314500000005</v>
      </c>
      <c r="K117" s="31">
        <v>875.40844700000002</v>
      </c>
      <c r="L117" s="31">
        <v>931.35461399999997</v>
      </c>
      <c r="M117" s="31">
        <v>989.22485400000005</v>
      </c>
      <c r="N117" s="31">
        <v>1047.990601</v>
      </c>
      <c r="O117" s="31">
        <v>1107.185913</v>
      </c>
      <c r="P117" s="31">
        <v>1166.4438479999999</v>
      </c>
      <c r="Q117" s="31">
        <v>1226.3930660000001</v>
      </c>
      <c r="R117" s="31">
        <v>1287.615356</v>
      </c>
      <c r="S117" s="31">
        <v>1350.74353</v>
      </c>
      <c r="T117" s="31">
        <v>1415.9904790000001</v>
      </c>
      <c r="U117" s="31">
        <v>1483.3836670000001</v>
      </c>
      <c r="V117" s="31">
        <v>1552.9038089999999</v>
      </c>
      <c r="W117" s="31">
        <v>1623.8054199999999</v>
      </c>
      <c r="X117" s="31">
        <v>1696.549072</v>
      </c>
      <c r="Y117" s="31">
        <v>1771.330078</v>
      </c>
      <c r="Z117" s="31">
        <v>1848.0992429999999</v>
      </c>
      <c r="AA117" s="31">
        <v>1926.866943</v>
      </c>
      <c r="AB117" s="31">
        <v>2006.876953</v>
      </c>
      <c r="AC117" s="31">
        <v>2088.4340820000002</v>
      </c>
      <c r="AD117" s="31">
        <v>2171.8115229999999</v>
      </c>
      <c r="AE117" s="31">
        <v>2256.7529300000001</v>
      </c>
      <c r="AF117" s="31">
        <v>2342.2409670000002</v>
      </c>
      <c r="AG117" s="32">
        <v>6.0026999999999997E-2</v>
      </c>
    </row>
    <row r="118" spans="1:33" ht="15" customHeight="1">
      <c r="A118" s="19" t="s">
        <v>355</v>
      </c>
      <c r="B118" s="37" t="s">
        <v>1957</v>
      </c>
      <c r="C118" s="31">
        <v>37.581710999999999</v>
      </c>
      <c r="D118" s="31">
        <v>81.56926</v>
      </c>
      <c r="E118" s="31">
        <v>99.730446000000001</v>
      </c>
      <c r="F118" s="31">
        <v>96.668541000000005</v>
      </c>
      <c r="G118" s="31">
        <v>87.079993999999999</v>
      </c>
      <c r="H118" s="31">
        <v>89.088448</v>
      </c>
      <c r="I118" s="31">
        <v>91.987442000000001</v>
      </c>
      <c r="J118" s="31">
        <v>97.367912000000004</v>
      </c>
      <c r="K118" s="31">
        <v>102.861328</v>
      </c>
      <c r="L118" s="31">
        <v>108.47930100000001</v>
      </c>
      <c r="M118" s="31">
        <v>114.230812</v>
      </c>
      <c r="N118" s="31">
        <v>120.020363</v>
      </c>
      <c r="O118" s="31">
        <v>125.803421</v>
      </c>
      <c r="P118" s="31">
        <v>131.545807</v>
      </c>
      <c r="Q118" s="31">
        <v>137.306961</v>
      </c>
      <c r="R118" s="31">
        <v>143.134995</v>
      </c>
      <c r="S118" s="31">
        <v>149.092377</v>
      </c>
      <c r="T118" s="31">
        <v>155.19598400000001</v>
      </c>
      <c r="U118" s="31">
        <v>161.44494599999999</v>
      </c>
      <c r="V118" s="31">
        <v>167.837952</v>
      </c>
      <c r="W118" s="31">
        <v>174.29573099999999</v>
      </c>
      <c r="X118" s="31">
        <v>180.863708</v>
      </c>
      <c r="Y118" s="31">
        <v>187.55667099999999</v>
      </c>
      <c r="Z118" s="31">
        <v>194.36746199999999</v>
      </c>
      <c r="AA118" s="31">
        <v>201.294342</v>
      </c>
      <c r="AB118" s="31">
        <v>208.257904</v>
      </c>
      <c r="AC118" s="31">
        <v>215.29139699999999</v>
      </c>
      <c r="AD118" s="31">
        <v>222.415741</v>
      </c>
      <c r="AE118" s="31">
        <v>229.60642999999999</v>
      </c>
      <c r="AF118" s="31">
        <v>236.77456699999999</v>
      </c>
      <c r="AG118" s="32">
        <v>6.5526000000000001E-2</v>
      </c>
    </row>
    <row r="119" spans="1:33" ht="15" customHeight="1">
      <c r="A119" s="19" t="s">
        <v>354</v>
      </c>
      <c r="B119" s="37" t="s">
        <v>1958</v>
      </c>
      <c r="C119" s="31">
        <v>64.067627000000002</v>
      </c>
      <c r="D119" s="31">
        <v>94.215537999999995</v>
      </c>
      <c r="E119" s="31">
        <v>121.773903</v>
      </c>
      <c r="F119" s="31">
        <v>130.464508</v>
      </c>
      <c r="G119" s="31">
        <v>137.68557699999999</v>
      </c>
      <c r="H119" s="31">
        <v>144.78164699999999</v>
      </c>
      <c r="I119" s="31">
        <v>153.74723800000001</v>
      </c>
      <c r="J119" s="31">
        <v>162.94525100000001</v>
      </c>
      <c r="K119" s="31">
        <v>172.27688599999999</v>
      </c>
      <c r="L119" s="31">
        <v>181.760086</v>
      </c>
      <c r="M119" s="31">
        <v>191.41978499999999</v>
      </c>
      <c r="N119" s="31">
        <v>201.03251599999999</v>
      </c>
      <c r="O119" s="31">
        <v>210.49847399999999</v>
      </c>
      <c r="P119" s="31">
        <v>219.74104299999999</v>
      </c>
      <c r="Q119" s="31">
        <v>228.881989</v>
      </c>
      <c r="R119" s="31">
        <v>238.031982</v>
      </c>
      <c r="S119" s="31">
        <v>247.300659</v>
      </c>
      <c r="T119" s="31">
        <v>256.71566799999999</v>
      </c>
      <c r="U119" s="31">
        <v>266.26767000000001</v>
      </c>
      <c r="V119" s="31">
        <v>275.936646</v>
      </c>
      <c r="W119" s="31">
        <v>285.57482900000002</v>
      </c>
      <c r="X119" s="31">
        <v>295.25244099999998</v>
      </c>
      <c r="Y119" s="31">
        <v>304.99148600000001</v>
      </c>
      <c r="Z119" s="31">
        <v>314.76858499999997</v>
      </c>
      <c r="AA119" s="31">
        <v>324.57086199999998</v>
      </c>
      <c r="AB119" s="31">
        <v>334.25711100000001</v>
      </c>
      <c r="AC119" s="31">
        <v>343.86535600000002</v>
      </c>
      <c r="AD119" s="31">
        <v>353.43045000000001</v>
      </c>
      <c r="AE119" s="31">
        <v>362.89593500000001</v>
      </c>
      <c r="AF119" s="31">
        <v>372.08029199999999</v>
      </c>
      <c r="AG119" s="32">
        <v>6.2538999999999997E-2</v>
      </c>
    </row>
    <row r="120" spans="1:33" ht="15" customHeight="1">
      <c r="A120" s="19" t="s">
        <v>353</v>
      </c>
      <c r="B120" s="37" t="s">
        <v>1970</v>
      </c>
      <c r="C120" s="31">
        <v>132.234039</v>
      </c>
      <c r="D120" s="31">
        <v>546.10668899999996</v>
      </c>
      <c r="E120" s="31">
        <v>715.27355999999997</v>
      </c>
      <c r="F120" s="31">
        <v>760.39868200000001</v>
      </c>
      <c r="G120" s="31">
        <v>762.06109600000002</v>
      </c>
      <c r="H120" s="31">
        <v>746.58520499999997</v>
      </c>
      <c r="I120" s="31">
        <v>771.90942399999994</v>
      </c>
      <c r="J120" s="31">
        <v>791.863159</v>
      </c>
      <c r="K120" s="31">
        <v>805.58581500000003</v>
      </c>
      <c r="L120" s="31">
        <v>823.361267</v>
      </c>
      <c r="M120" s="31">
        <v>841.44909700000005</v>
      </c>
      <c r="N120" s="31">
        <v>860.00305200000003</v>
      </c>
      <c r="O120" s="31">
        <v>879.00469999999996</v>
      </c>
      <c r="P120" s="31">
        <v>898.30621299999996</v>
      </c>
      <c r="Q120" s="31">
        <v>917.34411599999999</v>
      </c>
      <c r="R120" s="31">
        <v>936.15411400000005</v>
      </c>
      <c r="S120" s="31">
        <v>955.28076199999998</v>
      </c>
      <c r="T120" s="31">
        <v>974.92687999999998</v>
      </c>
      <c r="U120" s="31">
        <v>994.77087400000005</v>
      </c>
      <c r="V120" s="31">
        <v>1015.162598</v>
      </c>
      <c r="W120" s="31">
        <v>1036.263794</v>
      </c>
      <c r="X120" s="31">
        <v>1058.1435550000001</v>
      </c>
      <c r="Y120" s="31">
        <v>1080.845703</v>
      </c>
      <c r="Z120" s="31">
        <v>1104.4224850000001</v>
      </c>
      <c r="AA120" s="31">
        <v>1128.92749</v>
      </c>
      <c r="AB120" s="31">
        <v>1154.4257809999999</v>
      </c>
      <c r="AC120" s="31">
        <v>1180.982544</v>
      </c>
      <c r="AD120" s="31">
        <v>1208.6707759999999</v>
      </c>
      <c r="AE120" s="31">
        <v>1237.5454099999999</v>
      </c>
      <c r="AF120" s="31">
        <v>1267.6926269999999</v>
      </c>
      <c r="AG120" s="32">
        <v>8.1061999999999995E-2</v>
      </c>
    </row>
    <row r="121" spans="1:33" ht="15" customHeight="1">
      <c r="A121" s="19" t="s">
        <v>352</v>
      </c>
      <c r="B121" s="37" t="s">
        <v>1956</v>
      </c>
      <c r="C121" s="31">
        <v>68.097549000000001</v>
      </c>
      <c r="D121" s="31">
        <v>257.39428700000002</v>
      </c>
      <c r="E121" s="31">
        <v>312.99594100000002</v>
      </c>
      <c r="F121" s="31">
        <v>333.16461199999998</v>
      </c>
      <c r="G121" s="31">
        <v>341.59585600000003</v>
      </c>
      <c r="H121" s="31">
        <v>344.03796399999999</v>
      </c>
      <c r="I121" s="31">
        <v>353.22607399999998</v>
      </c>
      <c r="J121" s="31">
        <v>362.30731200000002</v>
      </c>
      <c r="K121" s="31">
        <v>371.89987200000002</v>
      </c>
      <c r="L121" s="31">
        <v>381.78207400000002</v>
      </c>
      <c r="M121" s="31">
        <v>391.89505000000003</v>
      </c>
      <c r="N121" s="31">
        <v>402.312408</v>
      </c>
      <c r="O121" s="31">
        <v>413.03125</v>
      </c>
      <c r="P121" s="31">
        <v>423.98880000000003</v>
      </c>
      <c r="Q121" s="31">
        <v>434.92837500000002</v>
      </c>
      <c r="R121" s="31">
        <v>445.86657700000001</v>
      </c>
      <c r="S121" s="31">
        <v>457.05950899999999</v>
      </c>
      <c r="T121" s="31">
        <v>468.60732999999999</v>
      </c>
      <c r="U121" s="31">
        <v>480.36407500000001</v>
      </c>
      <c r="V121" s="31">
        <v>492.50030500000003</v>
      </c>
      <c r="W121" s="31">
        <v>505.09960899999999</v>
      </c>
      <c r="X121" s="31">
        <v>518.20385699999997</v>
      </c>
      <c r="Y121" s="31">
        <v>531.84307899999999</v>
      </c>
      <c r="Z121" s="31">
        <v>546.05187999999998</v>
      </c>
      <c r="AA121" s="31">
        <v>560.86645499999997</v>
      </c>
      <c r="AB121" s="31">
        <v>576.32861300000002</v>
      </c>
      <c r="AC121" s="31">
        <v>592.48266599999999</v>
      </c>
      <c r="AD121" s="31">
        <v>609.37719700000002</v>
      </c>
      <c r="AE121" s="31">
        <v>627.05273399999999</v>
      </c>
      <c r="AF121" s="31">
        <v>645.56616199999996</v>
      </c>
      <c r="AG121" s="32">
        <v>8.0644999999999994E-2</v>
      </c>
    </row>
    <row r="122" spans="1:33" ht="15" customHeight="1">
      <c r="A122" s="19" t="s">
        <v>351</v>
      </c>
      <c r="B122" s="37" t="s">
        <v>1957</v>
      </c>
      <c r="C122" s="31">
        <v>26.707229999999999</v>
      </c>
      <c r="D122" s="31">
        <v>86.340964999999997</v>
      </c>
      <c r="E122" s="31">
        <v>123.877411</v>
      </c>
      <c r="F122" s="31">
        <v>124.428787</v>
      </c>
      <c r="G122" s="31">
        <v>119.698761</v>
      </c>
      <c r="H122" s="31">
        <v>100.252548</v>
      </c>
      <c r="I122" s="31">
        <v>111.35002900000001</v>
      </c>
      <c r="J122" s="31">
        <v>117.500259</v>
      </c>
      <c r="K122" s="31">
        <v>116.560379</v>
      </c>
      <c r="L122" s="31">
        <v>119.290955</v>
      </c>
      <c r="M122" s="31">
        <v>122.089111</v>
      </c>
      <c r="N122" s="31">
        <v>124.964226</v>
      </c>
      <c r="O122" s="31">
        <v>127.917664</v>
      </c>
      <c r="P122" s="31">
        <v>130.941711</v>
      </c>
      <c r="Q122" s="31">
        <v>133.99803199999999</v>
      </c>
      <c r="R122" s="31">
        <v>137.08969099999999</v>
      </c>
      <c r="S122" s="31">
        <v>140.25968900000001</v>
      </c>
      <c r="T122" s="31">
        <v>143.525406</v>
      </c>
      <c r="U122" s="31">
        <v>146.86518899999999</v>
      </c>
      <c r="V122" s="31">
        <v>150.30801400000001</v>
      </c>
      <c r="W122" s="31">
        <v>153.86305200000001</v>
      </c>
      <c r="X122" s="31">
        <v>157.541428</v>
      </c>
      <c r="Y122" s="31">
        <v>161.34895299999999</v>
      </c>
      <c r="Z122" s="31">
        <v>165.291641</v>
      </c>
      <c r="AA122" s="31">
        <v>169.37583900000001</v>
      </c>
      <c r="AB122" s="31">
        <v>173.60090600000001</v>
      </c>
      <c r="AC122" s="31">
        <v>177.98239100000001</v>
      </c>
      <c r="AD122" s="31">
        <v>182.52825899999999</v>
      </c>
      <c r="AE122" s="31">
        <v>187.24610899999999</v>
      </c>
      <c r="AF122" s="31">
        <v>192.14579800000001</v>
      </c>
      <c r="AG122" s="32">
        <v>7.0414000000000004E-2</v>
      </c>
    </row>
    <row r="123" spans="1:33" ht="15" customHeight="1">
      <c r="A123" s="19" t="s">
        <v>350</v>
      </c>
      <c r="B123" s="37" t="s">
        <v>1958</v>
      </c>
      <c r="C123" s="31">
        <v>37.429259999999999</v>
      </c>
      <c r="D123" s="31">
        <v>202.37142900000001</v>
      </c>
      <c r="E123" s="31">
        <v>278.40020800000002</v>
      </c>
      <c r="F123" s="31">
        <v>302.80529799999999</v>
      </c>
      <c r="G123" s="31">
        <v>300.766479</v>
      </c>
      <c r="H123" s="31">
        <v>302.29467799999998</v>
      </c>
      <c r="I123" s="31">
        <v>307.333282</v>
      </c>
      <c r="J123" s="31">
        <v>312.05560300000002</v>
      </c>
      <c r="K123" s="31">
        <v>317.125519</v>
      </c>
      <c r="L123" s="31">
        <v>322.28823899999998</v>
      </c>
      <c r="M123" s="31">
        <v>327.464966</v>
      </c>
      <c r="N123" s="31">
        <v>332.72644000000003</v>
      </c>
      <c r="O123" s="31">
        <v>338.05578600000001</v>
      </c>
      <c r="P123" s="31">
        <v>343.37567100000001</v>
      </c>
      <c r="Q123" s="31">
        <v>348.417755</v>
      </c>
      <c r="R123" s="31">
        <v>353.19781499999999</v>
      </c>
      <c r="S123" s="31">
        <v>357.96157799999997</v>
      </c>
      <c r="T123" s="31">
        <v>362.79415899999998</v>
      </c>
      <c r="U123" s="31">
        <v>367.54165599999999</v>
      </c>
      <c r="V123" s="31">
        <v>372.35427900000002</v>
      </c>
      <c r="W123" s="31">
        <v>377.30114700000001</v>
      </c>
      <c r="X123" s="31">
        <v>382.39825400000001</v>
      </c>
      <c r="Y123" s="31">
        <v>387.65368699999999</v>
      </c>
      <c r="Z123" s="31">
        <v>393.078979</v>
      </c>
      <c r="AA123" s="31">
        <v>398.68524200000002</v>
      </c>
      <c r="AB123" s="31">
        <v>404.49627700000002</v>
      </c>
      <c r="AC123" s="31">
        <v>410.517426</v>
      </c>
      <c r="AD123" s="31">
        <v>416.765289</v>
      </c>
      <c r="AE123" s="31">
        <v>423.24655200000001</v>
      </c>
      <c r="AF123" s="31">
        <v>429.980591</v>
      </c>
      <c r="AG123" s="32">
        <v>8.7827000000000002E-2</v>
      </c>
    </row>
    <row r="124" spans="1:33" ht="15" customHeight="1">
      <c r="A124" s="19" t="s">
        <v>349</v>
      </c>
      <c r="B124" s="30" t="s">
        <v>143</v>
      </c>
      <c r="C124" s="38">
        <v>16897.496093999998</v>
      </c>
      <c r="D124" s="38">
        <v>22263.673827999999</v>
      </c>
      <c r="E124" s="38">
        <v>26784.091797000001</v>
      </c>
      <c r="F124" s="38">
        <v>27656.052734000001</v>
      </c>
      <c r="G124" s="38">
        <v>27923.871093999998</v>
      </c>
      <c r="H124" s="38">
        <v>28093.474609000001</v>
      </c>
      <c r="I124" s="38">
        <v>28798.976562</v>
      </c>
      <c r="J124" s="38">
        <v>29514.125</v>
      </c>
      <c r="K124" s="38">
        <v>30285.857422000001</v>
      </c>
      <c r="L124" s="38">
        <v>31093.322265999999</v>
      </c>
      <c r="M124" s="38">
        <v>31908.859375</v>
      </c>
      <c r="N124" s="38">
        <v>32753.984375</v>
      </c>
      <c r="O124" s="38">
        <v>33624.316405999998</v>
      </c>
      <c r="P124" s="38">
        <v>34518.941405999998</v>
      </c>
      <c r="Q124" s="38">
        <v>35435</v>
      </c>
      <c r="R124" s="38">
        <v>36371.332030999998</v>
      </c>
      <c r="S124" s="38">
        <v>37349.148437999997</v>
      </c>
      <c r="T124" s="38">
        <v>38355.824219000002</v>
      </c>
      <c r="U124" s="38">
        <v>39408.773437999997</v>
      </c>
      <c r="V124" s="38">
        <v>40513.6875</v>
      </c>
      <c r="W124" s="38">
        <v>41638.75</v>
      </c>
      <c r="X124" s="38">
        <v>42820.015625</v>
      </c>
      <c r="Y124" s="38">
        <v>44054.855469000002</v>
      </c>
      <c r="Z124" s="38">
        <v>45335.050780999998</v>
      </c>
      <c r="AA124" s="38">
        <v>46674.6875</v>
      </c>
      <c r="AB124" s="38">
        <v>48057.582030999998</v>
      </c>
      <c r="AC124" s="38">
        <v>49474.578125</v>
      </c>
      <c r="AD124" s="38">
        <v>50946.800780999998</v>
      </c>
      <c r="AE124" s="38">
        <v>52498.476562000003</v>
      </c>
      <c r="AF124" s="38">
        <v>54120.007812000003</v>
      </c>
      <c r="AG124" s="36">
        <v>4.0955999999999999E-2</v>
      </c>
    </row>
    <row r="127" spans="1:33" ht="15" customHeight="1">
      <c r="B127" s="30" t="s">
        <v>348</v>
      </c>
    </row>
    <row r="128" spans="1:33" ht="12" customHeight="1">
      <c r="A128" s="19" t="s">
        <v>347</v>
      </c>
      <c r="B128" s="37" t="s">
        <v>1955</v>
      </c>
      <c r="C128" s="31">
        <v>2076.6430660000001</v>
      </c>
      <c r="D128" s="31">
        <v>1050.0548100000001</v>
      </c>
      <c r="E128" s="31">
        <v>557.57556199999999</v>
      </c>
      <c r="F128" s="31">
        <v>498.72167999999999</v>
      </c>
      <c r="G128" s="31">
        <v>493.51153599999998</v>
      </c>
      <c r="H128" s="31">
        <v>488.872253</v>
      </c>
      <c r="I128" s="31">
        <v>473.71853599999997</v>
      </c>
      <c r="J128" s="31">
        <v>467.169647</v>
      </c>
      <c r="K128" s="31">
        <v>459.43060300000002</v>
      </c>
      <c r="L128" s="31">
        <v>449.77075200000002</v>
      </c>
      <c r="M128" s="31">
        <v>397.80731200000002</v>
      </c>
      <c r="N128" s="31">
        <v>354.27368200000001</v>
      </c>
      <c r="O128" s="31">
        <v>347.142944</v>
      </c>
      <c r="P128" s="31">
        <v>339.81402600000001</v>
      </c>
      <c r="Q128" s="31">
        <v>332.316101</v>
      </c>
      <c r="R128" s="31">
        <v>324.65524299999998</v>
      </c>
      <c r="S128" s="31">
        <v>316.72677599999997</v>
      </c>
      <c r="T128" s="31">
        <v>308.63690200000002</v>
      </c>
      <c r="U128" s="31">
        <v>300.28613300000001</v>
      </c>
      <c r="V128" s="31">
        <v>291.66424599999999</v>
      </c>
      <c r="W128" s="31">
        <v>282.99047899999999</v>
      </c>
      <c r="X128" s="31">
        <v>274.04431199999999</v>
      </c>
      <c r="Y128" s="31">
        <v>264.831299</v>
      </c>
      <c r="Z128" s="31">
        <v>255.40870699999999</v>
      </c>
      <c r="AA128" s="31">
        <v>245.67169200000001</v>
      </c>
      <c r="AB128" s="31">
        <v>235.68936199999999</v>
      </c>
      <c r="AC128" s="31">
        <v>225.62359599999999</v>
      </c>
      <c r="AD128" s="31">
        <v>215.358002</v>
      </c>
      <c r="AE128" s="31">
        <v>204.721161</v>
      </c>
      <c r="AF128" s="31">
        <v>193.76937899999999</v>
      </c>
      <c r="AG128" s="32">
        <v>-7.8532000000000005E-2</v>
      </c>
    </row>
    <row r="129" spans="1:33" ht="12" customHeight="1">
      <c r="A129" s="19" t="s">
        <v>346</v>
      </c>
      <c r="B129" s="37" t="s">
        <v>1956</v>
      </c>
      <c r="C129" s="31">
        <v>246.01391599999999</v>
      </c>
      <c r="D129" s="31">
        <v>127.96191399999999</v>
      </c>
      <c r="E129" s="31">
        <v>31.389786000000001</v>
      </c>
      <c r="F129" s="31">
        <v>0</v>
      </c>
      <c r="G129" s="31">
        <v>0</v>
      </c>
      <c r="H129" s="31">
        <v>0</v>
      </c>
      <c r="I129" s="31">
        <v>0</v>
      </c>
      <c r="J129" s="31">
        <v>0</v>
      </c>
      <c r="K129" s="31">
        <v>0</v>
      </c>
      <c r="L129" s="31">
        <v>0</v>
      </c>
      <c r="M129" s="31">
        <v>0</v>
      </c>
      <c r="N129" s="31">
        <v>0</v>
      </c>
      <c r="O129" s="31">
        <v>0</v>
      </c>
      <c r="P129" s="31">
        <v>0</v>
      </c>
      <c r="Q129" s="31">
        <v>0</v>
      </c>
      <c r="R129" s="31">
        <v>0</v>
      </c>
      <c r="S129" s="31">
        <v>0</v>
      </c>
      <c r="T129" s="31">
        <v>0</v>
      </c>
      <c r="U129" s="31">
        <v>0</v>
      </c>
      <c r="V129" s="31">
        <v>0</v>
      </c>
      <c r="W129" s="31">
        <v>0</v>
      </c>
      <c r="X129" s="31">
        <v>0</v>
      </c>
      <c r="Y129" s="31">
        <v>0</v>
      </c>
      <c r="Z129" s="31">
        <v>0</v>
      </c>
      <c r="AA129" s="31">
        <v>0</v>
      </c>
      <c r="AB129" s="31">
        <v>0</v>
      </c>
      <c r="AC129" s="31">
        <v>0</v>
      </c>
      <c r="AD129" s="31">
        <v>0</v>
      </c>
      <c r="AE129" s="31">
        <v>0</v>
      </c>
      <c r="AF129" s="31">
        <v>0</v>
      </c>
      <c r="AG129" s="32" t="s">
        <v>1754</v>
      </c>
    </row>
    <row r="130" spans="1:33" ht="12" customHeight="1">
      <c r="A130" s="19" t="s">
        <v>345</v>
      </c>
      <c r="B130" s="37" t="s">
        <v>1957</v>
      </c>
      <c r="C130" s="31">
        <v>133.455994</v>
      </c>
      <c r="D130" s="31">
        <v>112.60217299999999</v>
      </c>
      <c r="E130" s="31">
        <v>55.040863000000002</v>
      </c>
      <c r="F130" s="31">
        <v>96.995818999999997</v>
      </c>
      <c r="G130" s="31">
        <v>96.995818999999997</v>
      </c>
      <c r="H130" s="31">
        <v>97.762787000000003</v>
      </c>
      <c r="I130" s="31">
        <v>87.986510999999993</v>
      </c>
      <c r="J130" s="31">
        <v>87.082267999999999</v>
      </c>
      <c r="K130" s="31">
        <v>85.364197000000004</v>
      </c>
      <c r="L130" s="31">
        <v>82.099875999999995</v>
      </c>
      <c r="M130" s="31">
        <v>36.694533999999997</v>
      </c>
      <c r="N130" s="31">
        <v>0</v>
      </c>
      <c r="O130" s="31">
        <v>0</v>
      </c>
      <c r="P130" s="31">
        <v>0</v>
      </c>
      <c r="Q130" s="31">
        <v>0</v>
      </c>
      <c r="R130" s="31">
        <v>0</v>
      </c>
      <c r="S130" s="31">
        <v>0</v>
      </c>
      <c r="T130" s="31">
        <v>0</v>
      </c>
      <c r="U130" s="31">
        <v>0</v>
      </c>
      <c r="V130" s="31">
        <v>0</v>
      </c>
      <c r="W130" s="31">
        <v>0</v>
      </c>
      <c r="X130" s="31">
        <v>0</v>
      </c>
      <c r="Y130" s="31">
        <v>0</v>
      </c>
      <c r="Z130" s="31">
        <v>0</v>
      </c>
      <c r="AA130" s="31">
        <v>0</v>
      </c>
      <c r="AB130" s="31">
        <v>0</v>
      </c>
      <c r="AC130" s="31">
        <v>0</v>
      </c>
      <c r="AD130" s="31">
        <v>0</v>
      </c>
      <c r="AE130" s="31">
        <v>0</v>
      </c>
      <c r="AF130" s="31">
        <v>0</v>
      </c>
      <c r="AG130" s="32" t="s">
        <v>1754</v>
      </c>
    </row>
    <row r="131" spans="1:33" ht="12" customHeight="1">
      <c r="A131" s="19" t="s">
        <v>344</v>
      </c>
      <c r="B131" s="37" t="s">
        <v>1958</v>
      </c>
      <c r="C131" s="31">
        <v>1697.1732179999999</v>
      </c>
      <c r="D131" s="31">
        <v>809.490723</v>
      </c>
      <c r="E131" s="31">
        <v>471.14492799999999</v>
      </c>
      <c r="F131" s="31">
        <v>401.72586100000001</v>
      </c>
      <c r="G131" s="31">
        <v>396.515717</v>
      </c>
      <c r="H131" s="31">
        <v>391.109467</v>
      </c>
      <c r="I131" s="31">
        <v>385.73202500000002</v>
      </c>
      <c r="J131" s="31">
        <v>380.08737200000002</v>
      </c>
      <c r="K131" s="31">
        <v>374.06640599999997</v>
      </c>
      <c r="L131" s="31">
        <v>367.67086799999998</v>
      </c>
      <c r="M131" s="31">
        <v>361.11279300000001</v>
      </c>
      <c r="N131" s="31">
        <v>354.27368200000001</v>
      </c>
      <c r="O131" s="31">
        <v>347.142944</v>
      </c>
      <c r="P131" s="31">
        <v>339.81402600000001</v>
      </c>
      <c r="Q131" s="31">
        <v>332.316101</v>
      </c>
      <c r="R131" s="31">
        <v>324.65524299999998</v>
      </c>
      <c r="S131" s="31">
        <v>316.72677599999997</v>
      </c>
      <c r="T131" s="31">
        <v>308.63690200000002</v>
      </c>
      <c r="U131" s="31">
        <v>300.28613300000001</v>
      </c>
      <c r="V131" s="31">
        <v>291.66424599999999</v>
      </c>
      <c r="W131" s="31">
        <v>282.99047899999999</v>
      </c>
      <c r="X131" s="31">
        <v>274.04431199999999</v>
      </c>
      <c r="Y131" s="31">
        <v>264.831299</v>
      </c>
      <c r="Z131" s="31">
        <v>255.40870699999999</v>
      </c>
      <c r="AA131" s="31">
        <v>245.67169200000001</v>
      </c>
      <c r="AB131" s="31">
        <v>235.68936199999999</v>
      </c>
      <c r="AC131" s="31">
        <v>225.62359599999999</v>
      </c>
      <c r="AD131" s="31">
        <v>215.358002</v>
      </c>
      <c r="AE131" s="31">
        <v>204.721161</v>
      </c>
      <c r="AF131" s="31">
        <v>193.76937899999999</v>
      </c>
      <c r="AG131" s="32">
        <v>-7.2097999999999995E-2</v>
      </c>
    </row>
    <row r="132" spans="1:33" ht="12" customHeight="1">
      <c r="A132" s="19" t="s">
        <v>343</v>
      </c>
      <c r="B132" s="37" t="s">
        <v>1959</v>
      </c>
      <c r="C132" s="31">
        <v>506.9375</v>
      </c>
      <c r="D132" s="31">
        <v>228.64746099999999</v>
      </c>
      <c r="E132" s="31">
        <v>134.39593500000001</v>
      </c>
      <c r="F132" s="31">
        <v>100.63674899999999</v>
      </c>
      <c r="G132" s="31">
        <v>94.537231000000006</v>
      </c>
      <c r="H132" s="31">
        <v>93.693969999999993</v>
      </c>
      <c r="I132" s="31">
        <v>89.357735000000005</v>
      </c>
      <c r="J132" s="31">
        <v>84.831519999999998</v>
      </c>
      <c r="K132" s="31">
        <v>79.15361</v>
      </c>
      <c r="L132" s="31">
        <v>72.506241000000003</v>
      </c>
      <c r="M132" s="31">
        <v>67.009529000000001</v>
      </c>
      <c r="N132" s="31">
        <v>63.443770999999998</v>
      </c>
      <c r="O132" s="31">
        <v>59.771790000000003</v>
      </c>
      <c r="P132" s="31">
        <v>56.002541000000001</v>
      </c>
      <c r="Q132" s="31">
        <v>52.146014999999998</v>
      </c>
      <c r="R132" s="31">
        <v>48.212788000000003</v>
      </c>
      <c r="S132" s="31">
        <v>44.207718</v>
      </c>
      <c r="T132" s="31">
        <v>40.133803999999998</v>
      </c>
      <c r="U132" s="31">
        <v>37.816071000000001</v>
      </c>
      <c r="V132" s="31">
        <v>35.814152</v>
      </c>
      <c r="W132" s="31">
        <v>33.777321000000001</v>
      </c>
      <c r="X132" s="31">
        <v>31.705765</v>
      </c>
      <c r="Y132" s="31">
        <v>29.599888</v>
      </c>
      <c r="Z132" s="31">
        <v>27.459965</v>
      </c>
      <c r="AA132" s="31">
        <v>25.285734000000001</v>
      </c>
      <c r="AB132" s="31">
        <v>23.074991000000001</v>
      </c>
      <c r="AC132" s="31">
        <v>20.830822000000001</v>
      </c>
      <c r="AD132" s="31">
        <v>18.553518</v>
      </c>
      <c r="AE132" s="31">
        <v>16.243369999999999</v>
      </c>
      <c r="AF132" s="31">
        <v>13.900579</v>
      </c>
      <c r="AG132" s="32">
        <v>-0.116634</v>
      </c>
    </row>
    <row r="133" spans="1:33" ht="12" customHeight="1">
      <c r="A133" s="19" t="s">
        <v>342</v>
      </c>
      <c r="B133" s="37" t="s">
        <v>1956</v>
      </c>
      <c r="C133" s="31">
        <v>91.220337000000001</v>
      </c>
      <c r="D133" s="31">
        <v>35.882720999999997</v>
      </c>
      <c r="E133" s="31">
        <v>22.689544999999999</v>
      </c>
      <c r="F133" s="31">
        <v>20.265820000000001</v>
      </c>
      <c r="G133" s="31">
        <v>17.546913</v>
      </c>
      <c r="H133" s="31">
        <v>14.671241999999999</v>
      </c>
      <c r="I133" s="31">
        <v>11.696960000000001</v>
      </c>
      <c r="J133" s="31">
        <v>8.6009060000000002</v>
      </c>
      <c r="K133" s="31">
        <v>5.3840050000000002</v>
      </c>
      <c r="L133" s="31">
        <v>2.04874</v>
      </c>
      <c r="M133" s="31">
        <v>0</v>
      </c>
      <c r="N133" s="31">
        <v>0</v>
      </c>
      <c r="O133" s="31">
        <v>0</v>
      </c>
      <c r="P133" s="31">
        <v>0</v>
      </c>
      <c r="Q133" s="31">
        <v>0</v>
      </c>
      <c r="R133" s="31">
        <v>0</v>
      </c>
      <c r="S133" s="31">
        <v>0</v>
      </c>
      <c r="T133" s="31">
        <v>0</v>
      </c>
      <c r="U133" s="31">
        <v>0</v>
      </c>
      <c r="V133" s="31">
        <v>0</v>
      </c>
      <c r="W133" s="31">
        <v>0</v>
      </c>
      <c r="X133" s="31">
        <v>0</v>
      </c>
      <c r="Y133" s="31">
        <v>0</v>
      </c>
      <c r="Z133" s="31">
        <v>0</v>
      </c>
      <c r="AA133" s="31">
        <v>0</v>
      </c>
      <c r="AB133" s="31">
        <v>0</v>
      </c>
      <c r="AC133" s="31">
        <v>0</v>
      </c>
      <c r="AD133" s="31">
        <v>0</v>
      </c>
      <c r="AE133" s="31">
        <v>0</v>
      </c>
      <c r="AF133" s="31">
        <v>0</v>
      </c>
      <c r="AG133" s="32" t="s">
        <v>1754</v>
      </c>
    </row>
    <row r="134" spans="1:33" ht="12" customHeight="1">
      <c r="A134" s="19" t="s">
        <v>341</v>
      </c>
      <c r="B134" s="37" t="s">
        <v>1957</v>
      </c>
      <c r="C134" s="31">
        <v>67.333106999999998</v>
      </c>
      <c r="D134" s="31">
        <v>37.318328999999999</v>
      </c>
      <c r="E134" s="31">
        <v>18.927330000000001</v>
      </c>
      <c r="F134" s="31">
        <v>15.425591000000001</v>
      </c>
      <c r="G134" s="31">
        <v>15.68534</v>
      </c>
      <c r="H134" s="31">
        <v>19.036543000000002</v>
      </c>
      <c r="I134" s="31">
        <v>19.036543000000002</v>
      </c>
      <c r="J134" s="31">
        <v>19.036543000000002</v>
      </c>
      <c r="K134" s="31">
        <v>18.084826</v>
      </c>
      <c r="L134" s="31">
        <v>16.349304</v>
      </c>
      <c r="M134" s="31">
        <v>14.531650000000001</v>
      </c>
      <c r="N134" s="31">
        <v>12.647600000000001</v>
      </c>
      <c r="O134" s="31">
        <v>10.706253</v>
      </c>
      <c r="P134" s="31">
        <v>8.7144429999999993</v>
      </c>
      <c r="Q134" s="31">
        <v>6.6788610000000004</v>
      </c>
      <c r="R134" s="31">
        <v>4.6043890000000003</v>
      </c>
      <c r="S134" s="31">
        <v>2.4942389999999999</v>
      </c>
      <c r="T134" s="31">
        <v>0.35121799999999997</v>
      </c>
      <c r="U134" s="31">
        <v>0</v>
      </c>
      <c r="V134" s="31">
        <v>0</v>
      </c>
      <c r="W134" s="31">
        <v>0</v>
      </c>
      <c r="X134" s="31">
        <v>0</v>
      </c>
      <c r="Y134" s="31">
        <v>0</v>
      </c>
      <c r="Z134" s="31">
        <v>0</v>
      </c>
      <c r="AA134" s="31">
        <v>0</v>
      </c>
      <c r="AB134" s="31">
        <v>0</v>
      </c>
      <c r="AC134" s="31">
        <v>0</v>
      </c>
      <c r="AD134" s="31">
        <v>0</v>
      </c>
      <c r="AE134" s="31">
        <v>0</v>
      </c>
      <c r="AF134" s="31">
        <v>0</v>
      </c>
      <c r="AG134" s="32" t="s">
        <v>1754</v>
      </c>
    </row>
    <row r="135" spans="1:33" ht="12" customHeight="1">
      <c r="A135" s="19" t="s">
        <v>340</v>
      </c>
      <c r="B135" s="37" t="s">
        <v>1958</v>
      </c>
      <c r="C135" s="31">
        <v>348.38406400000002</v>
      </c>
      <c r="D135" s="31">
        <v>155.44641100000001</v>
      </c>
      <c r="E135" s="31">
        <v>92.779053000000005</v>
      </c>
      <c r="F135" s="31">
        <v>64.945335</v>
      </c>
      <c r="G135" s="31">
        <v>61.304974000000001</v>
      </c>
      <c r="H135" s="31">
        <v>59.986182999999997</v>
      </c>
      <c r="I135" s="31">
        <v>58.624232999999997</v>
      </c>
      <c r="J135" s="31">
        <v>57.194068999999999</v>
      </c>
      <c r="K135" s="31">
        <v>55.684775999999999</v>
      </c>
      <c r="L135" s="31">
        <v>54.108196</v>
      </c>
      <c r="M135" s="31">
        <v>52.477879000000001</v>
      </c>
      <c r="N135" s="31">
        <v>50.796173000000003</v>
      </c>
      <c r="O135" s="31">
        <v>49.065536000000002</v>
      </c>
      <c r="P135" s="31">
        <v>47.288097</v>
      </c>
      <c r="Q135" s="31">
        <v>45.467154999999998</v>
      </c>
      <c r="R135" s="31">
        <v>43.608398000000001</v>
      </c>
      <c r="S135" s="31">
        <v>41.713478000000002</v>
      </c>
      <c r="T135" s="31">
        <v>39.782584999999997</v>
      </c>
      <c r="U135" s="31">
        <v>37.816071000000001</v>
      </c>
      <c r="V135" s="31">
        <v>35.814152</v>
      </c>
      <c r="W135" s="31">
        <v>33.777321000000001</v>
      </c>
      <c r="X135" s="31">
        <v>31.705765</v>
      </c>
      <c r="Y135" s="31">
        <v>29.599888</v>
      </c>
      <c r="Z135" s="31">
        <v>27.459965</v>
      </c>
      <c r="AA135" s="31">
        <v>25.285734000000001</v>
      </c>
      <c r="AB135" s="31">
        <v>23.074991000000001</v>
      </c>
      <c r="AC135" s="31">
        <v>20.830822000000001</v>
      </c>
      <c r="AD135" s="31">
        <v>18.553518</v>
      </c>
      <c r="AE135" s="31">
        <v>16.243369999999999</v>
      </c>
      <c r="AF135" s="31">
        <v>13.900579</v>
      </c>
      <c r="AG135" s="32">
        <v>-0.10513500000000001</v>
      </c>
    </row>
    <row r="136" spans="1:33" ht="12" customHeight="1">
      <c r="A136" s="19" t="s">
        <v>339</v>
      </c>
      <c r="B136" s="37" t="s">
        <v>1960</v>
      </c>
      <c r="C136" s="31">
        <v>503.20434599999999</v>
      </c>
      <c r="D136" s="31">
        <v>230.92804000000001</v>
      </c>
      <c r="E136" s="31">
        <v>122.69380200000001</v>
      </c>
      <c r="F136" s="31">
        <v>90.553818000000007</v>
      </c>
      <c r="G136" s="31">
        <v>82.363326999999998</v>
      </c>
      <c r="H136" s="31">
        <v>73.103722000000005</v>
      </c>
      <c r="I136" s="31">
        <v>63.260261999999997</v>
      </c>
      <c r="J136" s="31">
        <v>57.602142000000001</v>
      </c>
      <c r="K136" s="31">
        <v>50.914627000000003</v>
      </c>
      <c r="L136" s="31">
        <v>43.685836999999999</v>
      </c>
      <c r="M136" s="31">
        <v>39.015113999999997</v>
      </c>
      <c r="N136" s="31">
        <v>36.596294</v>
      </c>
      <c r="O136" s="31">
        <v>35.250439</v>
      </c>
      <c r="P136" s="31">
        <v>34.028675</v>
      </c>
      <c r="Q136" s="31">
        <v>32.758682</v>
      </c>
      <c r="R136" s="31">
        <v>31.447424000000002</v>
      </c>
      <c r="S136" s="31">
        <v>30.095680000000002</v>
      </c>
      <c r="T136" s="31">
        <v>28.704777</v>
      </c>
      <c r="U136" s="31">
        <v>27.276126999999999</v>
      </c>
      <c r="V136" s="31">
        <v>25.811152</v>
      </c>
      <c r="W136" s="31">
        <v>24.310794999999999</v>
      </c>
      <c r="X136" s="31">
        <v>22.776512</v>
      </c>
      <c r="Y136" s="31">
        <v>21.209192000000002</v>
      </c>
      <c r="Z136" s="31">
        <v>19.609394000000002</v>
      </c>
      <c r="AA136" s="31">
        <v>17.977368999999999</v>
      </c>
      <c r="AB136" s="31">
        <v>16.322046</v>
      </c>
      <c r="AC136" s="31">
        <v>14.635446999999999</v>
      </c>
      <c r="AD136" s="31">
        <v>12.917414000000001</v>
      </c>
      <c r="AE136" s="31">
        <v>11.167899999999999</v>
      </c>
      <c r="AF136" s="31">
        <v>9.3867239999999992</v>
      </c>
      <c r="AG136" s="32">
        <v>-0.12829099999999999</v>
      </c>
    </row>
    <row r="137" spans="1:33" ht="12" customHeight="1">
      <c r="A137" s="19" t="s">
        <v>338</v>
      </c>
      <c r="B137" s="37" t="s">
        <v>1956</v>
      </c>
      <c r="C137" s="31">
        <v>279.84634399999999</v>
      </c>
      <c r="D137" s="31">
        <v>97.034972999999994</v>
      </c>
      <c r="E137" s="31">
        <v>42.477688000000001</v>
      </c>
      <c r="F137" s="31">
        <v>29.310590999999999</v>
      </c>
      <c r="G137" s="31">
        <v>25.395643</v>
      </c>
      <c r="H137" s="31">
        <v>21.223749000000002</v>
      </c>
      <c r="I137" s="31">
        <v>16.815666</v>
      </c>
      <c r="J137" s="31">
        <v>12.197073</v>
      </c>
      <c r="K137" s="31">
        <v>7.3689850000000003</v>
      </c>
      <c r="L137" s="31">
        <v>2.3627479999999998</v>
      </c>
      <c r="M137" s="31">
        <v>0</v>
      </c>
      <c r="N137" s="31">
        <v>0</v>
      </c>
      <c r="O137" s="31">
        <v>0</v>
      </c>
      <c r="P137" s="31">
        <v>0</v>
      </c>
      <c r="Q137" s="31">
        <v>0</v>
      </c>
      <c r="R137" s="31">
        <v>0</v>
      </c>
      <c r="S137" s="31">
        <v>0</v>
      </c>
      <c r="T137" s="31">
        <v>0</v>
      </c>
      <c r="U137" s="31">
        <v>0</v>
      </c>
      <c r="V137" s="31">
        <v>0</v>
      </c>
      <c r="W137" s="31">
        <v>0</v>
      </c>
      <c r="X137" s="31">
        <v>0</v>
      </c>
      <c r="Y137" s="31">
        <v>0</v>
      </c>
      <c r="Z137" s="31">
        <v>0</v>
      </c>
      <c r="AA137" s="31">
        <v>0</v>
      </c>
      <c r="AB137" s="31">
        <v>0</v>
      </c>
      <c r="AC137" s="31">
        <v>0</v>
      </c>
      <c r="AD137" s="31">
        <v>0</v>
      </c>
      <c r="AE137" s="31">
        <v>0</v>
      </c>
      <c r="AF137" s="31">
        <v>0</v>
      </c>
      <c r="AG137" s="32" t="s">
        <v>1754</v>
      </c>
    </row>
    <row r="138" spans="1:33" ht="12" customHeight="1">
      <c r="A138" s="19" t="s">
        <v>337</v>
      </c>
      <c r="B138" s="37" t="s">
        <v>1957</v>
      </c>
      <c r="C138" s="31">
        <v>11.647254999999999</v>
      </c>
      <c r="D138" s="31">
        <v>6.4511149999999997</v>
      </c>
      <c r="E138" s="31">
        <v>3.2817289999999999</v>
      </c>
      <c r="F138" s="31">
        <v>3.3163740000000002</v>
      </c>
      <c r="G138" s="31">
        <v>3.9261599999999999</v>
      </c>
      <c r="H138" s="31">
        <v>4.8174570000000001</v>
      </c>
      <c r="I138" s="31">
        <v>4.8174570000000001</v>
      </c>
      <c r="J138" s="31">
        <v>4.8174570000000001</v>
      </c>
      <c r="K138" s="31">
        <v>3.9502380000000001</v>
      </c>
      <c r="L138" s="31">
        <v>2.7330950000000001</v>
      </c>
      <c r="M138" s="31">
        <v>1.4772320000000001</v>
      </c>
      <c r="N138" s="31">
        <v>0.175397</v>
      </c>
      <c r="O138" s="31">
        <v>0</v>
      </c>
      <c r="P138" s="31">
        <v>0</v>
      </c>
      <c r="Q138" s="31">
        <v>0</v>
      </c>
      <c r="R138" s="31">
        <v>0</v>
      </c>
      <c r="S138" s="31">
        <v>0</v>
      </c>
      <c r="T138" s="31">
        <v>0</v>
      </c>
      <c r="U138" s="31">
        <v>0</v>
      </c>
      <c r="V138" s="31">
        <v>0</v>
      </c>
      <c r="W138" s="31">
        <v>0</v>
      </c>
      <c r="X138" s="31">
        <v>0</v>
      </c>
      <c r="Y138" s="31">
        <v>0</v>
      </c>
      <c r="Z138" s="31">
        <v>0</v>
      </c>
      <c r="AA138" s="31">
        <v>0</v>
      </c>
      <c r="AB138" s="31">
        <v>0</v>
      </c>
      <c r="AC138" s="31">
        <v>0</v>
      </c>
      <c r="AD138" s="31">
        <v>0</v>
      </c>
      <c r="AE138" s="31">
        <v>0</v>
      </c>
      <c r="AF138" s="31">
        <v>0</v>
      </c>
      <c r="AG138" s="32" t="s">
        <v>1754</v>
      </c>
    </row>
    <row r="139" spans="1:33" ht="12" customHeight="1">
      <c r="A139" s="19" t="s">
        <v>336</v>
      </c>
      <c r="B139" s="37" t="s">
        <v>1958</v>
      </c>
      <c r="C139" s="31">
        <v>211.71075400000001</v>
      </c>
      <c r="D139" s="31">
        <v>127.441963</v>
      </c>
      <c r="E139" s="31">
        <v>76.934387000000001</v>
      </c>
      <c r="F139" s="31">
        <v>57.926848999999997</v>
      </c>
      <c r="G139" s="31">
        <v>53.041522999999998</v>
      </c>
      <c r="H139" s="31">
        <v>47.062514999999998</v>
      </c>
      <c r="I139" s="31">
        <v>41.627136</v>
      </c>
      <c r="J139" s="31">
        <v>40.587612</v>
      </c>
      <c r="K139" s="31">
        <v>39.595402</v>
      </c>
      <c r="L139" s="31">
        <v>38.589993</v>
      </c>
      <c r="M139" s="31">
        <v>37.537883999999998</v>
      </c>
      <c r="N139" s="31">
        <v>36.420898000000001</v>
      </c>
      <c r="O139" s="31">
        <v>35.250439</v>
      </c>
      <c r="P139" s="31">
        <v>34.028675</v>
      </c>
      <c r="Q139" s="31">
        <v>32.758682</v>
      </c>
      <c r="R139" s="31">
        <v>31.447424000000002</v>
      </c>
      <c r="S139" s="31">
        <v>30.095680000000002</v>
      </c>
      <c r="T139" s="31">
        <v>28.704777</v>
      </c>
      <c r="U139" s="31">
        <v>27.276126999999999</v>
      </c>
      <c r="V139" s="31">
        <v>25.811152</v>
      </c>
      <c r="W139" s="31">
        <v>24.310794999999999</v>
      </c>
      <c r="X139" s="31">
        <v>22.776512</v>
      </c>
      <c r="Y139" s="31">
        <v>21.209192000000002</v>
      </c>
      <c r="Z139" s="31">
        <v>19.609394000000002</v>
      </c>
      <c r="AA139" s="31">
        <v>17.977368999999999</v>
      </c>
      <c r="AB139" s="31">
        <v>16.322046</v>
      </c>
      <c r="AC139" s="31">
        <v>14.635446999999999</v>
      </c>
      <c r="AD139" s="31">
        <v>12.917414000000001</v>
      </c>
      <c r="AE139" s="31">
        <v>11.167899999999999</v>
      </c>
      <c r="AF139" s="31">
        <v>9.3867239999999992</v>
      </c>
      <c r="AG139" s="32">
        <v>-0.10187499999999999</v>
      </c>
    </row>
    <row r="140" spans="1:33" ht="12" customHeight="1">
      <c r="A140" s="19" t="s">
        <v>335</v>
      </c>
      <c r="B140" s="37" t="s">
        <v>1961</v>
      </c>
      <c r="C140" s="31">
        <v>833.66015600000003</v>
      </c>
      <c r="D140" s="31">
        <v>339.87506100000002</v>
      </c>
      <c r="E140" s="31">
        <v>172.993866</v>
      </c>
      <c r="F140" s="31">
        <v>123.51451900000001</v>
      </c>
      <c r="G140" s="31">
        <v>113.082886</v>
      </c>
      <c r="H140" s="31">
        <v>107.833023</v>
      </c>
      <c r="I140" s="31">
        <v>98.497780000000006</v>
      </c>
      <c r="J140" s="31">
        <v>89.793120999999999</v>
      </c>
      <c r="K140" s="31">
        <v>80.722831999999997</v>
      </c>
      <c r="L140" s="31">
        <v>78.703536999999997</v>
      </c>
      <c r="M140" s="31">
        <v>77.927177</v>
      </c>
      <c r="N140" s="31">
        <v>77.123253000000005</v>
      </c>
      <c r="O140" s="31">
        <v>76.294853000000003</v>
      </c>
      <c r="P140" s="31">
        <v>75.445342999999994</v>
      </c>
      <c r="Q140" s="31">
        <v>74.577560000000005</v>
      </c>
      <c r="R140" s="31">
        <v>71.489799000000005</v>
      </c>
      <c r="S140" s="31">
        <v>68.096535000000003</v>
      </c>
      <c r="T140" s="31">
        <v>64.532546999999994</v>
      </c>
      <c r="U140" s="31">
        <v>60.801163000000003</v>
      </c>
      <c r="V140" s="31">
        <v>56.913780000000003</v>
      </c>
      <c r="W140" s="31">
        <v>54.801453000000002</v>
      </c>
      <c r="X140" s="31">
        <v>53.846581</v>
      </c>
      <c r="Y140" s="31">
        <v>52.879753000000001</v>
      </c>
      <c r="Z140" s="31">
        <v>51.901428000000003</v>
      </c>
      <c r="AA140" s="31">
        <v>50.911484000000002</v>
      </c>
      <c r="AB140" s="31">
        <v>49.917755</v>
      </c>
      <c r="AC140" s="31">
        <v>48.912917999999998</v>
      </c>
      <c r="AD140" s="31">
        <v>47.897086999999999</v>
      </c>
      <c r="AE140" s="31">
        <v>46.870215999999999</v>
      </c>
      <c r="AF140" s="31">
        <v>45.832413000000003</v>
      </c>
      <c r="AG140" s="32">
        <v>-9.5188999999999996E-2</v>
      </c>
    </row>
    <row r="141" spans="1:33" ht="12" customHeight="1">
      <c r="A141" s="19" t="s">
        <v>334</v>
      </c>
      <c r="B141" s="37" t="s">
        <v>1956</v>
      </c>
      <c r="C141" s="31">
        <v>526.61059599999999</v>
      </c>
      <c r="D141" s="31">
        <v>147.629593</v>
      </c>
      <c r="E141" s="31">
        <v>61.167011000000002</v>
      </c>
      <c r="F141" s="31">
        <v>43.719329999999999</v>
      </c>
      <c r="G141" s="31">
        <v>35.701511000000004</v>
      </c>
      <c r="H141" s="31">
        <v>27.374362999999999</v>
      </c>
      <c r="I141" s="31">
        <v>18.847716999999999</v>
      </c>
      <c r="J141" s="31">
        <v>10.143055</v>
      </c>
      <c r="K141" s="31">
        <v>1.266357</v>
      </c>
      <c r="L141" s="31">
        <v>0</v>
      </c>
      <c r="M141" s="31">
        <v>0</v>
      </c>
      <c r="N141" s="31">
        <v>0</v>
      </c>
      <c r="O141" s="31">
        <v>0</v>
      </c>
      <c r="P141" s="31">
        <v>0</v>
      </c>
      <c r="Q141" s="31">
        <v>0</v>
      </c>
      <c r="R141" s="31">
        <v>0</v>
      </c>
      <c r="S141" s="31">
        <v>0</v>
      </c>
      <c r="T141" s="31">
        <v>0</v>
      </c>
      <c r="U141" s="31">
        <v>0</v>
      </c>
      <c r="V141" s="31">
        <v>0</v>
      </c>
      <c r="W141" s="31">
        <v>0</v>
      </c>
      <c r="X141" s="31">
        <v>0</v>
      </c>
      <c r="Y141" s="31">
        <v>0</v>
      </c>
      <c r="Z141" s="31">
        <v>0</v>
      </c>
      <c r="AA141" s="31">
        <v>0</v>
      </c>
      <c r="AB141" s="31">
        <v>0</v>
      </c>
      <c r="AC141" s="31">
        <v>0</v>
      </c>
      <c r="AD141" s="31">
        <v>0</v>
      </c>
      <c r="AE141" s="31">
        <v>0</v>
      </c>
      <c r="AF141" s="31">
        <v>0</v>
      </c>
      <c r="AG141" s="32" t="s">
        <v>1754</v>
      </c>
    </row>
    <row r="142" spans="1:33" ht="12" customHeight="1">
      <c r="A142" s="19" t="s">
        <v>333</v>
      </c>
      <c r="B142" s="37" t="s">
        <v>1957</v>
      </c>
      <c r="C142" s="31">
        <v>40.843338000000003</v>
      </c>
      <c r="D142" s="31">
        <v>22.307503000000001</v>
      </c>
      <c r="E142" s="31">
        <v>11.846000999999999</v>
      </c>
      <c r="F142" s="31">
        <v>9.8086029999999997</v>
      </c>
      <c r="G142" s="31">
        <v>11.805873</v>
      </c>
      <c r="H142" s="31">
        <v>15.096916999999999</v>
      </c>
      <c r="I142" s="31">
        <v>14.288314</v>
      </c>
      <c r="J142" s="31">
        <v>14.288314</v>
      </c>
      <c r="K142" s="31">
        <v>14.288314</v>
      </c>
      <c r="L142" s="31">
        <v>14.288314</v>
      </c>
      <c r="M142" s="31">
        <v>14.288314</v>
      </c>
      <c r="N142" s="31">
        <v>14.288314</v>
      </c>
      <c r="O142" s="31">
        <v>14.288314</v>
      </c>
      <c r="P142" s="31">
        <v>14.288314</v>
      </c>
      <c r="Q142" s="31">
        <v>14.288314</v>
      </c>
      <c r="R142" s="31">
        <v>12.080185</v>
      </c>
      <c r="S142" s="31">
        <v>9.5818949999999994</v>
      </c>
      <c r="T142" s="31">
        <v>6.9275840000000004</v>
      </c>
      <c r="U142" s="31">
        <v>4.1198829999999997</v>
      </c>
      <c r="V142" s="31">
        <v>1.1697709999999999</v>
      </c>
      <c r="W142" s="31">
        <v>0</v>
      </c>
      <c r="X142" s="31">
        <v>0</v>
      </c>
      <c r="Y142" s="31">
        <v>0</v>
      </c>
      <c r="Z142" s="31">
        <v>0</v>
      </c>
      <c r="AA142" s="31">
        <v>0</v>
      </c>
      <c r="AB142" s="31">
        <v>0</v>
      </c>
      <c r="AC142" s="31">
        <v>0</v>
      </c>
      <c r="AD142" s="31">
        <v>0</v>
      </c>
      <c r="AE142" s="31">
        <v>0</v>
      </c>
      <c r="AF142" s="31">
        <v>0</v>
      </c>
      <c r="AG142" s="32" t="s">
        <v>1754</v>
      </c>
    </row>
    <row r="143" spans="1:33" ht="12" customHeight="1">
      <c r="A143" s="19" t="s">
        <v>332</v>
      </c>
      <c r="B143" s="37" t="s">
        <v>1958</v>
      </c>
      <c r="C143" s="31">
        <v>266.20623799999998</v>
      </c>
      <c r="D143" s="31">
        <v>169.93795800000001</v>
      </c>
      <c r="E143" s="31">
        <v>99.980857999999998</v>
      </c>
      <c r="F143" s="31">
        <v>69.986587999999998</v>
      </c>
      <c r="G143" s="31">
        <v>65.575500000000005</v>
      </c>
      <c r="H143" s="31">
        <v>65.361748000000006</v>
      </c>
      <c r="I143" s="31">
        <v>65.361748000000006</v>
      </c>
      <c r="J143" s="31">
        <v>65.361748000000006</v>
      </c>
      <c r="K143" s="31">
        <v>65.168159000000003</v>
      </c>
      <c r="L143" s="31">
        <v>64.415222</v>
      </c>
      <c r="M143" s="31">
        <v>63.638866</v>
      </c>
      <c r="N143" s="31">
        <v>62.834938000000001</v>
      </c>
      <c r="O143" s="31">
        <v>62.006537999999999</v>
      </c>
      <c r="P143" s="31">
        <v>61.157027999999997</v>
      </c>
      <c r="Q143" s="31">
        <v>60.289245999999999</v>
      </c>
      <c r="R143" s="31">
        <v>59.409615000000002</v>
      </c>
      <c r="S143" s="31">
        <v>58.514637</v>
      </c>
      <c r="T143" s="31">
        <v>57.604961000000003</v>
      </c>
      <c r="U143" s="31">
        <v>56.681282000000003</v>
      </c>
      <c r="V143" s="31">
        <v>55.744011</v>
      </c>
      <c r="W143" s="31">
        <v>54.801453000000002</v>
      </c>
      <c r="X143" s="31">
        <v>53.846581</v>
      </c>
      <c r="Y143" s="31">
        <v>52.879753000000001</v>
      </c>
      <c r="Z143" s="31">
        <v>51.901428000000003</v>
      </c>
      <c r="AA143" s="31">
        <v>50.911484000000002</v>
      </c>
      <c r="AB143" s="31">
        <v>49.917755</v>
      </c>
      <c r="AC143" s="31">
        <v>48.912917999999998</v>
      </c>
      <c r="AD143" s="31">
        <v>47.897086999999999</v>
      </c>
      <c r="AE143" s="31">
        <v>46.870215999999999</v>
      </c>
      <c r="AF143" s="31">
        <v>45.832413000000003</v>
      </c>
      <c r="AG143" s="32">
        <v>-5.8860999999999997E-2</v>
      </c>
    </row>
    <row r="144" spans="1:33" ht="12" customHeight="1">
      <c r="A144" s="19" t="s">
        <v>331</v>
      </c>
      <c r="B144" s="37" t="s">
        <v>1962</v>
      </c>
      <c r="C144" s="31">
        <v>3389.5268550000001</v>
      </c>
      <c r="D144" s="31">
        <v>1453.751221</v>
      </c>
      <c r="E144" s="31">
        <v>806.04650900000001</v>
      </c>
      <c r="F144" s="31">
        <v>676.81396500000005</v>
      </c>
      <c r="G144" s="31">
        <v>670.61554000000001</v>
      </c>
      <c r="H144" s="31">
        <v>630.22711200000003</v>
      </c>
      <c r="I144" s="31">
        <v>586.94512899999995</v>
      </c>
      <c r="J144" s="31">
        <v>555.44470200000001</v>
      </c>
      <c r="K144" s="31">
        <v>522.64386000000002</v>
      </c>
      <c r="L144" s="31">
        <v>488.78762799999998</v>
      </c>
      <c r="M144" s="31">
        <v>453.89770499999997</v>
      </c>
      <c r="N144" s="31">
        <v>417.77123999999998</v>
      </c>
      <c r="O144" s="31">
        <v>380.76299999999998</v>
      </c>
      <c r="P144" s="31">
        <v>342.91339099999999</v>
      </c>
      <c r="Q144" s="31">
        <v>304.30978399999998</v>
      </c>
      <c r="R144" s="31">
        <v>254.39260899999999</v>
      </c>
      <c r="S144" s="31">
        <v>197.904236</v>
      </c>
      <c r="T144" s="31">
        <v>139.20105000000001</v>
      </c>
      <c r="U144" s="31">
        <v>78.308875999999998</v>
      </c>
      <c r="V144" s="31">
        <v>26.382110999999998</v>
      </c>
      <c r="W144" s="31">
        <v>4.4169919999999996</v>
      </c>
      <c r="X144" s="31">
        <v>0</v>
      </c>
      <c r="Y144" s="31">
        <v>0</v>
      </c>
      <c r="Z144" s="31">
        <v>0</v>
      </c>
      <c r="AA144" s="31">
        <v>0</v>
      </c>
      <c r="AB144" s="31">
        <v>0</v>
      </c>
      <c r="AC144" s="31">
        <v>0</v>
      </c>
      <c r="AD144" s="31">
        <v>0</v>
      </c>
      <c r="AE144" s="31">
        <v>0</v>
      </c>
      <c r="AF144" s="31">
        <v>0</v>
      </c>
      <c r="AG144" s="32" t="s">
        <v>1754</v>
      </c>
    </row>
    <row r="145" spans="1:33" ht="12" customHeight="1">
      <c r="A145" s="19" t="s">
        <v>330</v>
      </c>
      <c r="B145" s="37" t="s">
        <v>1956</v>
      </c>
      <c r="C145" s="31">
        <v>2132.3615719999998</v>
      </c>
      <c r="D145" s="31">
        <v>812.06414800000005</v>
      </c>
      <c r="E145" s="31">
        <v>477.24078400000002</v>
      </c>
      <c r="F145" s="31">
        <v>394.33398399999999</v>
      </c>
      <c r="G145" s="31">
        <v>369.38330100000002</v>
      </c>
      <c r="H145" s="31">
        <v>349.69396999999998</v>
      </c>
      <c r="I145" s="31">
        <v>329.11395299999998</v>
      </c>
      <c r="J145" s="31">
        <v>307.58349600000003</v>
      </c>
      <c r="K145" s="31">
        <v>285.14410400000003</v>
      </c>
      <c r="L145" s="31">
        <v>261.96475199999998</v>
      </c>
      <c r="M145" s="31">
        <v>238.08578499999999</v>
      </c>
      <c r="N145" s="31">
        <v>213.40884399999999</v>
      </c>
      <c r="O145" s="31">
        <v>188.14755199999999</v>
      </c>
      <c r="P145" s="31">
        <v>162.31530799999999</v>
      </c>
      <c r="Q145" s="31">
        <v>135.972961</v>
      </c>
      <c r="R145" s="31">
        <v>109.093498</v>
      </c>
      <c r="S145" s="31">
        <v>81.602180000000004</v>
      </c>
      <c r="T145" s="31">
        <v>53.559058999999998</v>
      </c>
      <c r="U145" s="31">
        <v>24.977501</v>
      </c>
      <c r="V145" s="31">
        <v>0</v>
      </c>
      <c r="W145" s="31">
        <v>0</v>
      </c>
      <c r="X145" s="31">
        <v>0</v>
      </c>
      <c r="Y145" s="31">
        <v>0</v>
      </c>
      <c r="Z145" s="31">
        <v>0</v>
      </c>
      <c r="AA145" s="31">
        <v>0</v>
      </c>
      <c r="AB145" s="31">
        <v>0</v>
      </c>
      <c r="AC145" s="31">
        <v>0</v>
      </c>
      <c r="AD145" s="31">
        <v>0</v>
      </c>
      <c r="AE145" s="31">
        <v>0</v>
      </c>
      <c r="AF145" s="31">
        <v>0</v>
      </c>
      <c r="AG145" s="32" t="s">
        <v>1754</v>
      </c>
    </row>
    <row r="146" spans="1:33" ht="12" customHeight="1">
      <c r="A146" s="19" t="s">
        <v>329</v>
      </c>
      <c r="B146" s="37" t="s">
        <v>1957</v>
      </c>
      <c r="C146" s="31">
        <v>262.55157500000001</v>
      </c>
      <c r="D146" s="31">
        <v>128.48181199999999</v>
      </c>
      <c r="E146" s="31">
        <v>69.392723000000004</v>
      </c>
      <c r="F146" s="31">
        <v>68.533714000000003</v>
      </c>
      <c r="G146" s="31">
        <v>116.566597</v>
      </c>
      <c r="H146" s="31">
        <v>122.667976</v>
      </c>
      <c r="I146" s="31">
        <v>110.40117600000001</v>
      </c>
      <c r="J146" s="31">
        <v>110.40117600000001</v>
      </c>
      <c r="K146" s="31">
        <v>110.40117600000001</v>
      </c>
      <c r="L146" s="31">
        <v>110.40117600000001</v>
      </c>
      <c r="M146" s="31">
        <v>110.40117600000001</v>
      </c>
      <c r="N146" s="31">
        <v>110.40117600000001</v>
      </c>
      <c r="O146" s="31">
        <v>110.40117600000001</v>
      </c>
      <c r="P146" s="31">
        <v>110.40117600000001</v>
      </c>
      <c r="Q146" s="31">
        <v>110.40117600000001</v>
      </c>
      <c r="R146" s="31">
        <v>99.851189000000005</v>
      </c>
      <c r="S146" s="31">
        <v>83.612533999999997</v>
      </c>
      <c r="T146" s="31">
        <v>65.961135999999996</v>
      </c>
      <c r="U146" s="31">
        <v>46.900390999999999</v>
      </c>
      <c r="V146" s="31">
        <v>26.382110999999998</v>
      </c>
      <c r="W146" s="31">
        <v>4.4169919999999996</v>
      </c>
      <c r="X146" s="31">
        <v>0</v>
      </c>
      <c r="Y146" s="31">
        <v>0</v>
      </c>
      <c r="Z146" s="31">
        <v>0</v>
      </c>
      <c r="AA146" s="31">
        <v>0</v>
      </c>
      <c r="AB146" s="31">
        <v>0</v>
      </c>
      <c r="AC146" s="31">
        <v>0</v>
      </c>
      <c r="AD146" s="31">
        <v>0</v>
      </c>
      <c r="AE146" s="31">
        <v>0</v>
      </c>
      <c r="AF146" s="31">
        <v>0</v>
      </c>
      <c r="AG146" s="32" t="s">
        <v>1754</v>
      </c>
    </row>
    <row r="147" spans="1:33" ht="12" customHeight="1">
      <c r="A147" s="19" t="s">
        <v>328</v>
      </c>
      <c r="B147" s="37" t="s">
        <v>1958</v>
      </c>
      <c r="C147" s="31">
        <v>994.613831</v>
      </c>
      <c r="D147" s="31">
        <v>513.20532200000002</v>
      </c>
      <c r="E147" s="31">
        <v>259.41305499999999</v>
      </c>
      <c r="F147" s="31">
        <v>213.94622799999999</v>
      </c>
      <c r="G147" s="31">
        <v>184.66563400000001</v>
      </c>
      <c r="H147" s="31">
        <v>157.865173</v>
      </c>
      <c r="I147" s="31">
        <v>147.42997700000001</v>
      </c>
      <c r="J147" s="31">
        <v>137.46002200000001</v>
      </c>
      <c r="K147" s="31">
        <v>127.098557</v>
      </c>
      <c r="L147" s="31">
        <v>116.42169199999999</v>
      </c>
      <c r="M147" s="31">
        <v>105.410751</v>
      </c>
      <c r="N147" s="31">
        <v>93.961212000000003</v>
      </c>
      <c r="O147" s="31">
        <v>82.214279000000005</v>
      </c>
      <c r="P147" s="31">
        <v>70.196899000000002</v>
      </c>
      <c r="Q147" s="31">
        <v>57.935637999999997</v>
      </c>
      <c r="R147" s="31">
        <v>45.447921999999998</v>
      </c>
      <c r="S147" s="31">
        <v>32.689514000000003</v>
      </c>
      <c r="T147" s="31">
        <v>19.680848999999998</v>
      </c>
      <c r="U147" s="31">
        <v>6.4309859999999999</v>
      </c>
      <c r="V147" s="31">
        <v>0</v>
      </c>
      <c r="W147" s="31">
        <v>0</v>
      </c>
      <c r="X147" s="31">
        <v>0</v>
      </c>
      <c r="Y147" s="31">
        <v>0</v>
      </c>
      <c r="Z147" s="31">
        <v>0</v>
      </c>
      <c r="AA147" s="31">
        <v>0</v>
      </c>
      <c r="AB147" s="31">
        <v>0</v>
      </c>
      <c r="AC147" s="31">
        <v>0</v>
      </c>
      <c r="AD147" s="31">
        <v>0</v>
      </c>
      <c r="AE147" s="31">
        <v>0</v>
      </c>
      <c r="AF147" s="31">
        <v>0</v>
      </c>
      <c r="AG147" s="32" t="s">
        <v>1754</v>
      </c>
    </row>
    <row r="148" spans="1:33" ht="12" customHeight="1">
      <c r="A148" s="19" t="s">
        <v>327</v>
      </c>
      <c r="B148" s="37" t="s">
        <v>1963</v>
      </c>
      <c r="C148" s="31">
        <v>733.96881099999996</v>
      </c>
      <c r="D148" s="31">
        <v>337.60888699999998</v>
      </c>
      <c r="E148" s="31">
        <v>179.49707000000001</v>
      </c>
      <c r="F148" s="31">
        <v>139.589203</v>
      </c>
      <c r="G148" s="31">
        <v>129.58216899999999</v>
      </c>
      <c r="H148" s="31">
        <v>124.844635</v>
      </c>
      <c r="I148" s="31">
        <v>111.266739</v>
      </c>
      <c r="J148" s="31">
        <v>106.40430499999999</v>
      </c>
      <c r="K148" s="31">
        <v>104.271996</v>
      </c>
      <c r="L148" s="31">
        <v>102.038544</v>
      </c>
      <c r="M148" s="31">
        <v>99.703971999999993</v>
      </c>
      <c r="N148" s="31">
        <v>97.268150000000006</v>
      </c>
      <c r="O148" s="31">
        <v>94.736694</v>
      </c>
      <c r="P148" s="31">
        <v>92.120391999999995</v>
      </c>
      <c r="Q148" s="31">
        <v>89.427398999999994</v>
      </c>
      <c r="R148" s="31">
        <v>86.655128000000005</v>
      </c>
      <c r="S148" s="31">
        <v>83.805244000000002</v>
      </c>
      <c r="T148" s="31">
        <v>80.084334999999996</v>
      </c>
      <c r="U148" s="31">
        <v>74.603408999999999</v>
      </c>
      <c r="V148" s="31">
        <v>68.830771999999996</v>
      </c>
      <c r="W148" s="31">
        <v>62.733803000000002</v>
      </c>
      <c r="X148" s="31">
        <v>56.358482000000002</v>
      </c>
      <c r="Y148" s="31">
        <v>49.698771999999998</v>
      </c>
      <c r="Z148" s="31">
        <v>42.754482000000003</v>
      </c>
      <c r="AA148" s="31">
        <v>35.529018000000001</v>
      </c>
      <c r="AB148" s="31">
        <v>28.016029</v>
      </c>
      <c r="AC148" s="31">
        <v>20.367588000000001</v>
      </c>
      <c r="AD148" s="31">
        <v>16.684920999999999</v>
      </c>
      <c r="AE148" s="31">
        <v>12.926921999999999</v>
      </c>
      <c r="AF148" s="31">
        <v>9.09206</v>
      </c>
      <c r="AG148" s="32">
        <v>-0.14051</v>
      </c>
    </row>
    <row r="149" spans="1:33" ht="12" customHeight="1">
      <c r="A149" s="19" t="s">
        <v>326</v>
      </c>
      <c r="B149" s="37" t="s">
        <v>1956</v>
      </c>
      <c r="C149" s="31">
        <v>235.03227200000001</v>
      </c>
      <c r="D149" s="31">
        <v>69.314139999999995</v>
      </c>
      <c r="E149" s="31">
        <v>35.575825000000002</v>
      </c>
      <c r="F149" s="31">
        <v>27.984978000000002</v>
      </c>
      <c r="G149" s="31">
        <v>19.892486999999999</v>
      </c>
      <c r="H149" s="31">
        <v>11.479221000000001</v>
      </c>
      <c r="I149" s="31">
        <v>2.8319589999999999</v>
      </c>
      <c r="J149" s="31">
        <v>0</v>
      </c>
      <c r="K149" s="31">
        <v>0</v>
      </c>
      <c r="L149" s="31">
        <v>0</v>
      </c>
      <c r="M149" s="31">
        <v>0</v>
      </c>
      <c r="N149" s="31">
        <v>0</v>
      </c>
      <c r="O149" s="31">
        <v>0</v>
      </c>
      <c r="P149" s="31">
        <v>0</v>
      </c>
      <c r="Q149" s="31">
        <v>0</v>
      </c>
      <c r="R149" s="31">
        <v>0</v>
      </c>
      <c r="S149" s="31">
        <v>0</v>
      </c>
      <c r="T149" s="31">
        <v>0</v>
      </c>
      <c r="U149" s="31">
        <v>0</v>
      </c>
      <c r="V149" s="31">
        <v>0</v>
      </c>
      <c r="W149" s="31">
        <v>0</v>
      </c>
      <c r="X149" s="31">
        <v>0</v>
      </c>
      <c r="Y149" s="31">
        <v>0</v>
      </c>
      <c r="Z149" s="31">
        <v>0</v>
      </c>
      <c r="AA149" s="31">
        <v>0</v>
      </c>
      <c r="AB149" s="31">
        <v>0</v>
      </c>
      <c r="AC149" s="31">
        <v>0</v>
      </c>
      <c r="AD149" s="31">
        <v>0</v>
      </c>
      <c r="AE149" s="31">
        <v>0</v>
      </c>
      <c r="AF149" s="31">
        <v>0</v>
      </c>
      <c r="AG149" s="32" t="s">
        <v>1754</v>
      </c>
    </row>
    <row r="150" spans="1:33" ht="15" customHeight="1">
      <c r="A150" s="19" t="s">
        <v>325</v>
      </c>
      <c r="B150" s="37" t="s">
        <v>1957</v>
      </c>
      <c r="C150" s="31">
        <v>45.799087999999998</v>
      </c>
      <c r="D150" s="31">
        <v>26.693726000000002</v>
      </c>
      <c r="E150" s="31">
        <v>15.354979999999999</v>
      </c>
      <c r="F150" s="31">
        <v>19.367380000000001</v>
      </c>
      <c r="G150" s="31">
        <v>22.452456999999999</v>
      </c>
      <c r="H150" s="31">
        <v>30.735600999999999</v>
      </c>
      <c r="I150" s="31">
        <v>30.735600999999999</v>
      </c>
      <c r="J150" s="31">
        <v>30.735600999999999</v>
      </c>
      <c r="K150" s="31">
        <v>30.735600999999999</v>
      </c>
      <c r="L150" s="31">
        <v>30.735600999999999</v>
      </c>
      <c r="M150" s="31">
        <v>30.735600999999999</v>
      </c>
      <c r="N150" s="31">
        <v>30.735600999999999</v>
      </c>
      <c r="O150" s="31">
        <v>30.735600999999999</v>
      </c>
      <c r="P150" s="31">
        <v>30.735600999999999</v>
      </c>
      <c r="Q150" s="31">
        <v>30.735600999999999</v>
      </c>
      <c r="R150" s="31">
        <v>30.735600999999999</v>
      </c>
      <c r="S150" s="31">
        <v>30.735600999999999</v>
      </c>
      <c r="T150" s="31">
        <v>29.931746</v>
      </c>
      <c r="U150" s="31">
        <v>27.433308</v>
      </c>
      <c r="V150" s="31">
        <v>24.733865999999999</v>
      </c>
      <c r="W150" s="31">
        <v>21.813257</v>
      </c>
      <c r="X150" s="31">
        <v>18.683914000000001</v>
      </c>
      <c r="Y150" s="31">
        <v>15.341252000000001</v>
      </c>
      <c r="Z150" s="31">
        <v>11.785316999999999</v>
      </c>
      <c r="AA150" s="31">
        <v>8.0180579999999999</v>
      </c>
      <c r="AB150" s="31">
        <v>4.0404520000000002</v>
      </c>
      <c r="AC150" s="31">
        <v>0</v>
      </c>
      <c r="AD150" s="31">
        <v>0</v>
      </c>
      <c r="AE150" s="31">
        <v>0</v>
      </c>
      <c r="AF150" s="31">
        <v>0</v>
      </c>
      <c r="AG150" s="32" t="s">
        <v>1754</v>
      </c>
    </row>
    <row r="151" spans="1:33" ht="15" customHeight="1">
      <c r="A151" s="19" t="s">
        <v>324</v>
      </c>
      <c r="B151" s="37" t="s">
        <v>1958</v>
      </c>
      <c r="C151" s="31">
        <v>453.137451</v>
      </c>
      <c r="D151" s="31">
        <v>241.60102800000001</v>
      </c>
      <c r="E151" s="31">
        <v>128.56626900000001</v>
      </c>
      <c r="F151" s="31">
        <v>92.236855000000006</v>
      </c>
      <c r="G151" s="31">
        <v>87.237221000000005</v>
      </c>
      <c r="H151" s="31">
        <v>82.629813999999996</v>
      </c>
      <c r="I151" s="31">
        <v>77.699173000000002</v>
      </c>
      <c r="J151" s="31">
        <v>75.668700999999999</v>
      </c>
      <c r="K151" s="31">
        <v>73.536392000000006</v>
      </c>
      <c r="L151" s="31">
        <v>71.302940000000007</v>
      </c>
      <c r="M151" s="31">
        <v>68.968368999999996</v>
      </c>
      <c r="N151" s="31">
        <v>66.532546999999994</v>
      </c>
      <c r="O151" s="31">
        <v>64.001091000000002</v>
      </c>
      <c r="P151" s="31">
        <v>61.384788999999998</v>
      </c>
      <c r="Q151" s="31">
        <v>58.691799000000003</v>
      </c>
      <c r="R151" s="31">
        <v>55.919525</v>
      </c>
      <c r="S151" s="31">
        <v>53.069640999999997</v>
      </c>
      <c r="T151" s="31">
        <v>50.152588000000002</v>
      </c>
      <c r="U151" s="31">
        <v>47.170096999999998</v>
      </c>
      <c r="V151" s="31">
        <v>44.096908999999997</v>
      </c>
      <c r="W151" s="31">
        <v>40.920546999999999</v>
      </c>
      <c r="X151" s="31">
        <v>37.674568000000001</v>
      </c>
      <c r="Y151" s="31">
        <v>34.357520999999998</v>
      </c>
      <c r="Z151" s="31">
        <v>30.969166000000001</v>
      </c>
      <c r="AA151" s="31">
        <v>27.510960000000001</v>
      </c>
      <c r="AB151" s="31">
        <v>23.975577999999999</v>
      </c>
      <c r="AC151" s="31">
        <v>20.367588000000001</v>
      </c>
      <c r="AD151" s="31">
        <v>16.684920999999999</v>
      </c>
      <c r="AE151" s="31">
        <v>12.926921999999999</v>
      </c>
      <c r="AF151" s="31">
        <v>9.09206</v>
      </c>
      <c r="AG151" s="32">
        <v>-0.12609699999999999</v>
      </c>
    </row>
    <row r="152" spans="1:33" ht="15" customHeight="1">
      <c r="A152" s="19" t="s">
        <v>323</v>
      </c>
      <c r="B152" s="37" t="s">
        <v>1964</v>
      </c>
      <c r="C152" s="31">
        <v>1120.6289059999999</v>
      </c>
      <c r="D152" s="31">
        <v>423.79632600000002</v>
      </c>
      <c r="E152" s="31">
        <v>196.52056899999999</v>
      </c>
      <c r="F152" s="31">
        <v>170.51246599999999</v>
      </c>
      <c r="G152" s="31">
        <v>225.61741599999999</v>
      </c>
      <c r="H152" s="31">
        <v>220.69538900000001</v>
      </c>
      <c r="I152" s="31">
        <v>217.782837</v>
      </c>
      <c r="J152" s="31">
        <v>216.23767100000001</v>
      </c>
      <c r="K152" s="31">
        <v>214.621735</v>
      </c>
      <c r="L152" s="31">
        <v>212.941833</v>
      </c>
      <c r="M152" s="31">
        <v>211.20468099999999</v>
      </c>
      <c r="N152" s="31">
        <v>209.41455099999999</v>
      </c>
      <c r="O152" s="31">
        <v>207.572113</v>
      </c>
      <c r="P152" s="31">
        <v>205.56994599999999</v>
      </c>
      <c r="Q152" s="31">
        <v>198.75</v>
      </c>
      <c r="R152" s="31">
        <v>189.27870200000001</v>
      </c>
      <c r="S152" s="31">
        <v>178.97268700000001</v>
      </c>
      <c r="T152" s="31">
        <v>167.760986</v>
      </c>
      <c r="U152" s="31">
        <v>155.569153</v>
      </c>
      <c r="V152" s="31">
        <v>142.344345</v>
      </c>
      <c r="W152" s="31">
        <v>128.07496599999999</v>
      </c>
      <c r="X152" s="31">
        <v>112.73081999999999</v>
      </c>
      <c r="Y152" s="31">
        <v>96.319678999999994</v>
      </c>
      <c r="Z152" s="31">
        <v>78.877953000000005</v>
      </c>
      <c r="AA152" s="31">
        <v>60.488399999999999</v>
      </c>
      <c r="AB152" s="31">
        <v>52.526130999999999</v>
      </c>
      <c r="AC152" s="31">
        <v>49.922255999999997</v>
      </c>
      <c r="AD152" s="31">
        <v>47.276198999999998</v>
      </c>
      <c r="AE152" s="31">
        <v>44.588081000000003</v>
      </c>
      <c r="AF152" s="31">
        <v>41.857964000000003</v>
      </c>
      <c r="AG152" s="32">
        <v>-0.107168</v>
      </c>
    </row>
    <row r="153" spans="1:33" ht="15" customHeight="1">
      <c r="A153" s="19" t="s">
        <v>322</v>
      </c>
      <c r="B153" s="37" t="s">
        <v>1956</v>
      </c>
      <c r="C153" s="31">
        <v>534.55407700000001</v>
      </c>
      <c r="D153" s="31">
        <v>174.78819300000001</v>
      </c>
      <c r="E153" s="31">
        <v>81.012748999999999</v>
      </c>
      <c r="F153" s="31">
        <v>66.445549</v>
      </c>
      <c r="G153" s="31">
        <v>65.139786000000001</v>
      </c>
      <c r="H153" s="31">
        <v>63.744472999999999</v>
      </c>
      <c r="I153" s="31">
        <v>62.274707999999997</v>
      </c>
      <c r="J153" s="31">
        <v>60.729565000000001</v>
      </c>
      <c r="K153" s="31">
        <v>59.113613000000001</v>
      </c>
      <c r="L153" s="31">
        <v>57.433734999999999</v>
      </c>
      <c r="M153" s="31">
        <v>55.696587000000001</v>
      </c>
      <c r="N153" s="31">
        <v>53.906455999999999</v>
      </c>
      <c r="O153" s="31">
        <v>52.064011000000001</v>
      </c>
      <c r="P153" s="31">
        <v>50.170726999999999</v>
      </c>
      <c r="Q153" s="31">
        <v>48.228515999999999</v>
      </c>
      <c r="R153" s="31">
        <v>46.243381999999997</v>
      </c>
      <c r="S153" s="31">
        <v>44.213867</v>
      </c>
      <c r="T153" s="31">
        <v>42.140694000000003</v>
      </c>
      <c r="U153" s="31">
        <v>40.024258000000003</v>
      </c>
      <c r="V153" s="31">
        <v>37.865349000000002</v>
      </c>
      <c r="W153" s="31">
        <v>35.667591000000002</v>
      </c>
      <c r="X153" s="31">
        <v>33.429295000000003</v>
      </c>
      <c r="Y153" s="31">
        <v>31.150424999999998</v>
      </c>
      <c r="Z153" s="31">
        <v>28.831181000000001</v>
      </c>
      <c r="AA153" s="31">
        <v>26.471588000000001</v>
      </c>
      <c r="AB153" s="31">
        <v>24.072925999999999</v>
      </c>
      <c r="AC153" s="31">
        <v>21.634943</v>
      </c>
      <c r="AD153" s="31">
        <v>19.157254999999999</v>
      </c>
      <c r="AE153" s="31">
        <v>16.639976999999998</v>
      </c>
      <c r="AF153" s="31">
        <v>14.083162</v>
      </c>
      <c r="AG153" s="32">
        <v>-0.117852</v>
      </c>
    </row>
    <row r="154" spans="1:33" ht="15" customHeight="1">
      <c r="A154" s="19" t="s">
        <v>321</v>
      </c>
      <c r="B154" s="37" t="s">
        <v>1957</v>
      </c>
      <c r="C154" s="31">
        <v>433.67385899999999</v>
      </c>
      <c r="D154" s="31">
        <v>165.57008400000001</v>
      </c>
      <c r="E154" s="31">
        <v>71.049071999999995</v>
      </c>
      <c r="F154" s="31">
        <v>64.881164999999996</v>
      </c>
      <c r="G154" s="31">
        <v>125.210472</v>
      </c>
      <c r="H154" s="31">
        <v>125.210472</v>
      </c>
      <c r="I154" s="31">
        <v>125.210472</v>
      </c>
      <c r="J154" s="31">
        <v>125.210472</v>
      </c>
      <c r="K154" s="31">
        <v>125.210464</v>
      </c>
      <c r="L154" s="31">
        <v>125.210464</v>
      </c>
      <c r="M154" s="31">
        <v>125.210464</v>
      </c>
      <c r="N154" s="31">
        <v>125.210464</v>
      </c>
      <c r="O154" s="31">
        <v>125.210464</v>
      </c>
      <c r="P154" s="31">
        <v>125.210464</v>
      </c>
      <c r="Q154" s="31">
        <v>120.453796</v>
      </c>
      <c r="R154" s="31">
        <v>113.094048</v>
      </c>
      <c r="S154" s="31">
        <v>104.94915</v>
      </c>
      <c r="T154" s="31">
        <v>95.946822999999995</v>
      </c>
      <c r="U154" s="31">
        <v>86.011916999999997</v>
      </c>
      <c r="V154" s="31">
        <v>75.090530000000001</v>
      </c>
      <c r="W154" s="31">
        <v>63.166828000000002</v>
      </c>
      <c r="X154" s="31">
        <v>50.212288000000001</v>
      </c>
      <c r="Y154" s="31">
        <v>36.234585000000003</v>
      </c>
      <c r="Z154" s="31">
        <v>21.269736999999999</v>
      </c>
      <c r="AA154" s="31">
        <v>5.4003449999999997</v>
      </c>
      <c r="AB154" s="31">
        <v>0</v>
      </c>
      <c r="AC154" s="31">
        <v>0</v>
      </c>
      <c r="AD154" s="31">
        <v>0</v>
      </c>
      <c r="AE154" s="31">
        <v>0</v>
      </c>
      <c r="AF154" s="31">
        <v>0</v>
      </c>
      <c r="AG154" s="32" t="s">
        <v>1754</v>
      </c>
    </row>
    <row r="155" spans="1:33" ht="15" customHeight="1">
      <c r="A155" s="19" t="s">
        <v>320</v>
      </c>
      <c r="B155" s="37" t="s">
        <v>1958</v>
      </c>
      <c r="C155" s="31">
        <v>152.401062</v>
      </c>
      <c r="D155" s="31">
        <v>83.438057000000001</v>
      </c>
      <c r="E155" s="31">
        <v>44.458744000000003</v>
      </c>
      <c r="F155" s="31">
        <v>39.185741</v>
      </c>
      <c r="G155" s="31">
        <v>35.267166000000003</v>
      </c>
      <c r="H155" s="31">
        <v>31.740448000000001</v>
      </c>
      <c r="I155" s="31">
        <v>30.297646</v>
      </c>
      <c r="J155" s="31">
        <v>30.297646</v>
      </c>
      <c r="K155" s="31">
        <v>30.297646</v>
      </c>
      <c r="L155" s="31">
        <v>30.297646</v>
      </c>
      <c r="M155" s="31">
        <v>30.297646</v>
      </c>
      <c r="N155" s="31">
        <v>30.297646</v>
      </c>
      <c r="O155" s="31">
        <v>30.297646</v>
      </c>
      <c r="P155" s="31">
        <v>30.188755</v>
      </c>
      <c r="Q155" s="31">
        <v>30.067688</v>
      </c>
      <c r="R155" s="31">
        <v>29.941267</v>
      </c>
      <c r="S155" s="31">
        <v>29.809653999999998</v>
      </c>
      <c r="T155" s="31">
        <v>29.673466000000001</v>
      </c>
      <c r="U155" s="31">
        <v>29.532966999999999</v>
      </c>
      <c r="V155" s="31">
        <v>29.388466000000001</v>
      </c>
      <c r="W155" s="31">
        <v>29.240552999999998</v>
      </c>
      <c r="X155" s="31">
        <v>29.089231000000002</v>
      </c>
      <c r="Y155" s="31">
        <v>28.934667999999999</v>
      </c>
      <c r="Z155" s="31">
        <v>28.777035000000001</v>
      </c>
      <c r="AA155" s="31">
        <v>28.616467</v>
      </c>
      <c r="AB155" s="31">
        <v>28.453206999999999</v>
      </c>
      <c r="AC155" s="31">
        <v>28.287315</v>
      </c>
      <c r="AD155" s="31">
        <v>28.118942000000001</v>
      </c>
      <c r="AE155" s="31">
        <v>27.948103</v>
      </c>
      <c r="AF155" s="31">
        <v>27.774799000000002</v>
      </c>
      <c r="AG155" s="32">
        <v>-5.7013000000000001E-2</v>
      </c>
    </row>
    <row r="156" spans="1:33" ht="15" customHeight="1">
      <c r="A156" s="19" t="s">
        <v>319</v>
      </c>
      <c r="B156" s="37" t="s">
        <v>1965</v>
      </c>
      <c r="C156" s="31">
        <v>409.097534</v>
      </c>
      <c r="D156" s="31">
        <v>692.83435099999997</v>
      </c>
      <c r="E156" s="31">
        <v>342.91210899999999</v>
      </c>
      <c r="F156" s="31">
        <v>279.06063799999998</v>
      </c>
      <c r="G156" s="31">
        <v>267.30038500000001</v>
      </c>
      <c r="H156" s="31">
        <v>259.120544</v>
      </c>
      <c r="I156" s="31">
        <v>248.05377200000001</v>
      </c>
      <c r="J156" s="31">
        <v>240.316666</v>
      </c>
      <c r="K156" s="31">
        <v>226.747986</v>
      </c>
      <c r="L156" s="31">
        <v>213.54705799999999</v>
      </c>
      <c r="M156" s="31">
        <v>201.42742899999999</v>
      </c>
      <c r="N156" s="31">
        <v>188.58299299999999</v>
      </c>
      <c r="O156" s="31">
        <v>182.39328</v>
      </c>
      <c r="P156" s="31">
        <v>176.04565400000001</v>
      </c>
      <c r="Q156" s="31">
        <v>169.42039500000001</v>
      </c>
      <c r="R156" s="31">
        <v>162.595428</v>
      </c>
      <c r="S156" s="31">
        <v>155.507904</v>
      </c>
      <c r="T156" s="31">
        <v>148.15585300000001</v>
      </c>
      <c r="U156" s="31">
        <v>140.531982</v>
      </c>
      <c r="V156" s="31">
        <v>132.63305700000001</v>
      </c>
      <c r="W156" s="31">
        <v>124.52565800000001</v>
      </c>
      <c r="X156" s="31">
        <v>116.14846799999999</v>
      </c>
      <c r="Y156" s="31">
        <v>107.493309</v>
      </c>
      <c r="Z156" s="31">
        <v>98.557083000000006</v>
      </c>
      <c r="AA156" s="31">
        <v>89.336699999999993</v>
      </c>
      <c r="AB156" s="31">
        <v>79.893981999999994</v>
      </c>
      <c r="AC156" s="31">
        <v>70.171004999999994</v>
      </c>
      <c r="AD156" s="31">
        <v>60.158996999999999</v>
      </c>
      <c r="AE156" s="31">
        <v>49.859234000000001</v>
      </c>
      <c r="AF156" s="31">
        <v>41.009655000000002</v>
      </c>
      <c r="AG156" s="32">
        <v>-7.6250999999999999E-2</v>
      </c>
    </row>
    <row r="157" spans="1:33" ht="15" customHeight="1">
      <c r="A157" s="19" t="s">
        <v>318</v>
      </c>
      <c r="B157" s="37" t="s">
        <v>1956</v>
      </c>
      <c r="C157" s="31">
        <v>30.101101</v>
      </c>
      <c r="D157" s="31">
        <v>516.85382100000004</v>
      </c>
      <c r="E157" s="31">
        <v>226.38781700000001</v>
      </c>
      <c r="F157" s="31">
        <v>185.513184</v>
      </c>
      <c r="G157" s="31">
        <v>174.49101300000001</v>
      </c>
      <c r="H157" s="31">
        <v>170.29560900000001</v>
      </c>
      <c r="I157" s="31">
        <v>165.92248499999999</v>
      </c>
      <c r="J157" s="31">
        <v>161.35218800000001</v>
      </c>
      <c r="K157" s="31">
        <v>156.55784600000001</v>
      </c>
      <c r="L157" s="31">
        <v>151.539917</v>
      </c>
      <c r="M157" s="31">
        <v>146.264679</v>
      </c>
      <c r="N157" s="31">
        <v>140.72792100000001</v>
      </c>
      <c r="O157" s="31">
        <v>134.93949900000001</v>
      </c>
      <c r="P157" s="31">
        <v>128.89007599999999</v>
      </c>
      <c r="Q157" s="31">
        <v>122.57382200000001</v>
      </c>
      <c r="R157" s="31">
        <v>116.06382000000001</v>
      </c>
      <c r="S157" s="31">
        <v>109.30139200000001</v>
      </c>
      <c r="T157" s="31">
        <v>102.285034</v>
      </c>
      <c r="U157" s="31">
        <v>95.007728999999998</v>
      </c>
      <c r="V157" s="31">
        <v>87.466667000000001</v>
      </c>
      <c r="W157" s="31">
        <v>79.723938000000004</v>
      </c>
      <c r="X157" s="31">
        <v>71.722533999999996</v>
      </c>
      <c r="Y157" s="31">
        <v>63.454734999999999</v>
      </c>
      <c r="Z157" s="31">
        <v>54.917693999999997</v>
      </c>
      <c r="AA157" s="31">
        <v>46.108649999999997</v>
      </c>
      <c r="AB157" s="31">
        <v>37.085419000000002</v>
      </c>
      <c r="AC157" s="31">
        <v>27.794006</v>
      </c>
      <c r="AD157" s="31">
        <v>18.226130999999999</v>
      </c>
      <c r="AE157" s="31">
        <v>8.3828770000000006</v>
      </c>
      <c r="AF157" s="31">
        <v>0</v>
      </c>
      <c r="AG157" s="32" t="s">
        <v>1754</v>
      </c>
    </row>
    <row r="158" spans="1:33" ht="15" customHeight="1">
      <c r="A158" s="19" t="s">
        <v>317</v>
      </c>
      <c r="B158" s="37" t="s">
        <v>1957</v>
      </c>
      <c r="C158" s="31">
        <v>130.902344</v>
      </c>
      <c r="D158" s="31">
        <v>55.020020000000002</v>
      </c>
      <c r="E158" s="31">
        <v>32.694808999999999</v>
      </c>
      <c r="F158" s="31">
        <v>22.886365999999999</v>
      </c>
      <c r="G158" s="31">
        <v>29.298037000000001</v>
      </c>
      <c r="H158" s="31">
        <v>28.614979000000002</v>
      </c>
      <c r="I158" s="31">
        <v>25.753481000000001</v>
      </c>
      <c r="J158" s="31">
        <v>25.369394</v>
      </c>
      <c r="K158" s="31">
        <v>19.788074000000002</v>
      </c>
      <c r="L158" s="31">
        <v>13.723628</v>
      </c>
      <c r="M158" s="31">
        <v>7.1446899999999998</v>
      </c>
      <c r="N158" s="31">
        <v>0.11375300000000001</v>
      </c>
      <c r="O158" s="31">
        <v>0</v>
      </c>
      <c r="P158" s="31">
        <v>0</v>
      </c>
      <c r="Q158" s="31">
        <v>0</v>
      </c>
      <c r="R158" s="31">
        <v>0</v>
      </c>
      <c r="S158" s="31">
        <v>0</v>
      </c>
      <c r="T158" s="31">
        <v>0</v>
      </c>
      <c r="U158" s="31">
        <v>0</v>
      </c>
      <c r="V158" s="31">
        <v>0</v>
      </c>
      <c r="W158" s="31">
        <v>0</v>
      </c>
      <c r="X158" s="31">
        <v>0</v>
      </c>
      <c r="Y158" s="31">
        <v>0</v>
      </c>
      <c r="Z158" s="31">
        <v>0</v>
      </c>
      <c r="AA158" s="31">
        <v>0</v>
      </c>
      <c r="AB158" s="31">
        <v>0</v>
      </c>
      <c r="AC158" s="31">
        <v>0</v>
      </c>
      <c r="AD158" s="31">
        <v>0</v>
      </c>
      <c r="AE158" s="31">
        <v>0</v>
      </c>
      <c r="AF158" s="31">
        <v>0</v>
      </c>
      <c r="AG158" s="32" t="s">
        <v>1754</v>
      </c>
    </row>
    <row r="159" spans="1:33" ht="15" customHeight="1">
      <c r="A159" s="19" t="s">
        <v>316</v>
      </c>
      <c r="B159" s="37" t="s">
        <v>1958</v>
      </c>
      <c r="C159" s="31">
        <v>248.09410099999999</v>
      </c>
      <c r="D159" s="31">
        <v>120.960533</v>
      </c>
      <c r="E159" s="31">
        <v>83.829459999999997</v>
      </c>
      <c r="F159" s="31">
        <v>70.661086999999995</v>
      </c>
      <c r="G159" s="31">
        <v>63.511344999999999</v>
      </c>
      <c r="H159" s="31">
        <v>60.209952999999999</v>
      </c>
      <c r="I159" s="31">
        <v>56.377808000000002</v>
      </c>
      <c r="J159" s="31">
        <v>53.595078000000001</v>
      </c>
      <c r="K159" s="31">
        <v>50.402061000000003</v>
      </c>
      <c r="L159" s="31">
        <v>48.283501000000001</v>
      </c>
      <c r="M159" s="31">
        <v>48.018070000000002</v>
      </c>
      <c r="N159" s="31">
        <v>47.741318</v>
      </c>
      <c r="O159" s="31">
        <v>47.453772999999998</v>
      </c>
      <c r="P159" s="31">
        <v>47.155579000000003</v>
      </c>
      <c r="Q159" s="31">
        <v>46.846569000000002</v>
      </c>
      <c r="R159" s="31">
        <v>46.531616</v>
      </c>
      <c r="S159" s="31">
        <v>46.206508999999997</v>
      </c>
      <c r="T159" s="31">
        <v>45.870815</v>
      </c>
      <c r="U159" s="31">
        <v>45.524245999999998</v>
      </c>
      <c r="V159" s="31">
        <v>45.166381999999999</v>
      </c>
      <c r="W159" s="31">
        <v>44.801720000000003</v>
      </c>
      <c r="X159" s="31">
        <v>44.425933999999998</v>
      </c>
      <c r="Y159" s="31">
        <v>44.038573999999997</v>
      </c>
      <c r="Z159" s="31">
        <v>43.639384999999997</v>
      </c>
      <c r="AA159" s="31">
        <v>43.228045999999999</v>
      </c>
      <c r="AB159" s="31">
        <v>42.808559000000002</v>
      </c>
      <c r="AC159" s="31">
        <v>42.376995000000001</v>
      </c>
      <c r="AD159" s="31">
        <v>41.932865</v>
      </c>
      <c r="AE159" s="31">
        <v>41.476357</v>
      </c>
      <c r="AF159" s="31">
        <v>41.009655000000002</v>
      </c>
      <c r="AG159" s="32">
        <v>-6.0181999999999999E-2</v>
      </c>
    </row>
    <row r="160" spans="1:33" ht="15" customHeight="1">
      <c r="A160" s="19" t="s">
        <v>315</v>
      </c>
      <c r="B160" s="37" t="s">
        <v>1966</v>
      </c>
      <c r="C160" s="31">
        <v>272.56015000000002</v>
      </c>
      <c r="D160" s="31">
        <v>1047.064697</v>
      </c>
      <c r="E160" s="31">
        <v>573.61346400000002</v>
      </c>
      <c r="F160" s="31">
        <v>558.68292199999996</v>
      </c>
      <c r="G160" s="31">
        <v>544.79650900000001</v>
      </c>
      <c r="H160" s="31">
        <v>613.72247300000004</v>
      </c>
      <c r="I160" s="31">
        <v>597.096497</v>
      </c>
      <c r="J160" s="31">
        <v>579.81701699999996</v>
      </c>
      <c r="K160" s="31">
        <v>561.90582300000005</v>
      </c>
      <c r="L160" s="31">
        <v>543.328979</v>
      </c>
      <c r="M160" s="31">
        <v>516.36437999999998</v>
      </c>
      <c r="N160" s="31">
        <v>487.15338100000002</v>
      </c>
      <c r="O160" s="31">
        <v>456.44259599999998</v>
      </c>
      <c r="P160" s="31">
        <v>424.06881700000002</v>
      </c>
      <c r="Q160" s="31">
        <v>389.98150600000002</v>
      </c>
      <c r="R160" s="31">
        <v>354.20205700000002</v>
      </c>
      <c r="S160" s="31">
        <v>316.75177000000002</v>
      </c>
      <c r="T160" s="31">
        <v>277.52468900000002</v>
      </c>
      <c r="U160" s="31">
        <v>236.376633</v>
      </c>
      <c r="V160" s="31">
        <v>193.21109000000001</v>
      </c>
      <c r="W160" s="31">
        <v>147.95451399999999</v>
      </c>
      <c r="X160" s="31">
        <v>100.69544999999999</v>
      </c>
      <c r="Y160" s="31">
        <v>64.724181999999999</v>
      </c>
      <c r="Z160" s="31">
        <v>36.068584000000001</v>
      </c>
      <c r="AA160" s="31">
        <v>36.068584000000001</v>
      </c>
      <c r="AB160" s="31">
        <v>36.068584000000001</v>
      </c>
      <c r="AC160" s="31">
        <v>36.068584000000001</v>
      </c>
      <c r="AD160" s="31">
        <v>36.068584000000001</v>
      </c>
      <c r="AE160" s="31">
        <v>36.068584000000001</v>
      </c>
      <c r="AF160" s="31">
        <v>36.068584000000001</v>
      </c>
      <c r="AG160" s="32">
        <v>-6.7363000000000006E-2</v>
      </c>
    </row>
    <row r="161" spans="1:33" ht="15" customHeight="1">
      <c r="A161" s="19" t="s">
        <v>314</v>
      </c>
      <c r="B161" s="37" t="s">
        <v>1956</v>
      </c>
      <c r="C161" s="31">
        <v>41</v>
      </c>
      <c r="D161" s="31">
        <v>957.70684800000004</v>
      </c>
      <c r="E161" s="31">
        <v>516.38232400000004</v>
      </c>
      <c r="F161" s="31">
        <v>442.87524400000001</v>
      </c>
      <c r="G161" s="31">
        <v>428.98886099999999</v>
      </c>
      <c r="H161" s="31">
        <v>413.36193800000001</v>
      </c>
      <c r="I161" s="31">
        <v>396.73593099999999</v>
      </c>
      <c r="J161" s="31">
        <v>379.45648199999999</v>
      </c>
      <c r="K161" s="31">
        <v>361.54528800000003</v>
      </c>
      <c r="L161" s="31">
        <v>342.968414</v>
      </c>
      <c r="M161" s="31">
        <v>323.69882200000001</v>
      </c>
      <c r="N161" s="31">
        <v>303.77725199999998</v>
      </c>
      <c r="O161" s="31">
        <v>283.177368</v>
      </c>
      <c r="P161" s="31">
        <v>261.78643799999998</v>
      </c>
      <c r="Q161" s="31">
        <v>239.52302599999999</v>
      </c>
      <c r="R161" s="31">
        <v>216.429214</v>
      </c>
      <c r="S161" s="31">
        <v>192.46156300000001</v>
      </c>
      <c r="T161" s="31">
        <v>167.55645799999999</v>
      </c>
      <c r="U161" s="31">
        <v>141.74847399999999</v>
      </c>
      <c r="V161" s="31">
        <v>114.983864</v>
      </c>
      <c r="W161" s="31">
        <v>87.181999000000005</v>
      </c>
      <c r="X161" s="31">
        <v>58.361916000000001</v>
      </c>
      <c r="Y161" s="31">
        <v>28.655601999999998</v>
      </c>
      <c r="Z161" s="31">
        <v>0</v>
      </c>
      <c r="AA161" s="31">
        <v>0</v>
      </c>
      <c r="AB161" s="31">
        <v>0</v>
      </c>
      <c r="AC161" s="31">
        <v>0</v>
      </c>
      <c r="AD161" s="31">
        <v>0</v>
      </c>
      <c r="AE161" s="31">
        <v>0</v>
      </c>
      <c r="AF161" s="31">
        <v>0</v>
      </c>
      <c r="AG161" s="32" t="s">
        <v>1754</v>
      </c>
    </row>
    <row r="162" spans="1:33" ht="15" customHeight="1">
      <c r="A162" s="19" t="s">
        <v>313</v>
      </c>
      <c r="B162" s="37" t="s">
        <v>1957</v>
      </c>
      <c r="C162" s="31">
        <v>118.355988</v>
      </c>
      <c r="D162" s="31">
        <v>24.347930999999999</v>
      </c>
      <c r="E162" s="31">
        <v>15.478344</v>
      </c>
      <c r="F162" s="31">
        <v>79.739052000000001</v>
      </c>
      <c r="G162" s="31">
        <v>79.739052000000001</v>
      </c>
      <c r="H162" s="31">
        <v>164.291946</v>
      </c>
      <c r="I162" s="31">
        <v>164.291946</v>
      </c>
      <c r="J162" s="31">
        <v>164.291946</v>
      </c>
      <c r="K162" s="31">
        <v>164.291946</v>
      </c>
      <c r="L162" s="31">
        <v>164.291946</v>
      </c>
      <c r="M162" s="31">
        <v>156.59697</v>
      </c>
      <c r="N162" s="31">
        <v>147.30755600000001</v>
      </c>
      <c r="O162" s="31">
        <v>137.19665499999999</v>
      </c>
      <c r="P162" s="31">
        <v>126.21380600000001</v>
      </c>
      <c r="Q162" s="31">
        <v>114.38990800000001</v>
      </c>
      <c r="R162" s="31">
        <v>101.70425400000001</v>
      </c>
      <c r="S162" s="31">
        <v>88.221633999999995</v>
      </c>
      <c r="T162" s="31">
        <v>73.899658000000002</v>
      </c>
      <c r="U162" s="31">
        <v>58.559565999999997</v>
      </c>
      <c r="V162" s="31">
        <v>42.158633999999999</v>
      </c>
      <c r="W162" s="31">
        <v>24.703921999999999</v>
      </c>
      <c r="X162" s="31">
        <v>6.2649499999999998</v>
      </c>
      <c r="Y162" s="31">
        <v>0</v>
      </c>
      <c r="Z162" s="31">
        <v>0</v>
      </c>
      <c r="AA162" s="31">
        <v>0</v>
      </c>
      <c r="AB162" s="31">
        <v>0</v>
      </c>
      <c r="AC162" s="31">
        <v>0</v>
      </c>
      <c r="AD162" s="31">
        <v>0</v>
      </c>
      <c r="AE162" s="31">
        <v>0</v>
      </c>
      <c r="AF162" s="31">
        <v>0</v>
      </c>
      <c r="AG162" s="32" t="s">
        <v>1754</v>
      </c>
    </row>
    <row r="163" spans="1:33" ht="12" customHeight="1">
      <c r="A163" s="19" t="s">
        <v>312</v>
      </c>
      <c r="B163" s="37" t="s">
        <v>1958</v>
      </c>
      <c r="C163" s="31">
        <v>113.204155</v>
      </c>
      <c r="D163" s="31">
        <v>65.00985</v>
      </c>
      <c r="E163" s="31">
        <v>41.752803999999998</v>
      </c>
      <c r="F163" s="31">
        <v>36.068584000000001</v>
      </c>
      <c r="G163" s="31">
        <v>36.068584000000001</v>
      </c>
      <c r="H163" s="31">
        <v>36.068584000000001</v>
      </c>
      <c r="I163" s="31">
        <v>36.068584000000001</v>
      </c>
      <c r="J163" s="31">
        <v>36.068584000000001</v>
      </c>
      <c r="K163" s="31">
        <v>36.068584000000001</v>
      </c>
      <c r="L163" s="31">
        <v>36.068584000000001</v>
      </c>
      <c r="M163" s="31">
        <v>36.068584000000001</v>
      </c>
      <c r="N163" s="31">
        <v>36.068584000000001</v>
      </c>
      <c r="O163" s="31">
        <v>36.068584000000001</v>
      </c>
      <c r="P163" s="31">
        <v>36.068584000000001</v>
      </c>
      <c r="Q163" s="31">
        <v>36.068584000000001</v>
      </c>
      <c r="R163" s="31">
        <v>36.068584000000001</v>
      </c>
      <c r="S163" s="31">
        <v>36.068584000000001</v>
      </c>
      <c r="T163" s="31">
        <v>36.068584000000001</v>
      </c>
      <c r="U163" s="31">
        <v>36.068584000000001</v>
      </c>
      <c r="V163" s="31">
        <v>36.068584000000001</v>
      </c>
      <c r="W163" s="31">
        <v>36.068584000000001</v>
      </c>
      <c r="X163" s="31">
        <v>36.068584000000001</v>
      </c>
      <c r="Y163" s="31">
        <v>36.068584000000001</v>
      </c>
      <c r="Z163" s="31">
        <v>36.068584000000001</v>
      </c>
      <c r="AA163" s="31">
        <v>36.068584000000001</v>
      </c>
      <c r="AB163" s="31">
        <v>36.068584000000001</v>
      </c>
      <c r="AC163" s="31">
        <v>36.068584000000001</v>
      </c>
      <c r="AD163" s="31">
        <v>36.068584000000001</v>
      </c>
      <c r="AE163" s="31">
        <v>36.068584000000001</v>
      </c>
      <c r="AF163" s="31">
        <v>36.068584000000001</v>
      </c>
      <c r="AG163" s="32">
        <v>-3.8672999999999999E-2</v>
      </c>
    </row>
    <row r="164" spans="1:33" ht="15" customHeight="1">
      <c r="A164" s="19" t="s">
        <v>311</v>
      </c>
      <c r="B164" s="37" t="s">
        <v>1967</v>
      </c>
      <c r="C164" s="31">
        <v>688.08624299999997</v>
      </c>
      <c r="D164" s="31">
        <v>237.854187</v>
      </c>
      <c r="E164" s="31">
        <v>127.956459</v>
      </c>
      <c r="F164" s="31">
        <v>116.95130899999999</v>
      </c>
      <c r="G164" s="31">
        <v>156.43182400000001</v>
      </c>
      <c r="H164" s="31">
        <v>161.54281599999999</v>
      </c>
      <c r="I164" s="31">
        <v>157.59475699999999</v>
      </c>
      <c r="J164" s="31">
        <v>147.30311599999999</v>
      </c>
      <c r="K164" s="31">
        <v>137.90228300000001</v>
      </c>
      <c r="L164" s="31">
        <v>129.25495900000001</v>
      </c>
      <c r="M164" s="31">
        <v>122.276505</v>
      </c>
      <c r="N164" s="31">
        <v>114.029037</v>
      </c>
      <c r="O164" s="31">
        <v>110.30764000000001</v>
      </c>
      <c r="P164" s="31">
        <v>106.06044</v>
      </c>
      <c r="Q164" s="31">
        <v>101.78552999999999</v>
      </c>
      <c r="R164" s="31">
        <v>97.682868999999997</v>
      </c>
      <c r="S164" s="31">
        <v>93.218681000000004</v>
      </c>
      <c r="T164" s="31">
        <v>88.360146</v>
      </c>
      <c r="U164" s="31">
        <v>83.067397999999997</v>
      </c>
      <c r="V164" s="31">
        <v>77.302582000000001</v>
      </c>
      <c r="W164" s="31">
        <v>71.034294000000003</v>
      </c>
      <c r="X164" s="31">
        <v>64.263794000000004</v>
      </c>
      <c r="Y164" s="31">
        <v>57.013976999999997</v>
      </c>
      <c r="Z164" s="31">
        <v>50.737526000000003</v>
      </c>
      <c r="AA164" s="31">
        <v>50.475006</v>
      </c>
      <c r="AB164" s="31">
        <v>50.210906999999999</v>
      </c>
      <c r="AC164" s="31">
        <v>49.945205999999999</v>
      </c>
      <c r="AD164" s="31">
        <v>49.677489999999999</v>
      </c>
      <c r="AE164" s="31">
        <v>49.407310000000003</v>
      </c>
      <c r="AF164" s="31">
        <v>49.134300000000003</v>
      </c>
      <c r="AG164" s="32">
        <v>-8.6994000000000002E-2</v>
      </c>
    </row>
    <row r="165" spans="1:33" ht="15" customHeight="1">
      <c r="A165" s="19" t="s">
        <v>310</v>
      </c>
      <c r="B165" s="37" t="s">
        <v>1956</v>
      </c>
      <c r="C165" s="31">
        <v>338.292419</v>
      </c>
      <c r="D165" s="31">
        <v>90.510520999999997</v>
      </c>
      <c r="E165" s="31">
        <v>46.933433999999998</v>
      </c>
      <c r="F165" s="31">
        <v>43.525421000000001</v>
      </c>
      <c r="G165" s="31">
        <v>43.525421000000001</v>
      </c>
      <c r="H165" s="31">
        <v>42.127471999999997</v>
      </c>
      <c r="I165" s="31">
        <v>42.127471999999997</v>
      </c>
      <c r="J165" s="31">
        <v>42.127471999999997</v>
      </c>
      <c r="K165" s="31">
        <v>42.127471999999997</v>
      </c>
      <c r="L165" s="31">
        <v>42.127471999999997</v>
      </c>
      <c r="M165" s="31">
        <v>41.974873000000002</v>
      </c>
      <c r="N165" s="31">
        <v>41.757572000000003</v>
      </c>
      <c r="O165" s="31">
        <v>41.532066</v>
      </c>
      <c r="P165" s="31">
        <v>41.299273999999997</v>
      </c>
      <c r="Q165" s="31">
        <v>41.060851999999997</v>
      </c>
      <c r="R165" s="31">
        <v>40.817791</v>
      </c>
      <c r="S165" s="31">
        <v>40.571933999999999</v>
      </c>
      <c r="T165" s="31">
        <v>40.324066000000002</v>
      </c>
      <c r="U165" s="31">
        <v>40.074027999999998</v>
      </c>
      <c r="V165" s="31">
        <v>39.821643999999999</v>
      </c>
      <c r="W165" s="31">
        <v>39.566574000000003</v>
      </c>
      <c r="X165" s="31">
        <v>39.309170000000002</v>
      </c>
      <c r="Y165" s="31">
        <v>39.050018000000001</v>
      </c>
      <c r="Z165" s="31">
        <v>38.789200000000001</v>
      </c>
      <c r="AA165" s="31">
        <v>38.526679999999999</v>
      </c>
      <c r="AB165" s="31">
        <v>38.262580999999997</v>
      </c>
      <c r="AC165" s="31">
        <v>37.996876</v>
      </c>
      <c r="AD165" s="31">
        <v>37.729163999999997</v>
      </c>
      <c r="AE165" s="31">
        <v>37.458984000000001</v>
      </c>
      <c r="AF165" s="31">
        <v>37.185974000000002</v>
      </c>
      <c r="AG165" s="32">
        <v>-7.3311000000000001E-2</v>
      </c>
    </row>
    <row r="166" spans="1:33" ht="15" customHeight="1">
      <c r="A166" s="19" t="s">
        <v>309</v>
      </c>
      <c r="B166" s="37" t="s">
        <v>1957</v>
      </c>
      <c r="C166" s="31">
        <v>281.33587599999998</v>
      </c>
      <c r="D166" s="31">
        <v>90.836326999999997</v>
      </c>
      <c r="E166" s="31">
        <v>49.021338999999998</v>
      </c>
      <c r="F166" s="31">
        <v>49.772284999999997</v>
      </c>
      <c r="G166" s="31">
        <v>88.684562999999997</v>
      </c>
      <c r="H166" s="31">
        <v>94.756362999999993</v>
      </c>
      <c r="I166" s="31">
        <v>93.274215999999996</v>
      </c>
      <c r="J166" s="31">
        <v>83.946793</v>
      </c>
      <c r="K166" s="31">
        <v>76.573723000000001</v>
      </c>
      <c r="L166" s="31">
        <v>68.916351000000006</v>
      </c>
      <c r="M166" s="31">
        <v>63.911610000000003</v>
      </c>
      <c r="N166" s="31">
        <v>57.520446999999997</v>
      </c>
      <c r="O166" s="31">
        <v>55.499656999999999</v>
      </c>
      <c r="P166" s="31">
        <v>52.289448</v>
      </c>
      <c r="Q166" s="31">
        <v>48.776352000000003</v>
      </c>
      <c r="R166" s="31">
        <v>44.916747999999998</v>
      </c>
      <c r="S166" s="31">
        <v>40.698417999999997</v>
      </c>
      <c r="T166" s="31">
        <v>36.087752999999999</v>
      </c>
      <c r="U166" s="31">
        <v>31.045041999999999</v>
      </c>
      <c r="V166" s="31">
        <v>25.532609999999998</v>
      </c>
      <c r="W166" s="31">
        <v>19.519392</v>
      </c>
      <c r="X166" s="31">
        <v>13.006296000000001</v>
      </c>
      <c r="Y166" s="31">
        <v>6.015631</v>
      </c>
      <c r="Z166" s="31">
        <v>0</v>
      </c>
      <c r="AA166" s="31">
        <v>0</v>
      </c>
      <c r="AB166" s="31">
        <v>0</v>
      </c>
      <c r="AC166" s="31">
        <v>0</v>
      </c>
      <c r="AD166" s="31">
        <v>0</v>
      </c>
      <c r="AE166" s="31">
        <v>0</v>
      </c>
      <c r="AF166" s="31">
        <v>0</v>
      </c>
      <c r="AG166" s="32" t="s">
        <v>1754</v>
      </c>
    </row>
    <row r="167" spans="1:33" ht="15" customHeight="1">
      <c r="A167" s="19" t="s">
        <v>308</v>
      </c>
      <c r="B167" s="37" t="s">
        <v>1958</v>
      </c>
      <c r="C167" s="31">
        <v>68.457924000000006</v>
      </c>
      <c r="D167" s="31">
        <v>56.507347000000003</v>
      </c>
      <c r="E167" s="31">
        <v>32.001685999999999</v>
      </c>
      <c r="F167" s="31">
        <v>23.653603</v>
      </c>
      <c r="G167" s="31">
        <v>24.221824999999999</v>
      </c>
      <c r="H167" s="31">
        <v>24.658974000000001</v>
      </c>
      <c r="I167" s="31">
        <v>22.193075</v>
      </c>
      <c r="J167" s="31">
        <v>21.228850999999999</v>
      </c>
      <c r="K167" s="31">
        <v>19.201080000000001</v>
      </c>
      <c r="L167" s="31">
        <v>18.211136</v>
      </c>
      <c r="M167" s="31">
        <v>16.390024</v>
      </c>
      <c r="N167" s="31">
        <v>14.751021</v>
      </c>
      <c r="O167" s="31">
        <v>13.275919999999999</v>
      </c>
      <c r="P167" s="31">
        <v>12.471719</v>
      </c>
      <c r="Q167" s="31">
        <v>11.948328</v>
      </c>
      <c r="R167" s="31">
        <v>11.948328</v>
      </c>
      <c r="S167" s="31">
        <v>11.948328</v>
      </c>
      <c r="T167" s="31">
        <v>11.948328</v>
      </c>
      <c r="U167" s="31">
        <v>11.948328</v>
      </c>
      <c r="V167" s="31">
        <v>11.948328</v>
      </c>
      <c r="W167" s="31">
        <v>11.948328</v>
      </c>
      <c r="X167" s="31">
        <v>11.948328</v>
      </c>
      <c r="Y167" s="31">
        <v>11.948328</v>
      </c>
      <c r="Z167" s="31">
        <v>11.948328</v>
      </c>
      <c r="AA167" s="31">
        <v>11.948328</v>
      </c>
      <c r="AB167" s="31">
        <v>11.948328</v>
      </c>
      <c r="AC167" s="31">
        <v>11.948328</v>
      </c>
      <c r="AD167" s="31">
        <v>11.948328</v>
      </c>
      <c r="AE167" s="31">
        <v>11.948328</v>
      </c>
      <c r="AF167" s="31">
        <v>11.948328</v>
      </c>
      <c r="AG167" s="32">
        <v>-5.8417999999999998E-2</v>
      </c>
    </row>
    <row r="168" spans="1:33" ht="15" customHeight="1">
      <c r="A168" s="19" t="s">
        <v>307</v>
      </c>
      <c r="B168" s="37" t="s">
        <v>1968</v>
      </c>
      <c r="C168" s="31">
        <v>1205.0124510000001</v>
      </c>
      <c r="D168" s="31">
        <v>538.17614700000001</v>
      </c>
      <c r="E168" s="31">
        <v>290.470642</v>
      </c>
      <c r="F168" s="31">
        <v>241.375732</v>
      </c>
      <c r="G168" s="31">
        <v>279.143799</v>
      </c>
      <c r="H168" s="31">
        <v>284.40325899999999</v>
      </c>
      <c r="I168" s="31">
        <v>269.930206</v>
      </c>
      <c r="J168" s="31">
        <v>263.06585699999999</v>
      </c>
      <c r="K168" s="31">
        <v>256.98913599999997</v>
      </c>
      <c r="L168" s="31">
        <v>250.14776599999999</v>
      </c>
      <c r="M168" s="31">
        <v>243.08102400000001</v>
      </c>
      <c r="N168" s="31">
        <v>235.84082000000001</v>
      </c>
      <c r="O168" s="31">
        <v>228.43454</v>
      </c>
      <c r="P168" s="31">
        <v>220.87844799999999</v>
      </c>
      <c r="Q168" s="31">
        <v>213.16570999999999</v>
      </c>
      <c r="R168" s="31">
        <v>203.67067</v>
      </c>
      <c r="S168" s="31">
        <v>190.71345500000001</v>
      </c>
      <c r="T168" s="31">
        <v>177.145264</v>
      </c>
      <c r="U168" s="31">
        <v>163.019699</v>
      </c>
      <c r="V168" s="31">
        <v>152.32321200000001</v>
      </c>
      <c r="W168" s="31">
        <v>144.135986</v>
      </c>
      <c r="X168" s="31">
        <v>135.590408</v>
      </c>
      <c r="Y168" s="31">
        <v>126.69358800000001</v>
      </c>
      <c r="Z168" s="31">
        <v>117.441475</v>
      </c>
      <c r="AA168" s="31">
        <v>107.840912</v>
      </c>
      <c r="AB168" s="31">
        <v>97.916145</v>
      </c>
      <c r="AC168" s="31">
        <v>87.646088000000006</v>
      </c>
      <c r="AD168" s="31">
        <v>77.038521000000003</v>
      </c>
      <c r="AE168" s="31">
        <v>66.112350000000006</v>
      </c>
      <c r="AF168" s="31">
        <v>57.637878000000001</v>
      </c>
      <c r="AG168" s="32">
        <v>-9.9521999999999999E-2</v>
      </c>
    </row>
    <row r="169" spans="1:33" ht="15" customHeight="1">
      <c r="A169" s="19" t="s">
        <v>306</v>
      </c>
      <c r="B169" s="37" t="s">
        <v>1956</v>
      </c>
      <c r="C169" s="31">
        <v>626.50396699999999</v>
      </c>
      <c r="D169" s="31">
        <v>198.45723000000001</v>
      </c>
      <c r="E169" s="31">
        <v>103.06279000000001</v>
      </c>
      <c r="F169" s="31">
        <v>89.264945999999995</v>
      </c>
      <c r="G169" s="31">
        <v>84.619217000000006</v>
      </c>
      <c r="H169" s="31">
        <v>79.740791000000002</v>
      </c>
      <c r="I169" s="31">
        <v>74.658432000000005</v>
      </c>
      <c r="J169" s="31">
        <v>69.419701000000003</v>
      </c>
      <c r="K169" s="31">
        <v>64.025115999999997</v>
      </c>
      <c r="L169" s="31">
        <v>58.47533</v>
      </c>
      <c r="M169" s="31">
        <v>52.758892000000003</v>
      </c>
      <c r="N169" s="31">
        <v>46.925587</v>
      </c>
      <c r="O169" s="31">
        <v>40.980671000000001</v>
      </c>
      <c r="P169" s="31">
        <v>34.938068000000001</v>
      </c>
      <c r="Q169" s="31">
        <v>28.785129999999999</v>
      </c>
      <c r="R169" s="31">
        <v>22.533895000000001</v>
      </c>
      <c r="S169" s="31">
        <v>16.132227</v>
      </c>
      <c r="T169" s="31">
        <v>9.5734349999999999</v>
      </c>
      <c r="U169" s="31">
        <v>2.8716719999999998</v>
      </c>
      <c r="V169" s="31">
        <v>0</v>
      </c>
      <c r="W169" s="31">
        <v>0</v>
      </c>
      <c r="X169" s="31">
        <v>0</v>
      </c>
      <c r="Y169" s="31">
        <v>0</v>
      </c>
      <c r="Z169" s="31">
        <v>0</v>
      </c>
      <c r="AA169" s="31">
        <v>0</v>
      </c>
      <c r="AB169" s="31">
        <v>0</v>
      </c>
      <c r="AC169" s="31">
        <v>0</v>
      </c>
      <c r="AD169" s="31">
        <v>0</v>
      </c>
      <c r="AE169" s="31">
        <v>0</v>
      </c>
      <c r="AF169" s="31">
        <v>0</v>
      </c>
      <c r="AG169" s="32" t="s">
        <v>1754</v>
      </c>
    </row>
    <row r="170" spans="1:33" ht="15" customHeight="1">
      <c r="A170" s="19" t="s">
        <v>305</v>
      </c>
      <c r="B170" s="37" t="s">
        <v>1957</v>
      </c>
      <c r="C170" s="31">
        <v>301.46826199999998</v>
      </c>
      <c r="D170" s="31">
        <v>121.90286999999999</v>
      </c>
      <c r="E170" s="31">
        <v>69.616791000000006</v>
      </c>
      <c r="F170" s="31">
        <v>68.348724000000004</v>
      </c>
      <c r="G170" s="31">
        <v>100.02510100000001</v>
      </c>
      <c r="H170" s="31">
        <v>110.162987</v>
      </c>
      <c r="I170" s="31">
        <v>100.772301</v>
      </c>
      <c r="J170" s="31">
        <v>99.146690000000007</v>
      </c>
      <c r="K170" s="31">
        <v>99.146690000000007</v>
      </c>
      <c r="L170" s="31">
        <v>99.146690000000007</v>
      </c>
      <c r="M170" s="31">
        <v>99.146690000000007</v>
      </c>
      <c r="N170" s="31">
        <v>99.146690000000007</v>
      </c>
      <c r="O170" s="31">
        <v>99.146690000000007</v>
      </c>
      <c r="P170" s="31">
        <v>99.146690000000007</v>
      </c>
      <c r="Q170" s="31">
        <v>99.146690000000007</v>
      </c>
      <c r="R170" s="31">
        <v>97.500679000000005</v>
      </c>
      <c r="S170" s="31">
        <v>92.600555</v>
      </c>
      <c r="T170" s="31">
        <v>87.290428000000006</v>
      </c>
      <c r="U170" s="31">
        <v>81.600455999999994</v>
      </c>
      <c r="V170" s="31">
        <v>75.543030000000002</v>
      </c>
      <c r="W170" s="31">
        <v>69.152152999999998</v>
      </c>
      <c r="X170" s="31">
        <v>62.432163000000003</v>
      </c>
      <c r="Y170" s="31">
        <v>55.388393000000001</v>
      </c>
      <c r="Z170" s="31">
        <v>48.017158999999999</v>
      </c>
      <c r="AA170" s="31">
        <v>40.324016999999998</v>
      </c>
      <c r="AB170" s="31">
        <v>32.323073999999998</v>
      </c>
      <c r="AC170" s="31">
        <v>24.001159999999999</v>
      </c>
      <c r="AD170" s="31">
        <v>15.367817000000001</v>
      </c>
      <c r="AE170" s="31">
        <v>6.4434469999999999</v>
      </c>
      <c r="AF170" s="31">
        <v>0</v>
      </c>
      <c r="AG170" s="32" t="s">
        <v>1754</v>
      </c>
    </row>
    <row r="171" spans="1:33" ht="15" customHeight="1">
      <c r="A171" s="19" t="s">
        <v>304</v>
      </c>
      <c r="B171" s="37" t="s">
        <v>1958</v>
      </c>
      <c r="C171" s="31">
        <v>277.04028299999999</v>
      </c>
      <c r="D171" s="31">
        <v>217.81607099999999</v>
      </c>
      <c r="E171" s="31">
        <v>117.79104599999999</v>
      </c>
      <c r="F171" s="31">
        <v>83.762062</v>
      </c>
      <c r="G171" s="31">
        <v>94.499481000000003</v>
      </c>
      <c r="H171" s="31">
        <v>94.499481000000003</v>
      </c>
      <c r="I171" s="31">
        <v>94.499481000000003</v>
      </c>
      <c r="J171" s="31">
        <v>94.499481000000003</v>
      </c>
      <c r="K171" s="31">
        <v>93.817307</v>
      </c>
      <c r="L171" s="31">
        <v>92.525734</v>
      </c>
      <c r="M171" s="31">
        <v>91.175438</v>
      </c>
      <c r="N171" s="31">
        <v>89.768531999999993</v>
      </c>
      <c r="O171" s="31">
        <v>88.307181999999997</v>
      </c>
      <c r="P171" s="31">
        <v>86.793678</v>
      </c>
      <c r="Q171" s="31">
        <v>85.233879000000002</v>
      </c>
      <c r="R171" s="31">
        <v>83.636093000000002</v>
      </c>
      <c r="S171" s="31">
        <v>81.980675000000005</v>
      </c>
      <c r="T171" s="31">
        <v>80.281395000000003</v>
      </c>
      <c r="U171" s="31">
        <v>78.547568999999996</v>
      </c>
      <c r="V171" s="31">
        <v>76.780174000000002</v>
      </c>
      <c r="W171" s="31">
        <v>74.983833000000004</v>
      </c>
      <c r="X171" s="31">
        <v>73.158248999999998</v>
      </c>
      <c r="Y171" s="31">
        <v>71.305190999999994</v>
      </c>
      <c r="Z171" s="31">
        <v>69.424316000000005</v>
      </c>
      <c r="AA171" s="31">
        <v>67.516891000000001</v>
      </c>
      <c r="AB171" s="31">
        <v>65.593070999999995</v>
      </c>
      <c r="AC171" s="31">
        <v>63.644924000000003</v>
      </c>
      <c r="AD171" s="31">
        <v>61.670704000000001</v>
      </c>
      <c r="AE171" s="31">
        <v>59.668900000000001</v>
      </c>
      <c r="AF171" s="31">
        <v>57.637878000000001</v>
      </c>
      <c r="AG171" s="32">
        <v>-5.2698000000000002E-2</v>
      </c>
    </row>
    <row r="172" spans="1:33" ht="12" customHeight="1">
      <c r="A172" s="19" t="s">
        <v>303</v>
      </c>
      <c r="B172" s="37" t="s">
        <v>1969</v>
      </c>
      <c r="C172" s="31">
        <v>415.99252300000001</v>
      </c>
      <c r="D172" s="31">
        <v>210.14788799999999</v>
      </c>
      <c r="E172" s="31">
        <v>124.82589</v>
      </c>
      <c r="F172" s="31">
        <v>116.314835</v>
      </c>
      <c r="G172" s="31">
        <v>121.832947</v>
      </c>
      <c r="H172" s="31">
        <v>120.617378</v>
      </c>
      <c r="I172" s="31">
        <v>118.466812</v>
      </c>
      <c r="J172" s="31">
        <v>116.158867</v>
      </c>
      <c r="K172" s="31">
        <v>113.392639</v>
      </c>
      <c r="L172" s="31">
        <v>110.42590300000001</v>
      </c>
      <c r="M172" s="31">
        <v>107.331131</v>
      </c>
      <c r="N172" s="31">
        <v>104.13211099999999</v>
      </c>
      <c r="O172" s="31">
        <v>100.844193</v>
      </c>
      <c r="P172" s="31">
        <v>97.482101</v>
      </c>
      <c r="Q172" s="31">
        <v>94.035399999999996</v>
      </c>
      <c r="R172" s="31">
        <v>90.500427000000002</v>
      </c>
      <c r="S172" s="31">
        <v>86.870238999999998</v>
      </c>
      <c r="T172" s="31">
        <v>83.135597000000004</v>
      </c>
      <c r="U172" s="31">
        <v>79.284965999999997</v>
      </c>
      <c r="V172" s="31">
        <v>75.319000000000003</v>
      </c>
      <c r="W172" s="31">
        <v>71.243133999999998</v>
      </c>
      <c r="X172" s="31">
        <v>66.852264000000005</v>
      </c>
      <c r="Y172" s="31">
        <v>62.142699999999998</v>
      </c>
      <c r="Z172" s="31">
        <v>57.316226999999998</v>
      </c>
      <c r="AA172" s="31">
        <v>52.368625999999999</v>
      </c>
      <c r="AB172" s="31">
        <v>47.307411000000002</v>
      </c>
      <c r="AC172" s="31">
        <v>42.196373000000001</v>
      </c>
      <c r="AD172" s="31">
        <v>41.038952000000002</v>
      </c>
      <c r="AE172" s="31">
        <v>39.862555999999998</v>
      </c>
      <c r="AF172" s="31">
        <v>38.669525</v>
      </c>
      <c r="AG172" s="32">
        <v>-7.8652E-2</v>
      </c>
    </row>
    <row r="173" spans="1:33" ht="15" customHeight="1">
      <c r="A173" s="19" t="s">
        <v>302</v>
      </c>
      <c r="B173" s="37" t="s">
        <v>1956</v>
      </c>
      <c r="C173" s="31">
        <v>245.44113200000001</v>
      </c>
      <c r="D173" s="31">
        <v>115.069237</v>
      </c>
      <c r="E173" s="31">
        <v>65.880661000000003</v>
      </c>
      <c r="F173" s="31">
        <v>65.880661000000003</v>
      </c>
      <c r="G173" s="31">
        <v>65.880661000000003</v>
      </c>
      <c r="H173" s="31">
        <v>65.497375000000005</v>
      </c>
      <c r="I173" s="31">
        <v>63.346809</v>
      </c>
      <c r="J173" s="31">
        <v>61.038868000000001</v>
      </c>
      <c r="K173" s="31">
        <v>58.59449</v>
      </c>
      <c r="L173" s="31">
        <v>56.042811999999998</v>
      </c>
      <c r="M173" s="31">
        <v>53.389771000000003</v>
      </c>
      <c r="N173" s="31">
        <v>50.654449</v>
      </c>
      <c r="O173" s="31">
        <v>47.848278000000001</v>
      </c>
      <c r="P173" s="31">
        <v>44.984917000000003</v>
      </c>
      <c r="Q173" s="31">
        <v>42.054423999999997</v>
      </c>
      <c r="R173" s="31">
        <v>39.052745999999999</v>
      </c>
      <c r="S173" s="31">
        <v>35.973461</v>
      </c>
      <c r="T173" s="31">
        <v>32.807254999999998</v>
      </c>
      <c r="U173" s="31">
        <v>29.542346999999999</v>
      </c>
      <c r="V173" s="31">
        <v>26.178999000000001</v>
      </c>
      <c r="W173" s="31">
        <v>22.719898000000001</v>
      </c>
      <c r="X173" s="31">
        <v>19.166350999999999</v>
      </c>
      <c r="Y173" s="31">
        <v>15.513339999999999</v>
      </c>
      <c r="Z173" s="31">
        <v>11.764887</v>
      </c>
      <c r="AA173" s="31">
        <v>7.9165609999999997</v>
      </c>
      <c r="AB173" s="31">
        <v>3.9734150000000001</v>
      </c>
      <c r="AC173" s="31">
        <v>0</v>
      </c>
      <c r="AD173" s="31">
        <v>0</v>
      </c>
      <c r="AE173" s="31">
        <v>0</v>
      </c>
      <c r="AF173" s="31">
        <v>0</v>
      </c>
      <c r="AG173" s="32" t="s">
        <v>1754</v>
      </c>
    </row>
    <row r="174" spans="1:33" ht="15" customHeight="1">
      <c r="A174" s="19" t="s">
        <v>301</v>
      </c>
      <c r="B174" s="37" t="s">
        <v>1957</v>
      </c>
      <c r="C174" s="31">
        <v>62.844475000000003</v>
      </c>
      <c r="D174" s="31">
        <v>18.436744999999998</v>
      </c>
      <c r="E174" s="31">
        <v>11.410532</v>
      </c>
      <c r="F174" s="31">
        <v>12.58919</v>
      </c>
      <c r="G174" s="31">
        <v>20.270475000000001</v>
      </c>
      <c r="H174" s="31">
        <v>20.270475000000001</v>
      </c>
      <c r="I174" s="31">
        <v>20.270475000000001</v>
      </c>
      <c r="J174" s="31">
        <v>20.270475000000001</v>
      </c>
      <c r="K174" s="31">
        <v>20.270475000000001</v>
      </c>
      <c r="L174" s="31">
        <v>20.270475000000001</v>
      </c>
      <c r="M174" s="31">
        <v>20.270475000000001</v>
      </c>
      <c r="N174" s="31">
        <v>20.270475000000001</v>
      </c>
      <c r="O174" s="31">
        <v>20.270475000000001</v>
      </c>
      <c r="P174" s="31">
        <v>20.270475000000001</v>
      </c>
      <c r="Q174" s="31">
        <v>20.270475000000001</v>
      </c>
      <c r="R174" s="31">
        <v>20.270475000000001</v>
      </c>
      <c r="S174" s="31">
        <v>20.270475000000001</v>
      </c>
      <c r="T174" s="31">
        <v>20.270475000000001</v>
      </c>
      <c r="U174" s="31">
        <v>20.270475000000001</v>
      </c>
      <c r="V174" s="31">
        <v>20.270475000000001</v>
      </c>
      <c r="W174" s="31">
        <v>20.270475000000001</v>
      </c>
      <c r="X174" s="31">
        <v>20.064723999999998</v>
      </c>
      <c r="Y174" s="31">
        <v>19.652512000000002</v>
      </c>
      <c r="Z174" s="31">
        <v>19.230988</v>
      </c>
      <c r="AA174" s="31">
        <v>18.800217</v>
      </c>
      <c r="AB174" s="31">
        <v>18.360828000000001</v>
      </c>
      <c r="AC174" s="31">
        <v>17.912689</v>
      </c>
      <c r="AD174" s="31">
        <v>17.455772</v>
      </c>
      <c r="AE174" s="31">
        <v>16.990313</v>
      </c>
      <c r="AF174" s="31">
        <v>16.516940999999999</v>
      </c>
      <c r="AG174" s="32">
        <v>-4.5032999999999997E-2</v>
      </c>
    </row>
    <row r="175" spans="1:33" ht="15" customHeight="1">
      <c r="A175" s="19" t="s">
        <v>300</v>
      </c>
      <c r="B175" s="37" t="s">
        <v>1958</v>
      </c>
      <c r="C175" s="31">
        <v>107.706902</v>
      </c>
      <c r="D175" s="31">
        <v>76.641914</v>
      </c>
      <c r="E175" s="31">
        <v>47.534697999999999</v>
      </c>
      <c r="F175" s="31">
        <v>37.844990000000003</v>
      </c>
      <c r="G175" s="31">
        <v>35.681804999999997</v>
      </c>
      <c r="H175" s="31">
        <v>34.849525</v>
      </c>
      <c r="I175" s="31">
        <v>34.849525</v>
      </c>
      <c r="J175" s="31">
        <v>34.849525</v>
      </c>
      <c r="K175" s="31">
        <v>34.527667999999998</v>
      </c>
      <c r="L175" s="31">
        <v>34.112614000000001</v>
      </c>
      <c r="M175" s="31">
        <v>33.670883000000003</v>
      </c>
      <c r="N175" s="31">
        <v>33.207183999999998</v>
      </c>
      <c r="O175" s="31">
        <v>32.725441000000004</v>
      </c>
      <c r="P175" s="31">
        <v>32.226703999999998</v>
      </c>
      <c r="Q175" s="31">
        <v>31.710505999999999</v>
      </c>
      <c r="R175" s="31">
        <v>31.177208</v>
      </c>
      <c r="S175" s="31">
        <v>30.626308000000002</v>
      </c>
      <c r="T175" s="31">
        <v>30.057867000000002</v>
      </c>
      <c r="U175" s="31">
        <v>29.472147</v>
      </c>
      <c r="V175" s="31">
        <v>28.869530000000001</v>
      </c>
      <c r="W175" s="31">
        <v>28.252758</v>
      </c>
      <c r="X175" s="31">
        <v>27.621193000000002</v>
      </c>
      <c r="Y175" s="31">
        <v>26.976849000000001</v>
      </c>
      <c r="Z175" s="31">
        <v>26.320353000000001</v>
      </c>
      <c r="AA175" s="31">
        <v>25.651848000000001</v>
      </c>
      <c r="AB175" s="31">
        <v>24.973167</v>
      </c>
      <c r="AC175" s="31">
        <v>24.283684000000001</v>
      </c>
      <c r="AD175" s="31">
        <v>23.583179000000001</v>
      </c>
      <c r="AE175" s="31">
        <v>22.872242</v>
      </c>
      <c r="AF175" s="31">
        <v>22.152585999999999</v>
      </c>
      <c r="AG175" s="32">
        <v>-5.3073000000000002E-2</v>
      </c>
    </row>
    <row r="176" spans="1:33" ht="15" customHeight="1">
      <c r="A176" s="19" t="s">
        <v>299</v>
      </c>
      <c r="B176" s="37" t="s">
        <v>1970</v>
      </c>
      <c r="C176" s="31">
        <v>683.99438499999997</v>
      </c>
      <c r="D176" s="31">
        <v>244.30050700000001</v>
      </c>
      <c r="E176" s="31">
        <v>132.439514</v>
      </c>
      <c r="F176" s="31">
        <v>109.079399</v>
      </c>
      <c r="G176" s="31">
        <v>106.32428</v>
      </c>
      <c r="H176" s="31">
        <v>116.01947</v>
      </c>
      <c r="I176" s="31">
        <v>108.156937</v>
      </c>
      <c r="J176" s="31">
        <v>96.4636</v>
      </c>
      <c r="K176" s="31">
        <v>86.484222000000003</v>
      </c>
      <c r="L176" s="31">
        <v>76.819823999999997</v>
      </c>
      <c r="M176" s="31">
        <v>67.478667999999999</v>
      </c>
      <c r="N176" s="31">
        <v>60.382694000000001</v>
      </c>
      <c r="O176" s="31">
        <v>56.248451000000003</v>
      </c>
      <c r="P176" s="31">
        <v>51.975838000000003</v>
      </c>
      <c r="Q176" s="31">
        <v>47.016235000000002</v>
      </c>
      <c r="R176" s="31">
        <v>41.841217</v>
      </c>
      <c r="S176" s="31">
        <v>36.430435000000003</v>
      </c>
      <c r="T176" s="31">
        <v>30.788843</v>
      </c>
      <c r="U176" s="31">
        <v>25.770119000000001</v>
      </c>
      <c r="V176" s="31">
        <v>24.516825000000001</v>
      </c>
      <c r="W176" s="31">
        <v>23.154156</v>
      </c>
      <c r="X176" s="31">
        <v>21.688438000000001</v>
      </c>
      <c r="Y176" s="31">
        <v>20.127963999999999</v>
      </c>
      <c r="Z176" s="31">
        <v>18.481583000000001</v>
      </c>
      <c r="AA176" s="31">
        <v>16.757935</v>
      </c>
      <c r="AB176" s="31">
        <v>14.966862000000001</v>
      </c>
      <c r="AC176" s="31">
        <v>13.113611000000001</v>
      </c>
      <c r="AD176" s="31">
        <v>11.202769999999999</v>
      </c>
      <c r="AE176" s="31">
        <v>9.2384090000000008</v>
      </c>
      <c r="AF176" s="31">
        <v>7.2235120000000004</v>
      </c>
      <c r="AG176" s="32">
        <v>-0.14522499999999999</v>
      </c>
    </row>
    <row r="177" spans="1:33" ht="15" customHeight="1">
      <c r="A177" s="19" t="s">
        <v>298</v>
      </c>
      <c r="B177" s="37" t="s">
        <v>1956</v>
      </c>
      <c r="C177" s="31">
        <v>259.37246699999997</v>
      </c>
      <c r="D177" s="31">
        <v>61.504272</v>
      </c>
      <c r="E177" s="31">
        <v>42.158248999999998</v>
      </c>
      <c r="F177" s="31">
        <v>36.703262000000002</v>
      </c>
      <c r="G177" s="31">
        <v>32.463630999999999</v>
      </c>
      <c r="H177" s="31">
        <v>28.054151999999998</v>
      </c>
      <c r="I177" s="31">
        <v>23.478003000000001</v>
      </c>
      <c r="J177" s="31">
        <v>18.768877</v>
      </c>
      <c r="K177" s="31">
        <v>13.8043</v>
      </c>
      <c r="L177" s="31">
        <v>8.5893080000000008</v>
      </c>
      <c r="M177" s="31">
        <v>3.1007630000000002</v>
      </c>
      <c r="N177" s="31">
        <v>0</v>
      </c>
      <c r="O177" s="31">
        <v>0</v>
      </c>
      <c r="P177" s="31">
        <v>0</v>
      </c>
      <c r="Q177" s="31">
        <v>0</v>
      </c>
      <c r="R177" s="31">
        <v>0</v>
      </c>
      <c r="S177" s="31">
        <v>0</v>
      </c>
      <c r="T177" s="31">
        <v>0</v>
      </c>
      <c r="U177" s="31">
        <v>0</v>
      </c>
      <c r="V177" s="31">
        <v>0</v>
      </c>
      <c r="W177" s="31">
        <v>0</v>
      </c>
      <c r="X177" s="31">
        <v>0</v>
      </c>
      <c r="Y177" s="31">
        <v>0</v>
      </c>
      <c r="Z177" s="31">
        <v>0</v>
      </c>
      <c r="AA177" s="31">
        <v>0</v>
      </c>
      <c r="AB177" s="31">
        <v>0</v>
      </c>
      <c r="AC177" s="31">
        <v>0</v>
      </c>
      <c r="AD177" s="31">
        <v>0</v>
      </c>
      <c r="AE177" s="31">
        <v>0</v>
      </c>
      <c r="AF177" s="31">
        <v>0</v>
      </c>
      <c r="AG177" s="32" t="s">
        <v>1754</v>
      </c>
    </row>
    <row r="178" spans="1:33" ht="15" customHeight="1">
      <c r="A178" s="19" t="s">
        <v>297</v>
      </c>
      <c r="B178" s="37" t="s">
        <v>1957</v>
      </c>
      <c r="C178" s="31">
        <v>91.522689999999997</v>
      </c>
      <c r="D178" s="31">
        <v>31.593575999999999</v>
      </c>
      <c r="E178" s="31">
        <v>18.664297000000001</v>
      </c>
      <c r="F178" s="31">
        <v>16.157888</v>
      </c>
      <c r="G178" s="31">
        <v>18.734632000000001</v>
      </c>
      <c r="H178" s="31">
        <v>35.980808000000003</v>
      </c>
      <c r="I178" s="31">
        <v>35.980808000000003</v>
      </c>
      <c r="J178" s="31">
        <v>32.382728999999998</v>
      </c>
      <c r="K178" s="31">
        <v>30.935457</v>
      </c>
      <c r="L178" s="31">
        <v>30.203299000000001</v>
      </c>
      <c r="M178" s="31">
        <v>30.203299000000001</v>
      </c>
      <c r="N178" s="31">
        <v>30.203299000000001</v>
      </c>
      <c r="O178" s="31">
        <v>30.203299000000001</v>
      </c>
      <c r="P178" s="31">
        <v>30.190253999999999</v>
      </c>
      <c r="Q178" s="31">
        <v>29.574472</v>
      </c>
      <c r="R178" s="31">
        <v>28.819510999999999</v>
      </c>
      <c r="S178" s="31">
        <v>27.927937</v>
      </c>
      <c r="T178" s="31">
        <v>26.907855999999999</v>
      </c>
      <c r="U178" s="31">
        <v>25.770119000000001</v>
      </c>
      <c r="V178" s="31">
        <v>24.516825000000001</v>
      </c>
      <c r="W178" s="31">
        <v>23.154156</v>
      </c>
      <c r="X178" s="31">
        <v>21.688438000000001</v>
      </c>
      <c r="Y178" s="31">
        <v>20.127963999999999</v>
      </c>
      <c r="Z178" s="31">
        <v>18.481583000000001</v>
      </c>
      <c r="AA178" s="31">
        <v>16.757935</v>
      </c>
      <c r="AB178" s="31">
        <v>14.966862000000001</v>
      </c>
      <c r="AC178" s="31">
        <v>13.113611000000001</v>
      </c>
      <c r="AD178" s="31">
        <v>11.202769999999999</v>
      </c>
      <c r="AE178" s="31">
        <v>9.2384090000000008</v>
      </c>
      <c r="AF178" s="31">
        <v>7.2235120000000004</v>
      </c>
      <c r="AG178" s="32">
        <v>-8.3835999999999994E-2</v>
      </c>
    </row>
    <row r="179" spans="1:33" ht="15" customHeight="1">
      <c r="A179" s="19" t="s">
        <v>296</v>
      </c>
      <c r="B179" s="37" t="s">
        <v>1958</v>
      </c>
      <c r="C179" s="31">
        <v>333.09921300000002</v>
      </c>
      <c r="D179" s="31">
        <v>151.20266699999999</v>
      </c>
      <c r="E179" s="31">
        <v>71.616966000000005</v>
      </c>
      <c r="F179" s="31">
        <v>56.218246000000001</v>
      </c>
      <c r="G179" s="31">
        <v>55.126015000000002</v>
      </c>
      <c r="H179" s="31">
        <v>51.984512000000002</v>
      </c>
      <c r="I179" s="31">
        <v>48.698127999999997</v>
      </c>
      <c r="J179" s="31">
        <v>45.311996000000001</v>
      </c>
      <c r="K179" s="31">
        <v>41.744469000000002</v>
      </c>
      <c r="L179" s="31">
        <v>38.027222000000002</v>
      </c>
      <c r="M179" s="31">
        <v>34.174605999999997</v>
      </c>
      <c r="N179" s="31">
        <v>30.179396000000001</v>
      </c>
      <c r="O179" s="31">
        <v>26.045152999999999</v>
      </c>
      <c r="P179" s="31">
        <v>21.785585000000001</v>
      </c>
      <c r="Q179" s="31">
        <v>17.441763000000002</v>
      </c>
      <c r="R179" s="31">
        <v>13.021708</v>
      </c>
      <c r="S179" s="31">
        <v>8.5025010000000005</v>
      </c>
      <c r="T179" s="31">
        <v>3.8809870000000002</v>
      </c>
      <c r="U179" s="31">
        <v>0</v>
      </c>
      <c r="V179" s="31">
        <v>0</v>
      </c>
      <c r="W179" s="31">
        <v>0</v>
      </c>
      <c r="X179" s="31">
        <v>0</v>
      </c>
      <c r="Y179" s="31">
        <v>0</v>
      </c>
      <c r="Z179" s="31">
        <v>0</v>
      </c>
      <c r="AA179" s="31">
        <v>0</v>
      </c>
      <c r="AB179" s="31">
        <v>0</v>
      </c>
      <c r="AC179" s="31">
        <v>0</v>
      </c>
      <c r="AD179" s="31">
        <v>0</v>
      </c>
      <c r="AE179" s="31">
        <v>0</v>
      </c>
      <c r="AF179" s="31">
        <v>0</v>
      </c>
      <c r="AG179" s="32" t="s">
        <v>1754</v>
      </c>
    </row>
    <row r="180" spans="1:33" ht="15" customHeight="1">
      <c r="A180" s="19" t="s">
        <v>295</v>
      </c>
      <c r="B180" s="30" t="s">
        <v>143</v>
      </c>
      <c r="C180" s="38">
        <v>12839.314453000001</v>
      </c>
      <c r="D180" s="38">
        <v>7035.0405270000001</v>
      </c>
      <c r="E180" s="38">
        <v>3761.9409179999998</v>
      </c>
      <c r="F180" s="38">
        <v>3221.806885</v>
      </c>
      <c r="G180" s="38">
        <v>3285.1396479999999</v>
      </c>
      <c r="H180" s="38">
        <v>3294.6965329999998</v>
      </c>
      <c r="I180" s="38">
        <v>3140.1279300000001</v>
      </c>
      <c r="J180" s="38">
        <v>3020.608154</v>
      </c>
      <c r="K180" s="38">
        <v>2895.1813959999999</v>
      </c>
      <c r="L180" s="38">
        <v>2771.9584960000002</v>
      </c>
      <c r="M180" s="38">
        <v>2604.5246579999998</v>
      </c>
      <c r="N180" s="38">
        <v>2446.0124510000001</v>
      </c>
      <c r="O180" s="38">
        <v>2336.202393</v>
      </c>
      <c r="P180" s="38">
        <v>2222.4057619999999</v>
      </c>
      <c r="Q180" s="38">
        <v>2099.6904300000001</v>
      </c>
      <c r="R180" s="38">
        <v>1956.6245120000001</v>
      </c>
      <c r="S180" s="38">
        <v>1799.301514</v>
      </c>
      <c r="T180" s="38">
        <v>1634.1647949999999</v>
      </c>
      <c r="U180" s="38">
        <v>1462.7117920000001</v>
      </c>
      <c r="V180" s="38">
        <v>1303.0664059999999</v>
      </c>
      <c r="W180" s="38">
        <v>1173.153564</v>
      </c>
      <c r="X180" s="38">
        <v>1056.7014160000001</v>
      </c>
      <c r="Y180" s="38">
        <v>952.73425299999997</v>
      </c>
      <c r="Z180" s="38">
        <v>854.61444100000006</v>
      </c>
      <c r="AA180" s="38">
        <v>788.71142599999996</v>
      </c>
      <c r="AB180" s="38">
        <v>731.91015600000003</v>
      </c>
      <c r="AC180" s="38">
        <v>679.43341099999998</v>
      </c>
      <c r="AD180" s="38">
        <v>633.87243699999999</v>
      </c>
      <c r="AE180" s="38">
        <v>587.06604000000004</v>
      </c>
      <c r="AF180" s="38">
        <v>543.582581</v>
      </c>
      <c r="AG180" s="36">
        <v>-0.10330300000000001</v>
      </c>
    </row>
    <row r="181" spans="1:33" ht="12" customHeight="1"/>
    <row r="182" spans="1:33" ht="12" customHeight="1"/>
    <row r="183" spans="1:33" ht="15" customHeight="1">
      <c r="B183" s="30" t="s">
        <v>294</v>
      </c>
    </row>
    <row r="184" spans="1:33" ht="15" customHeight="1">
      <c r="A184" s="19" t="s">
        <v>293</v>
      </c>
      <c r="B184" s="37" t="s">
        <v>1955</v>
      </c>
      <c r="C184" s="31">
        <v>1130.18335</v>
      </c>
      <c r="D184" s="31">
        <v>1141.190308</v>
      </c>
      <c r="E184" s="31">
        <v>1209.440308</v>
      </c>
      <c r="F184" s="31">
        <v>1214.277832</v>
      </c>
      <c r="G184" s="31">
        <v>1216.79187</v>
      </c>
      <c r="H184" s="31">
        <v>1210.717529</v>
      </c>
      <c r="I184" s="31">
        <v>1191.9888920000001</v>
      </c>
      <c r="J184" s="31">
        <v>1166.3773189999999</v>
      </c>
      <c r="K184" s="31">
        <v>1134.0720209999999</v>
      </c>
      <c r="L184" s="31">
        <v>1096.9086910000001</v>
      </c>
      <c r="M184" s="31">
        <v>1099.2335210000001</v>
      </c>
      <c r="N184" s="31">
        <v>1124.7266850000001</v>
      </c>
      <c r="O184" s="31">
        <v>1151.429932</v>
      </c>
      <c r="P184" s="31">
        <v>1178.0610349999999</v>
      </c>
      <c r="Q184" s="31">
        <v>1204.4041749999999</v>
      </c>
      <c r="R184" s="31">
        <v>1230.4051509999999</v>
      </c>
      <c r="S184" s="31">
        <v>1257.6259769999999</v>
      </c>
      <c r="T184" s="31">
        <v>1284.5625</v>
      </c>
      <c r="U184" s="31">
        <v>1312.7814940000001</v>
      </c>
      <c r="V184" s="31">
        <v>1342.3546140000001</v>
      </c>
      <c r="W184" s="31">
        <v>1370.006226</v>
      </c>
      <c r="X184" s="31">
        <v>1399.020996</v>
      </c>
      <c r="Y184" s="31">
        <v>1429.2094729999999</v>
      </c>
      <c r="Z184" s="31">
        <v>1459.7230219999999</v>
      </c>
      <c r="AA184" s="31">
        <v>1492.1820070000001</v>
      </c>
      <c r="AB184" s="31">
        <v>1525.6573490000001</v>
      </c>
      <c r="AC184" s="31">
        <v>1557.8304439999999</v>
      </c>
      <c r="AD184" s="31">
        <v>1590.476807</v>
      </c>
      <c r="AE184" s="31">
        <v>1626.0329589999999</v>
      </c>
      <c r="AF184" s="31">
        <v>1663.478394</v>
      </c>
      <c r="AG184" s="32">
        <v>1.3417999999999999E-2</v>
      </c>
    </row>
    <row r="185" spans="1:33" ht="15" customHeight="1">
      <c r="A185" s="19" t="s">
        <v>292</v>
      </c>
      <c r="B185" s="37" t="s">
        <v>1959</v>
      </c>
      <c r="C185" s="31">
        <v>58.740250000000003</v>
      </c>
      <c r="D185" s="31">
        <v>57.668343</v>
      </c>
      <c r="E185" s="31">
        <v>61.456733999999997</v>
      </c>
      <c r="F185" s="31">
        <v>60.105468999999999</v>
      </c>
      <c r="G185" s="31">
        <v>59.776001000000001</v>
      </c>
      <c r="H185" s="31">
        <v>59.398277</v>
      </c>
      <c r="I185" s="31">
        <v>58.745013999999998</v>
      </c>
      <c r="J185" s="31">
        <v>57.953673999999999</v>
      </c>
      <c r="K185" s="31">
        <v>57.993484000000002</v>
      </c>
      <c r="L185" s="31">
        <v>58.750221000000003</v>
      </c>
      <c r="M185" s="31">
        <v>59.516272999999998</v>
      </c>
      <c r="N185" s="31">
        <v>60.291077000000001</v>
      </c>
      <c r="O185" s="31">
        <v>61.076939000000003</v>
      </c>
      <c r="P185" s="31">
        <v>61.873905000000001</v>
      </c>
      <c r="Q185" s="31">
        <v>62.681975999999999</v>
      </c>
      <c r="R185" s="31">
        <v>63.501232000000002</v>
      </c>
      <c r="S185" s="31">
        <v>64.331733999999997</v>
      </c>
      <c r="T185" s="31">
        <v>65.173491999999996</v>
      </c>
      <c r="U185" s="31">
        <v>66.026595999999998</v>
      </c>
      <c r="V185" s="31">
        <v>66.890991</v>
      </c>
      <c r="W185" s="31">
        <v>67.766784999999999</v>
      </c>
      <c r="X185" s="31">
        <v>68.654007000000007</v>
      </c>
      <c r="Y185" s="31">
        <v>69.552611999999996</v>
      </c>
      <c r="Z185" s="31">
        <v>70.462569999999999</v>
      </c>
      <c r="AA185" s="31">
        <v>71.385452000000001</v>
      </c>
      <c r="AB185" s="31">
        <v>72.328209000000001</v>
      </c>
      <c r="AC185" s="31">
        <v>73.282509000000005</v>
      </c>
      <c r="AD185" s="31">
        <v>74.248374999999996</v>
      </c>
      <c r="AE185" s="31">
        <v>75.225753999999995</v>
      </c>
      <c r="AF185" s="31">
        <v>76.214691000000002</v>
      </c>
      <c r="AG185" s="32">
        <v>9.0209999999999995E-3</v>
      </c>
    </row>
    <row r="186" spans="1:33" ht="15" customHeight="1">
      <c r="A186" s="19" t="s">
        <v>291</v>
      </c>
      <c r="B186" s="37" t="s">
        <v>1960</v>
      </c>
      <c r="C186" s="31">
        <v>53.125038000000004</v>
      </c>
      <c r="D186" s="31">
        <v>52.833370000000002</v>
      </c>
      <c r="E186" s="31">
        <v>52.221038999999998</v>
      </c>
      <c r="F186" s="31">
        <v>52.193981000000001</v>
      </c>
      <c r="G186" s="31">
        <v>52.852508999999998</v>
      </c>
      <c r="H186" s="31">
        <v>53.427315</v>
      </c>
      <c r="I186" s="31">
        <v>53.845469999999999</v>
      </c>
      <c r="J186" s="31">
        <v>54.171097000000003</v>
      </c>
      <c r="K186" s="31">
        <v>55.297958000000001</v>
      </c>
      <c r="L186" s="31">
        <v>56.736522999999998</v>
      </c>
      <c r="M186" s="31">
        <v>58.216712999999999</v>
      </c>
      <c r="N186" s="31">
        <v>59.757820000000002</v>
      </c>
      <c r="O186" s="31">
        <v>61.313744</v>
      </c>
      <c r="P186" s="31">
        <v>62.887062</v>
      </c>
      <c r="Q186" s="31">
        <v>64.481712000000002</v>
      </c>
      <c r="R186" s="31">
        <v>66.086212000000003</v>
      </c>
      <c r="S186" s="31">
        <v>67.707108000000005</v>
      </c>
      <c r="T186" s="31">
        <v>69.346892999999994</v>
      </c>
      <c r="U186" s="31">
        <v>71.006287</v>
      </c>
      <c r="V186" s="31">
        <v>72.684769000000003</v>
      </c>
      <c r="W186" s="31">
        <v>74.382973000000007</v>
      </c>
      <c r="X186" s="31">
        <v>76.098099000000005</v>
      </c>
      <c r="Y186" s="31">
        <v>77.831649999999996</v>
      </c>
      <c r="Z186" s="31">
        <v>79.583404999999999</v>
      </c>
      <c r="AA186" s="31">
        <v>81.353035000000006</v>
      </c>
      <c r="AB186" s="31">
        <v>83.098372999999995</v>
      </c>
      <c r="AC186" s="31">
        <v>84.859984999999995</v>
      </c>
      <c r="AD186" s="31">
        <v>86.637833000000001</v>
      </c>
      <c r="AE186" s="31">
        <v>88.431763000000004</v>
      </c>
      <c r="AF186" s="31">
        <v>90.241470000000007</v>
      </c>
      <c r="AG186" s="32">
        <v>1.8438E-2</v>
      </c>
    </row>
    <row r="187" spans="1:33" ht="15" customHeight="1">
      <c r="A187" s="19" t="s">
        <v>290</v>
      </c>
      <c r="B187" s="37" t="s">
        <v>1961</v>
      </c>
      <c r="C187" s="31">
        <v>88.867424</v>
      </c>
      <c r="D187" s="31">
        <v>84.954009999999997</v>
      </c>
      <c r="E187" s="31">
        <v>94.446960000000004</v>
      </c>
      <c r="F187" s="31">
        <v>95.388084000000006</v>
      </c>
      <c r="G187" s="31">
        <v>96.723540999999997</v>
      </c>
      <c r="H187" s="31">
        <v>97.918861000000007</v>
      </c>
      <c r="I187" s="31">
        <v>98.809623999999999</v>
      </c>
      <c r="J187" s="31">
        <v>99.357795999999993</v>
      </c>
      <c r="K187" s="31">
        <v>99.754524000000004</v>
      </c>
      <c r="L187" s="31">
        <v>100.426056</v>
      </c>
      <c r="M187" s="31">
        <v>100.830299</v>
      </c>
      <c r="N187" s="31">
        <v>101.040047</v>
      </c>
      <c r="O187" s="31">
        <v>101.05257400000001</v>
      </c>
      <c r="P187" s="31">
        <v>100.865875</v>
      </c>
      <c r="Q187" s="31">
        <v>100.480118</v>
      </c>
      <c r="R187" s="31">
        <v>102.071381</v>
      </c>
      <c r="S187" s="31">
        <v>103.77011899999999</v>
      </c>
      <c r="T187" s="31">
        <v>105.454971</v>
      </c>
      <c r="U187" s="31">
        <v>107.130112</v>
      </c>
      <c r="V187" s="31">
        <v>108.79866</v>
      </c>
      <c r="W187" s="31">
        <v>110.38209500000001</v>
      </c>
      <c r="X187" s="31">
        <v>111.962791</v>
      </c>
      <c r="Y187" s="31">
        <v>113.542236</v>
      </c>
      <c r="Z187" s="31">
        <v>115.122185</v>
      </c>
      <c r="AA187" s="31">
        <v>116.70380400000001</v>
      </c>
      <c r="AB187" s="31">
        <v>118.207176</v>
      </c>
      <c r="AC187" s="31">
        <v>119.71262400000001</v>
      </c>
      <c r="AD187" s="31">
        <v>121.218887</v>
      </c>
      <c r="AE187" s="31">
        <v>122.726349</v>
      </c>
      <c r="AF187" s="31">
        <v>124.23387099999999</v>
      </c>
      <c r="AG187" s="32">
        <v>1.1619000000000001E-2</v>
      </c>
    </row>
    <row r="188" spans="1:33" ht="12" customHeight="1">
      <c r="A188" s="19" t="s">
        <v>289</v>
      </c>
      <c r="B188" s="37" t="s">
        <v>1962</v>
      </c>
      <c r="C188" s="31">
        <v>527.493469</v>
      </c>
      <c r="D188" s="31">
        <v>537.83026099999995</v>
      </c>
      <c r="E188" s="31">
        <v>538.10931400000004</v>
      </c>
      <c r="F188" s="31">
        <v>533.47204599999998</v>
      </c>
      <c r="G188" s="31">
        <v>538.00390600000003</v>
      </c>
      <c r="H188" s="31">
        <v>541.91705300000001</v>
      </c>
      <c r="I188" s="31">
        <v>544.13574200000005</v>
      </c>
      <c r="J188" s="31">
        <v>545.18450900000005</v>
      </c>
      <c r="K188" s="31">
        <v>544.94323699999995</v>
      </c>
      <c r="L188" s="31">
        <v>543.58551</v>
      </c>
      <c r="M188" s="31">
        <v>541.16461200000003</v>
      </c>
      <c r="N188" s="31">
        <v>537.92492700000003</v>
      </c>
      <c r="O188" s="31">
        <v>533.49609399999997</v>
      </c>
      <c r="P188" s="31">
        <v>527.81127900000001</v>
      </c>
      <c r="Q188" s="31">
        <v>520.82507299999997</v>
      </c>
      <c r="R188" s="31">
        <v>523.07470699999999</v>
      </c>
      <c r="S188" s="31">
        <v>529.78204300000004</v>
      </c>
      <c r="T188" s="31">
        <v>536.624146</v>
      </c>
      <c r="U188" s="31">
        <v>543.55261199999995</v>
      </c>
      <c r="V188" s="31">
        <v>550.64502000000005</v>
      </c>
      <c r="W188" s="31">
        <v>557.83673099999999</v>
      </c>
      <c r="X188" s="31">
        <v>565.097534</v>
      </c>
      <c r="Y188" s="31">
        <v>572.41143799999998</v>
      </c>
      <c r="Z188" s="31">
        <v>579.76110800000004</v>
      </c>
      <c r="AA188" s="31">
        <v>587.15466300000003</v>
      </c>
      <c r="AB188" s="31">
        <v>594.60955799999999</v>
      </c>
      <c r="AC188" s="31">
        <v>602.137024</v>
      </c>
      <c r="AD188" s="31">
        <v>609.77783199999999</v>
      </c>
      <c r="AE188" s="31">
        <v>617.56109600000002</v>
      </c>
      <c r="AF188" s="31">
        <v>625.48083499999996</v>
      </c>
      <c r="AG188" s="32">
        <v>5.8929999999999998E-3</v>
      </c>
    </row>
    <row r="189" spans="1:33" ht="15" customHeight="1">
      <c r="A189" s="19" t="s">
        <v>288</v>
      </c>
      <c r="B189" s="37" t="s">
        <v>1963</v>
      </c>
      <c r="C189" s="31">
        <v>91.757919000000001</v>
      </c>
      <c r="D189" s="31">
        <v>103.332893</v>
      </c>
      <c r="E189" s="31">
        <v>113.847717</v>
      </c>
      <c r="F189" s="31">
        <v>114.38327</v>
      </c>
      <c r="G189" s="31">
        <v>116.538551</v>
      </c>
      <c r="H189" s="31">
        <v>118.652</v>
      </c>
      <c r="I189" s="31">
        <v>120.57079299999999</v>
      </c>
      <c r="J189" s="31">
        <v>122.36685199999999</v>
      </c>
      <c r="K189" s="31">
        <v>124.028442</v>
      </c>
      <c r="L189" s="31">
        <v>125.576881</v>
      </c>
      <c r="M189" s="31">
        <v>127.021446</v>
      </c>
      <c r="N189" s="31">
        <v>128.371826</v>
      </c>
      <c r="O189" s="31">
        <v>129.62853999999999</v>
      </c>
      <c r="P189" s="31">
        <v>130.775284</v>
      </c>
      <c r="Q189" s="31">
        <v>131.796188</v>
      </c>
      <c r="R189" s="31">
        <v>132.725739</v>
      </c>
      <c r="S189" s="31">
        <v>133.56617700000001</v>
      </c>
      <c r="T189" s="31">
        <v>135.074051</v>
      </c>
      <c r="U189" s="31">
        <v>138.127014</v>
      </c>
      <c r="V189" s="31">
        <v>141.317993</v>
      </c>
      <c r="W189" s="31">
        <v>144.69717399999999</v>
      </c>
      <c r="X189" s="31">
        <v>148.11000100000001</v>
      </c>
      <c r="Y189" s="31">
        <v>151.565369</v>
      </c>
      <c r="Z189" s="31">
        <v>155.064255</v>
      </c>
      <c r="AA189" s="31">
        <v>158.59951799999999</v>
      </c>
      <c r="AB189" s="31">
        <v>162.202225</v>
      </c>
      <c r="AC189" s="31">
        <v>165.849243</v>
      </c>
      <c r="AD189" s="31">
        <v>169.54879800000001</v>
      </c>
      <c r="AE189" s="31">
        <v>173.301331</v>
      </c>
      <c r="AF189" s="31">
        <v>177.10955799999999</v>
      </c>
      <c r="AG189" s="32">
        <v>2.2935000000000001E-2</v>
      </c>
    </row>
    <row r="190" spans="1:33" ht="15" customHeight="1">
      <c r="A190" s="19" t="s">
        <v>287</v>
      </c>
      <c r="B190" s="37" t="s">
        <v>1964</v>
      </c>
      <c r="C190" s="31">
        <v>112.68119</v>
      </c>
      <c r="D190" s="31">
        <v>112.810059</v>
      </c>
      <c r="E190" s="31">
        <v>114.176773</v>
      </c>
      <c r="F190" s="31">
        <v>114.40237399999999</v>
      </c>
      <c r="G190" s="31">
        <v>114.66429100000001</v>
      </c>
      <c r="H190" s="31">
        <v>114.931488</v>
      </c>
      <c r="I190" s="31">
        <v>114.776245</v>
      </c>
      <c r="J190" s="31">
        <v>114.159584</v>
      </c>
      <c r="K190" s="31">
        <v>112.910118</v>
      </c>
      <c r="L190" s="31">
        <v>111.198204</v>
      </c>
      <c r="M190" s="31">
        <v>109.003395</v>
      </c>
      <c r="N190" s="31">
        <v>106.30025500000001</v>
      </c>
      <c r="O190" s="31">
        <v>103.059448</v>
      </c>
      <c r="P190" s="31">
        <v>99.348320000000001</v>
      </c>
      <c r="Q190" s="31">
        <v>99.763617999999994</v>
      </c>
      <c r="R190" s="31">
        <v>102.070869</v>
      </c>
      <c r="S190" s="31">
        <v>104.39048</v>
      </c>
      <c r="T190" s="31">
        <v>106.724007</v>
      </c>
      <c r="U190" s="31">
        <v>109.07298299999999</v>
      </c>
      <c r="V190" s="31">
        <v>111.43420399999999</v>
      </c>
      <c r="W190" s="31">
        <v>113.782753</v>
      </c>
      <c r="X190" s="31">
        <v>116.13488</v>
      </c>
      <c r="Y190" s="31">
        <v>118.49196600000001</v>
      </c>
      <c r="Z190" s="31">
        <v>120.85283699999999</v>
      </c>
      <c r="AA190" s="31">
        <v>123.217445</v>
      </c>
      <c r="AB190" s="31">
        <v>125.576103</v>
      </c>
      <c r="AC190" s="31">
        <v>127.93141900000001</v>
      </c>
      <c r="AD190" s="31">
        <v>130.28659099999999</v>
      </c>
      <c r="AE190" s="31">
        <v>132.640839</v>
      </c>
      <c r="AF190" s="31">
        <v>134.99385100000001</v>
      </c>
      <c r="AG190" s="32">
        <v>6.2490000000000002E-3</v>
      </c>
    </row>
    <row r="191" spans="1:33" ht="15" customHeight="1">
      <c r="A191" s="19" t="s">
        <v>286</v>
      </c>
      <c r="B191" s="37" t="s">
        <v>1965</v>
      </c>
      <c r="C191" s="31">
        <v>68.510925</v>
      </c>
      <c r="D191" s="31">
        <v>82.902527000000006</v>
      </c>
      <c r="E191" s="31">
        <v>88.135506000000007</v>
      </c>
      <c r="F191" s="31">
        <v>88.937354999999997</v>
      </c>
      <c r="G191" s="31">
        <v>89.209854000000007</v>
      </c>
      <c r="H191" s="31">
        <v>88.866507999999996</v>
      </c>
      <c r="I191" s="31">
        <v>87.497139000000004</v>
      </c>
      <c r="J191" s="31">
        <v>85.898758000000001</v>
      </c>
      <c r="K191" s="31">
        <v>88.883430000000004</v>
      </c>
      <c r="L191" s="31">
        <v>91.948715000000007</v>
      </c>
      <c r="M191" s="31">
        <v>95.183150999999995</v>
      </c>
      <c r="N191" s="31">
        <v>98.571410999999998</v>
      </c>
      <c r="O191" s="31">
        <v>102.079018</v>
      </c>
      <c r="P191" s="31">
        <v>105.705078</v>
      </c>
      <c r="Q191" s="31">
        <v>109.452675</v>
      </c>
      <c r="R191" s="31">
        <v>113.135239</v>
      </c>
      <c r="S191" s="31">
        <v>116.92506400000001</v>
      </c>
      <c r="T191" s="31">
        <v>120.830383</v>
      </c>
      <c r="U191" s="31">
        <v>124.85350800000001</v>
      </c>
      <c r="V191" s="31">
        <v>129.00166300000001</v>
      </c>
      <c r="W191" s="31">
        <v>133.09712200000001</v>
      </c>
      <c r="X191" s="31">
        <v>137.30583200000001</v>
      </c>
      <c r="Y191" s="31">
        <v>141.636032</v>
      </c>
      <c r="Z191" s="31">
        <v>146.08827199999999</v>
      </c>
      <c r="AA191" s="31">
        <v>150.665649</v>
      </c>
      <c r="AB191" s="31">
        <v>155.209305</v>
      </c>
      <c r="AC191" s="31">
        <v>159.86863700000001</v>
      </c>
      <c r="AD191" s="31">
        <v>164.65325899999999</v>
      </c>
      <c r="AE191" s="31">
        <v>169.546875</v>
      </c>
      <c r="AF191" s="31">
        <v>174.4599</v>
      </c>
      <c r="AG191" s="32">
        <v>3.2756E-2</v>
      </c>
    </row>
    <row r="192" spans="1:33" ht="15" customHeight="1">
      <c r="A192" s="19" t="s">
        <v>285</v>
      </c>
      <c r="B192" s="37" t="s">
        <v>1966</v>
      </c>
      <c r="C192" s="31">
        <v>222.797089</v>
      </c>
      <c r="D192" s="31">
        <v>218.42939799999999</v>
      </c>
      <c r="E192" s="31">
        <v>252.274811</v>
      </c>
      <c r="F192" s="31">
        <v>257.16744999999997</v>
      </c>
      <c r="G192" s="31">
        <v>261.65002399999997</v>
      </c>
      <c r="H192" s="31">
        <v>266.98700000000002</v>
      </c>
      <c r="I192" s="31">
        <v>271.57714800000002</v>
      </c>
      <c r="J192" s="31">
        <v>275.146973</v>
      </c>
      <c r="K192" s="31">
        <v>277.44799799999998</v>
      </c>
      <c r="L192" s="31">
        <v>278.64004499999999</v>
      </c>
      <c r="M192" s="31">
        <v>286.37014799999997</v>
      </c>
      <c r="N192" s="31">
        <v>294.62835699999999</v>
      </c>
      <c r="O192" s="31">
        <v>302.641479</v>
      </c>
      <c r="P192" s="31">
        <v>310.445404</v>
      </c>
      <c r="Q192" s="31">
        <v>318.097961</v>
      </c>
      <c r="R192" s="31">
        <v>325.582764</v>
      </c>
      <c r="S192" s="31">
        <v>332.85055499999999</v>
      </c>
      <c r="T192" s="31">
        <v>339.916473</v>
      </c>
      <c r="U192" s="31">
        <v>346.83691399999998</v>
      </c>
      <c r="V192" s="31">
        <v>353.696594</v>
      </c>
      <c r="W192" s="31">
        <v>360.57254</v>
      </c>
      <c r="X192" s="31">
        <v>367.450378</v>
      </c>
      <c r="Y192" s="31">
        <v>374.25924700000002</v>
      </c>
      <c r="Z192" s="31">
        <v>380.92156999999997</v>
      </c>
      <c r="AA192" s="31">
        <v>387.35382099999998</v>
      </c>
      <c r="AB192" s="31">
        <v>393.546448</v>
      </c>
      <c r="AC192" s="31">
        <v>399.55175800000001</v>
      </c>
      <c r="AD192" s="31">
        <v>405.35021999999998</v>
      </c>
      <c r="AE192" s="31">
        <v>410.879456</v>
      </c>
      <c r="AF192" s="31">
        <v>416.078033</v>
      </c>
      <c r="AG192" s="32">
        <v>2.1772E-2</v>
      </c>
    </row>
    <row r="193" spans="1:33" ht="15" customHeight="1">
      <c r="A193" s="19" t="s">
        <v>284</v>
      </c>
      <c r="B193" s="37" t="s">
        <v>1967</v>
      </c>
      <c r="C193" s="31">
        <v>67.777855000000002</v>
      </c>
      <c r="D193" s="31">
        <v>67.747414000000006</v>
      </c>
      <c r="E193" s="31">
        <v>67.688843000000006</v>
      </c>
      <c r="F193" s="31">
        <v>67.610489000000001</v>
      </c>
      <c r="G193" s="31">
        <v>67.510666000000001</v>
      </c>
      <c r="H193" s="31">
        <v>67.317535000000007</v>
      </c>
      <c r="I193" s="31">
        <v>66.778412000000003</v>
      </c>
      <c r="J193" s="31">
        <v>65.867531</v>
      </c>
      <c r="K193" s="31">
        <v>64.507080000000002</v>
      </c>
      <c r="L193" s="31">
        <v>62.791912000000004</v>
      </c>
      <c r="M193" s="31">
        <v>60.872692000000001</v>
      </c>
      <c r="N193" s="31">
        <v>58.672260000000001</v>
      </c>
      <c r="O193" s="31">
        <v>58.167403999999998</v>
      </c>
      <c r="P193" s="31">
        <v>58.540652999999999</v>
      </c>
      <c r="Q193" s="31">
        <v>58.898808000000002</v>
      </c>
      <c r="R193" s="31">
        <v>59.248417000000003</v>
      </c>
      <c r="S193" s="31">
        <v>59.564315999999998</v>
      </c>
      <c r="T193" s="31">
        <v>59.848602</v>
      </c>
      <c r="U193" s="31">
        <v>60.124859000000001</v>
      </c>
      <c r="V193" s="31">
        <v>60.389740000000003</v>
      </c>
      <c r="W193" s="31">
        <v>60.676239000000002</v>
      </c>
      <c r="X193" s="31">
        <v>60.974037000000003</v>
      </c>
      <c r="Y193" s="31">
        <v>61.267071000000001</v>
      </c>
      <c r="Z193" s="31">
        <v>61.554592</v>
      </c>
      <c r="AA193" s="31">
        <v>61.838420999999997</v>
      </c>
      <c r="AB193" s="31">
        <v>62.115074</v>
      </c>
      <c r="AC193" s="31">
        <v>62.383941999999998</v>
      </c>
      <c r="AD193" s="31">
        <v>62.653041999999999</v>
      </c>
      <c r="AE193" s="31">
        <v>62.933483000000003</v>
      </c>
      <c r="AF193" s="31">
        <v>63.232170000000004</v>
      </c>
      <c r="AG193" s="32">
        <v>-2.3909999999999999E-3</v>
      </c>
    </row>
    <row r="194" spans="1:33" ht="12" customHeight="1">
      <c r="A194" s="19" t="s">
        <v>283</v>
      </c>
      <c r="B194" s="37" t="s">
        <v>1968</v>
      </c>
      <c r="C194" s="31">
        <v>108.877754</v>
      </c>
      <c r="D194" s="31">
        <v>108.207855</v>
      </c>
      <c r="E194" s="31">
        <v>106.155624</v>
      </c>
      <c r="F194" s="31">
        <v>106.25769</v>
      </c>
      <c r="G194" s="31">
        <v>106.947609</v>
      </c>
      <c r="H194" s="31">
        <v>107.479141</v>
      </c>
      <c r="I194" s="31">
        <v>107.77151499999999</v>
      </c>
      <c r="J194" s="31">
        <v>107.780647</v>
      </c>
      <c r="K194" s="31">
        <v>108.122086</v>
      </c>
      <c r="L194" s="31">
        <v>108.69193300000001</v>
      </c>
      <c r="M194" s="31">
        <v>108.91068300000001</v>
      </c>
      <c r="N194" s="31">
        <v>108.732033</v>
      </c>
      <c r="O194" s="31">
        <v>108.12593099999999</v>
      </c>
      <c r="P194" s="31">
        <v>107.05909699999999</v>
      </c>
      <c r="Q194" s="31">
        <v>105.498024</v>
      </c>
      <c r="R194" s="31">
        <v>105.080589</v>
      </c>
      <c r="S194" s="31">
        <v>107.546661</v>
      </c>
      <c r="T194" s="31">
        <v>110.050674</v>
      </c>
      <c r="U194" s="31">
        <v>112.54776</v>
      </c>
      <c r="V194" s="31">
        <v>115.04536400000001</v>
      </c>
      <c r="W194" s="31">
        <v>117.52362100000001</v>
      </c>
      <c r="X194" s="31">
        <v>119.991142</v>
      </c>
      <c r="Y194" s="31">
        <v>122.44162</v>
      </c>
      <c r="Z194" s="31">
        <v>124.880898</v>
      </c>
      <c r="AA194" s="31">
        <v>127.302094</v>
      </c>
      <c r="AB194" s="31">
        <v>129.644577</v>
      </c>
      <c r="AC194" s="31">
        <v>131.962524</v>
      </c>
      <c r="AD194" s="31">
        <v>134.26843299999999</v>
      </c>
      <c r="AE194" s="31">
        <v>136.57244900000001</v>
      </c>
      <c r="AF194" s="31">
        <v>138.88464400000001</v>
      </c>
      <c r="AG194" s="32">
        <v>8.4290000000000007E-3</v>
      </c>
    </row>
    <row r="195" spans="1:33" ht="15" customHeight="1">
      <c r="A195" s="19" t="s">
        <v>282</v>
      </c>
      <c r="B195" s="37" t="s">
        <v>1969</v>
      </c>
      <c r="C195" s="31">
        <v>28.715899</v>
      </c>
      <c r="D195" s="31">
        <v>28.605995</v>
      </c>
      <c r="E195" s="31">
        <v>28.016123</v>
      </c>
      <c r="F195" s="31">
        <v>26.916640999999998</v>
      </c>
      <c r="G195" s="31">
        <v>25.619568000000001</v>
      </c>
      <c r="H195" s="31">
        <v>24.490185</v>
      </c>
      <c r="I195" s="31">
        <v>24.913622</v>
      </c>
      <c r="J195" s="31">
        <v>25.294830000000001</v>
      </c>
      <c r="K195" s="31">
        <v>25.950503999999999</v>
      </c>
      <c r="L195" s="31">
        <v>26.654381000000001</v>
      </c>
      <c r="M195" s="31">
        <v>27.341875000000002</v>
      </c>
      <c r="N195" s="31">
        <v>28.004061</v>
      </c>
      <c r="O195" s="31">
        <v>28.636894000000002</v>
      </c>
      <c r="P195" s="31">
        <v>29.238099999999999</v>
      </c>
      <c r="Q195" s="31">
        <v>29.816410000000001</v>
      </c>
      <c r="R195" s="31">
        <v>30.377628000000001</v>
      </c>
      <c r="S195" s="31">
        <v>30.929867000000002</v>
      </c>
      <c r="T195" s="31">
        <v>31.474945000000002</v>
      </c>
      <c r="U195" s="31">
        <v>32.012489000000002</v>
      </c>
      <c r="V195" s="31">
        <v>32.542113999999998</v>
      </c>
      <c r="W195" s="31">
        <v>33.054637999999997</v>
      </c>
      <c r="X195" s="31">
        <v>33.760944000000002</v>
      </c>
      <c r="Y195" s="31">
        <v>34.662846000000002</v>
      </c>
      <c r="Z195" s="31">
        <v>35.562171999999997</v>
      </c>
      <c r="AA195" s="31">
        <v>36.458343999999997</v>
      </c>
      <c r="AB195" s="31">
        <v>37.341942000000003</v>
      </c>
      <c r="AC195" s="31">
        <v>38.217216000000001</v>
      </c>
      <c r="AD195" s="31">
        <v>39.085898999999998</v>
      </c>
      <c r="AE195" s="31">
        <v>39.945408</v>
      </c>
      <c r="AF195" s="31">
        <v>40.787376000000002</v>
      </c>
      <c r="AG195" s="32">
        <v>1.2174000000000001E-2</v>
      </c>
    </row>
    <row r="196" spans="1:33" ht="15" customHeight="1">
      <c r="A196" s="19" t="s">
        <v>281</v>
      </c>
      <c r="B196" s="37" t="s">
        <v>1970</v>
      </c>
      <c r="C196" s="31">
        <v>43.561852000000002</v>
      </c>
      <c r="D196" s="31">
        <v>72.917725000000004</v>
      </c>
      <c r="E196" s="31">
        <v>73.792381000000006</v>
      </c>
      <c r="F196" s="31">
        <v>74.233367999999999</v>
      </c>
      <c r="G196" s="31">
        <v>75.573363999999998</v>
      </c>
      <c r="H196" s="31">
        <v>78.834984000000006</v>
      </c>
      <c r="I196" s="31">
        <v>82.116707000000005</v>
      </c>
      <c r="J196" s="31">
        <v>85.299698000000006</v>
      </c>
      <c r="K196" s="31">
        <v>88.577988000000005</v>
      </c>
      <c r="L196" s="31">
        <v>91.865097000000006</v>
      </c>
      <c r="M196" s="31">
        <v>95.120795999999999</v>
      </c>
      <c r="N196" s="31">
        <v>98.350425999999999</v>
      </c>
      <c r="O196" s="31">
        <v>101.534195</v>
      </c>
      <c r="P196" s="31">
        <v>104.644791</v>
      </c>
      <c r="Q196" s="31">
        <v>108.165085</v>
      </c>
      <c r="R196" s="31">
        <v>111.574226</v>
      </c>
      <c r="S196" s="31">
        <v>114.95766399999999</v>
      </c>
      <c r="T196" s="31">
        <v>118.344032</v>
      </c>
      <c r="U196" s="31">
        <v>121.67280599999999</v>
      </c>
      <c r="V196" s="31">
        <v>125.002731</v>
      </c>
      <c r="W196" s="31">
        <v>128.35205099999999</v>
      </c>
      <c r="X196" s="31">
        <v>131.72702000000001</v>
      </c>
      <c r="Y196" s="31">
        <v>135.12875399999999</v>
      </c>
      <c r="Z196" s="31">
        <v>138.55929599999999</v>
      </c>
      <c r="AA196" s="31">
        <v>142.020905</v>
      </c>
      <c r="AB196" s="31">
        <v>145.51618999999999</v>
      </c>
      <c r="AC196" s="31">
        <v>149.049622</v>
      </c>
      <c r="AD196" s="31">
        <v>152.625259</v>
      </c>
      <c r="AE196" s="31">
        <v>156.24389600000001</v>
      </c>
      <c r="AF196" s="31">
        <v>159.91085799999999</v>
      </c>
      <c r="AG196" s="32">
        <v>4.5863000000000001E-2</v>
      </c>
    </row>
    <row r="197" spans="1:33" ht="15" customHeight="1" thickBot="1">
      <c r="A197" s="19" t="s">
        <v>280</v>
      </c>
      <c r="B197" s="30" t="s">
        <v>143</v>
      </c>
      <c r="C197" s="38">
        <v>2603.0898440000001</v>
      </c>
      <c r="D197" s="38">
        <v>2669.4296880000002</v>
      </c>
      <c r="E197" s="38">
        <v>2799.7622070000002</v>
      </c>
      <c r="F197" s="38">
        <v>2805.3459469999998</v>
      </c>
      <c r="G197" s="38">
        <v>2821.8618160000001</v>
      </c>
      <c r="H197" s="38">
        <v>2830.9384770000001</v>
      </c>
      <c r="I197" s="38">
        <v>2823.5266109999998</v>
      </c>
      <c r="J197" s="38">
        <v>2804.858643</v>
      </c>
      <c r="K197" s="38">
        <v>2782.4885250000002</v>
      </c>
      <c r="L197" s="38">
        <v>2753.774414</v>
      </c>
      <c r="M197" s="38">
        <v>2768.7858890000002</v>
      </c>
      <c r="N197" s="38">
        <v>2805.3710940000001</v>
      </c>
      <c r="O197" s="38">
        <v>2842.2421880000002</v>
      </c>
      <c r="P197" s="38">
        <v>2877.255615</v>
      </c>
      <c r="Q197" s="38">
        <v>2914.3610840000001</v>
      </c>
      <c r="R197" s="38">
        <v>2964.9338379999999</v>
      </c>
      <c r="S197" s="38">
        <v>3023.9482419999999</v>
      </c>
      <c r="T197" s="38">
        <v>3083.4250489999999</v>
      </c>
      <c r="U197" s="38">
        <v>3145.7446289999998</v>
      </c>
      <c r="V197" s="38">
        <v>3209.8041990000002</v>
      </c>
      <c r="W197" s="38">
        <v>3272.1308589999999</v>
      </c>
      <c r="X197" s="38">
        <v>3336.288086</v>
      </c>
      <c r="Y197" s="38">
        <v>3402.0009770000001</v>
      </c>
      <c r="Z197" s="38">
        <v>3468.1352539999998</v>
      </c>
      <c r="AA197" s="38">
        <v>3536.235107</v>
      </c>
      <c r="AB197" s="38">
        <v>3605.0532229999999</v>
      </c>
      <c r="AC197" s="38">
        <v>3672.6362300000001</v>
      </c>
      <c r="AD197" s="38">
        <v>3740.8310550000001</v>
      </c>
      <c r="AE197" s="38">
        <v>3812.0417480000001</v>
      </c>
      <c r="AF197" s="38">
        <v>3885.1057129999999</v>
      </c>
      <c r="AG197" s="36">
        <v>1.3904E-2</v>
      </c>
    </row>
    <row r="198" spans="1:33" ht="15" customHeight="1">
      <c r="B198" s="125" t="s">
        <v>1989</v>
      </c>
    </row>
    <row r="200" spans="1:33" ht="12" customHeight="1"/>
    <row r="204" spans="1:33" ht="12" customHeight="1"/>
    <row r="209" ht="12" customHeight="1"/>
    <row r="248" ht="12" customHeight="1"/>
    <row r="252" ht="12" customHeight="1"/>
    <row r="255" ht="12" customHeight="1"/>
    <row r="258" spans="2:33" ht="15" customHeight="1">
      <c r="B258" s="140"/>
      <c r="C258" s="140"/>
      <c r="D258" s="140"/>
      <c r="E258" s="140"/>
      <c r="F258" s="140"/>
      <c r="G258" s="140"/>
      <c r="H258" s="140"/>
      <c r="I258" s="140"/>
      <c r="J258" s="140"/>
      <c r="K258" s="140"/>
      <c r="L258" s="140"/>
      <c r="M258" s="140"/>
      <c r="N258" s="140"/>
      <c r="O258" s="140"/>
      <c r="P258" s="140"/>
      <c r="Q258" s="140"/>
      <c r="R258" s="140"/>
      <c r="S258" s="140"/>
      <c r="T258" s="140"/>
      <c r="U258" s="140"/>
      <c r="V258" s="140"/>
      <c r="W258" s="140"/>
      <c r="X258" s="140"/>
      <c r="Y258" s="140"/>
      <c r="Z258" s="140"/>
      <c r="AA258" s="140"/>
      <c r="AB258" s="140"/>
      <c r="AC258" s="140"/>
      <c r="AD258" s="140"/>
      <c r="AE258" s="140"/>
      <c r="AF258" s="140"/>
      <c r="AG258" s="140"/>
    </row>
    <row r="267" spans="2:33" ht="12" customHeight="1"/>
    <row r="268" spans="2:33" ht="12" customHeight="1"/>
    <row r="269" spans="2:33" ht="12" customHeight="1"/>
    <row r="270" spans="2:33" ht="12" customHeight="1"/>
    <row r="271" spans="2:33" ht="12" customHeight="1"/>
    <row r="272" spans="2:33"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10" ht="12" customHeight="1"/>
    <row r="327" ht="12" customHeight="1"/>
    <row r="329" ht="12" customHeight="1"/>
    <row r="340" spans="2:33" ht="15" customHeight="1">
      <c r="B340" s="140"/>
      <c r="C340" s="140"/>
      <c r="D340" s="140"/>
      <c r="E340" s="140"/>
      <c r="F340" s="140"/>
      <c r="G340" s="140"/>
      <c r="H340" s="140"/>
      <c r="I340" s="140"/>
      <c r="J340" s="140"/>
      <c r="K340" s="140"/>
      <c r="L340" s="140"/>
      <c r="M340" s="140"/>
      <c r="N340" s="140"/>
      <c r="O340" s="140"/>
      <c r="P340" s="140"/>
      <c r="Q340" s="140"/>
      <c r="R340" s="140"/>
      <c r="S340" s="140"/>
      <c r="T340" s="140"/>
      <c r="U340" s="140"/>
      <c r="V340" s="140"/>
      <c r="W340" s="140"/>
      <c r="X340" s="140"/>
      <c r="Y340" s="140"/>
      <c r="Z340" s="140"/>
      <c r="AA340" s="140"/>
      <c r="AB340" s="140"/>
      <c r="AC340" s="140"/>
      <c r="AD340" s="140"/>
      <c r="AE340" s="140"/>
      <c r="AF340" s="140"/>
      <c r="AG340" s="140"/>
    </row>
    <row r="346" spans="2:33" ht="12" customHeight="1"/>
    <row r="347" spans="2:33" ht="12" customHeight="1"/>
    <row r="348" spans="2:33" ht="12" customHeight="1"/>
    <row r="349" spans="2:33" ht="12" customHeight="1"/>
    <row r="350" spans="2:33" ht="12" customHeight="1"/>
    <row r="351" spans="2:33" ht="12" customHeight="1"/>
    <row r="352" spans="2:33"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85" ht="12" customHeight="1"/>
    <row r="402" ht="12" customHeight="1"/>
    <row r="405" ht="12" customHeight="1"/>
    <row r="411" ht="12" customHeight="1"/>
    <row r="428" ht="12" customHeight="1"/>
    <row r="431" ht="12" customHeight="1"/>
    <row r="435" ht="12" customHeight="1"/>
    <row r="446" ht="12" customHeight="1"/>
    <row r="449" spans="2:33" ht="12" customHeight="1"/>
    <row r="452" spans="2:33" ht="15" customHeight="1">
      <c r="B452" s="140"/>
      <c r="C452" s="140"/>
      <c r="D452" s="140"/>
      <c r="E452" s="140"/>
      <c r="F452" s="140"/>
      <c r="G452" s="140"/>
      <c r="H452" s="140"/>
      <c r="I452" s="140"/>
      <c r="J452" s="140"/>
      <c r="K452" s="140"/>
      <c r="L452" s="140"/>
      <c r="M452" s="140"/>
      <c r="N452" s="140"/>
      <c r="O452" s="140"/>
      <c r="P452" s="140"/>
      <c r="Q452" s="140"/>
      <c r="R452" s="140"/>
      <c r="S452" s="140"/>
      <c r="T452" s="140"/>
      <c r="U452" s="140"/>
      <c r="V452" s="140"/>
      <c r="W452" s="140"/>
      <c r="X452" s="140"/>
      <c r="Y452" s="140"/>
      <c r="Z452" s="140"/>
      <c r="AA452" s="140"/>
      <c r="AB452" s="140"/>
      <c r="AC452" s="140"/>
      <c r="AD452" s="140"/>
      <c r="AE452" s="140"/>
      <c r="AF452" s="140"/>
      <c r="AG452" s="140"/>
    </row>
    <row r="460" spans="2:33" ht="12" customHeight="1"/>
    <row r="461" spans="2:33" ht="12" customHeight="1"/>
    <row r="462" spans="2:33" ht="12" customHeight="1"/>
    <row r="463" spans="2:33" ht="12" customHeight="1"/>
    <row r="464" spans="2:33"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spans="2:33" ht="12" customHeight="1"/>
    <row r="498" spans="2:33" ht="12" customHeight="1"/>
    <row r="499" spans="2:33" ht="12" customHeight="1"/>
    <row r="500" spans="2:33" ht="15" customHeight="1">
      <c r="B500" s="147"/>
      <c r="C500" s="140"/>
      <c r="D500" s="140"/>
      <c r="E500" s="140"/>
      <c r="F500" s="140"/>
      <c r="G500" s="140"/>
      <c r="H500" s="140"/>
      <c r="I500" s="140"/>
      <c r="J500" s="140"/>
      <c r="K500" s="140"/>
      <c r="L500" s="140"/>
      <c r="M500" s="140"/>
      <c r="N500" s="140"/>
      <c r="O500" s="140"/>
      <c r="P500" s="140"/>
      <c r="Q500" s="140"/>
      <c r="R500" s="140"/>
      <c r="S500" s="140"/>
      <c r="T500" s="140"/>
      <c r="U500" s="140"/>
      <c r="V500" s="140"/>
      <c r="W500" s="140"/>
      <c r="X500" s="140"/>
      <c r="Y500" s="140"/>
      <c r="Z500" s="140"/>
      <c r="AA500" s="140"/>
      <c r="AB500" s="140"/>
      <c r="AC500" s="140"/>
      <c r="AD500" s="140"/>
      <c r="AE500" s="140"/>
      <c r="AF500" s="140"/>
      <c r="AG500" s="140"/>
    </row>
    <row r="510" spans="2:33" ht="12" customHeight="1"/>
    <row r="527" ht="12" customHeight="1"/>
    <row r="529" ht="12" customHeight="1"/>
    <row r="535" ht="12" customHeight="1"/>
    <row r="552" spans="2:33" ht="12" customHeight="1"/>
    <row r="554" spans="2:33" ht="12" customHeight="1"/>
    <row r="557" spans="2:33" ht="15" customHeight="1">
      <c r="B557" s="140"/>
      <c r="C557" s="140"/>
      <c r="D557" s="140"/>
      <c r="E557" s="140"/>
      <c r="F557" s="140"/>
      <c r="G557" s="140"/>
      <c r="H557" s="140"/>
      <c r="I557" s="140"/>
      <c r="J557" s="140"/>
      <c r="K557" s="140"/>
      <c r="L557" s="140"/>
      <c r="M557" s="140"/>
      <c r="N557" s="140"/>
      <c r="O557" s="140"/>
      <c r="P557" s="140"/>
      <c r="Q557" s="140"/>
      <c r="R557" s="140"/>
      <c r="S557" s="140"/>
      <c r="T557" s="140"/>
      <c r="U557" s="140"/>
      <c r="V557" s="140"/>
      <c r="W557" s="140"/>
      <c r="X557" s="140"/>
      <c r="Y557" s="140"/>
      <c r="Z557" s="140"/>
      <c r="AA557" s="140"/>
      <c r="AB557" s="140"/>
      <c r="AC557" s="140"/>
      <c r="AD557" s="140"/>
      <c r="AE557" s="140"/>
      <c r="AF557" s="140"/>
      <c r="AG557" s="140"/>
    </row>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84" ht="12" customHeight="1"/>
    <row r="600" ht="12" customHeight="1"/>
    <row r="602" ht="12" customHeight="1"/>
    <row r="607" ht="12" customHeight="1"/>
    <row r="623" ht="12" customHeight="1"/>
    <row r="625" spans="2:33" ht="12" customHeight="1"/>
    <row r="627" spans="2:33" ht="12" customHeight="1"/>
    <row r="630" spans="2:33" ht="12" customHeight="1"/>
    <row r="632" spans="2:33" ht="12" customHeight="1"/>
    <row r="633" spans="2:33" ht="12" customHeight="1"/>
    <row r="635" spans="2:33" ht="12" customHeight="1"/>
    <row r="638" spans="2:33" ht="15" customHeight="1">
      <c r="B638" s="140"/>
      <c r="C638" s="140"/>
      <c r="D638" s="140"/>
      <c r="E638" s="140"/>
      <c r="F638" s="140"/>
      <c r="G638" s="140"/>
      <c r="H638" s="140"/>
      <c r="I638" s="140"/>
      <c r="J638" s="140"/>
      <c r="K638" s="140"/>
      <c r="L638" s="140"/>
      <c r="M638" s="140"/>
      <c r="N638" s="140"/>
      <c r="O638" s="140"/>
      <c r="P638" s="140"/>
      <c r="Q638" s="140"/>
      <c r="R638" s="140"/>
      <c r="S638" s="140"/>
      <c r="T638" s="140"/>
      <c r="U638" s="140"/>
      <c r="V638" s="140"/>
      <c r="W638" s="140"/>
      <c r="X638" s="140"/>
      <c r="Y638" s="140"/>
      <c r="Z638" s="140"/>
      <c r="AA638" s="140"/>
      <c r="AB638" s="140"/>
      <c r="AC638" s="140"/>
      <c r="AD638" s="140"/>
      <c r="AE638" s="140"/>
      <c r="AF638" s="140"/>
      <c r="AG638" s="140"/>
    </row>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82" ht="12" customHeight="1"/>
    <row r="698" ht="12" customHeight="1"/>
    <row r="703" ht="12" customHeight="1"/>
    <row r="710" spans="2:33" ht="15" customHeight="1">
      <c r="B710" s="140"/>
      <c r="C710" s="140"/>
      <c r="D710" s="140"/>
      <c r="E710" s="140"/>
      <c r="F710" s="140"/>
      <c r="G710" s="140"/>
      <c r="H710" s="140"/>
      <c r="I710" s="140"/>
      <c r="J710" s="140"/>
      <c r="K710" s="140"/>
      <c r="L710" s="140"/>
      <c r="M710" s="140"/>
      <c r="N710" s="140"/>
      <c r="O710" s="140"/>
      <c r="P710" s="140"/>
      <c r="Q710" s="140"/>
      <c r="R710" s="140"/>
      <c r="S710" s="140"/>
      <c r="T710" s="140"/>
      <c r="U710" s="140"/>
      <c r="V710" s="140"/>
      <c r="W710" s="140"/>
      <c r="X710" s="140"/>
      <c r="Y710" s="140"/>
      <c r="Z710" s="140"/>
      <c r="AA710" s="140"/>
      <c r="AB710" s="140"/>
      <c r="AC710" s="140"/>
      <c r="AD710" s="140"/>
      <c r="AE710" s="140"/>
      <c r="AF710" s="140"/>
      <c r="AG710" s="140"/>
    </row>
    <row r="716" spans="2:33" ht="12" customHeight="1"/>
    <row r="717" spans="2:33" ht="12" customHeight="1"/>
    <row r="718" spans="2:33" ht="12" customHeight="1"/>
    <row r="719" spans="2:33" ht="12" customHeight="1"/>
    <row r="720" spans="2:33"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68" ht="12" customHeight="1"/>
    <row r="780" ht="12" customHeight="1"/>
    <row r="784" ht="12" customHeight="1"/>
    <row r="796" ht="12" customHeight="1"/>
    <row r="810" ht="12" customHeight="1"/>
    <row r="814" ht="12" customHeight="1"/>
    <row r="825" ht="12" customHeight="1"/>
    <row r="835" ht="12" customHeight="1"/>
    <row r="847" ht="12" customHeight="1"/>
    <row r="858" ht="12" customHeight="1"/>
    <row r="870" ht="12" customHeight="1"/>
    <row r="881" spans="2:33" ht="12" customHeight="1"/>
    <row r="886" spans="2:33" ht="15" customHeight="1">
      <c r="B886" s="140"/>
      <c r="C886" s="140"/>
      <c r="D886" s="140"/>
      <c r="E886" s="140"/>
      <c r="F886" s="140"/>
      <c r="G886" s="140"/>
      <c r="H886" s="140"/>
      <c r="I886" s="140"/>
      <c r="J886" s="140"/>
      <c r="K886" s="140"/>
      <c r="L886" s="140"/>
      <c r="M886" s="140"/>
      <c r="N886" s="140"/>
      <c r="O886" s="140"/>
      <c r="P886" s="140"/>
      <c r="Q886" s="140"/>
      <c r="R886" s="140"/>
      <c r="S886" s="140"/>
      <c r="T886" s="140"/>
      <c r="U886" s="140"/>
      <c r="V886" s="140"/>
      <c r="W886" s="140"/>
      <c r="X886" s="140"/>
      <c r="Y886" s="140"/>
      <c r="Z886" s="140"/>
      <c r="AA886" s="140"/>
      <c r="AB886" s="140"/>
      <c r="AC886" s="140"/>
      <c r="AD886" s="140"/>
      <c r="AE886" s="140"/>
      <c r="AF886" s="140"/>
      <c r="AG886" s="140"/>
    </row>
    <row r="889" spans="2:33" ht="12" customHeight="1"/>
    <row r="890" spans="2:33" ht="12" customHeight="1"/>
    <row r="891" spans="2:33" ht="12" customHeight="1"/>
    <row r="892" spans="2:33" ht="12" customHeight="1"/>
    <row r="893" spans="2:33" ht="12" customHeight="1"/>
    <row r="894" spans="2:33" ht="12" customHeight="1"/>
    <row r="895" spans="2:33" ht="12" customHeight="1"/>
    <row r="896" spans="2:33" ht="12" customHeight="1"/>
    <row r="897" ht="12" customHeight="1"/>
    <row r="898" ht="12" customHeight="1"/>
    <row r="899" ht="12" customHeight="1"/>
    <row r="910" ht="12" customHeight="1"/>
    <row r="927" ht="12" customHeight="1"/>
    <row r="929" ht="12" customHeight="1"/>
    <row r="935" ht="12" customHeight="1"/>
    <row r="952" ht="12" customHeight="1"/>
    <row r="954" ht="12" customHeight="1"/>
    <row r="956" ht="12" customHeight="1"/>
    <row r="969" spans="2:33" ht="15" customHeight="1">
      <c r="B969" s="140"/>
      <c r="C969" s="140"/>
      <c r="D969" s="140"/>
      <c r="E969" s="140"/>
      <c r="F969" s="140"/>
      <c r="G969" s="140"/>
      <c r="H969" s="140"/>
      <c r="I969" s="140"/>
      <c r="J969" s="140"/>
      <c r="K969" s="140"/>
      <c r="L969" s="140"/>
      <c r="M969" s="140"/>
      <c r="N969" s="140"/>
      <c r="O969" s="140"/>
      <c r="P969" s="140"/>
      <c r="Q969" s="140"/>
      <c r="R969" s="140"/>
      <c r="S969" s="140"/>
      <c r="T969" s="140"/>
      <c r="U969" s="140"/>
      <c r="V969" s="140"/>
      <c r="W969" s="140"/>
      <c r="X969" s="140"/>
      <c r="Y969" s="140"/>
      <c r="Z969" s="140"/>
      <c r="AA969" s="140"/>
      <c r="AB969" s="140"/>
      <c r="AC969" s="140"/>
      <c r="AD969" s="140"/>
      <c r="AE969" s="140"/>
      <c r="AF969" s="140"/>
      <c r="AG969" s="140"/>
    </row>
    <row r="975" spans="2:33" ht="12" customHeight="1"/>
    <row r="976" spans="2:33"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10" ht="12" customHeight="1"/>
    <row r="1027" ht="12" customHeight="1"/>
    <row r="1030" ht="12" customHeight="1"/>
    <row r="1036" ht="12" customHeight="1"/>
    <row r="1053" ht="12" customHeight="1"/>
    <row r="1056" ht="12" customHeight="1"/>
    <row r="1058" spans="2:33" ht="12" customHeight="1"/>
    <row r="1071" spans="2:33" ht="15" customHeight="1">
      <c r="B1071" s="140"/>
      <c r="C1071" s="140"/>
      <c r="D1071" s="140"/>
      <c r="E1071" s="140"/>
      <c r="F1071" s="140"/>
      <c r="G1071" s="140"/>
      <c r="H1071" s="140"/>
      <c r="I1071" s="140"/>
      <c r="J1071" s="140"/>
      <c r="K1071" s="140"/>
      <c r="L1071" s="140"/>
      <c r="M1071" s="140"/>
      <c r="N1071" s="140"/>
      <c r="O1071" s="140"/>
      <c r="P1071" s="140"/>
      <c r="Q1071" s="140"/>
      <c r="R1071" s="140"/>
      <c r="S1071" s="140"/>
      <c r="T1071" s="140"/>
      <c r="U1071" s="140"/>
      <c r="V1071" s="140"/>
      <c r="W1071" s="140"/>
      <c r="X1071" s="140"/>
      <c r="Y1071" s="140"/>
      <c r="Z1071" s="140"/>
      <c r="AA1071" s="140"/>
      <c r="AB1071" s="140"/>
      <c r="AC1071" s="140"/>
      <c r="AD1071" s="140"/>
      <c r="AE1071" s="140"/>
      <c r="AF1071" s="140"/>
      <c r="AG1071" s="140"/>
    </row>
    <row r="1077" ht="12" customHeight="1"/>
    <row r="1078" ht="12" customHeight="1"/>
    <row r="1079" ht="12" customHeight="1"/>
    <row r="1080" ht="12" customHeight="1"/>
    <row r="1081" ht="12" customHeight="1"/>
    <row r="1082" ht="12" customHeight="1"/>
    <row r="1083" ht="12" customHeight="1"/>
    <row r="1084" ht="12" customHeight="1"/>
    <row r="1085" ht="12" customHeight="1"/>
    <row r="1086" ht="12" customHeight="1"/>
    <row r="1087" ht="12" customHeight="1"/>
    <row r="1088" ht="12" customHeight="1"/>
    <row r="1089" ht="12" customHeight="1"/>
    <row r="1090" ht="12" customHeight="1"/>
    <row r="1091" ht="12" customHeight="1"/>
    <row r="1092" ht="12" customHeight="1"/>
    <row r="1093" ht="12" customHeight="1"/>
    <row r="1094" ht="12" customHeight="1"/>
    <row r="1095" ht="12" customHeight="1"/>
    <row r="1096" ht="12" customHeight="1"/>
    <row r="1097" ht="12" customHeight="1"/>
    <row r="1098" ht="12" customHeight="1"/>
    <row r="1099" ht="12" customHeight="1"/>
    <row r="1110" ht="12" customHeight="1"/>
    <row r="1127" ht="12" customHeight="1"/>
    <row r="1129" ht="12" customHeight="1"/>
    <row r="1135" ht="12" customHeight="1"/>
    <row r="1152" ht="12" customHeight="1"/>
    <row r="1154" ht="12" customHeight="1"/>
    <row r="1156" ht="12" customHeight="1"/>
    <row r="1169" spans="2:33" ht="15" customHeight="1">
      <c r="B1169" s="140"/>
      <c r="C1169" s="140"/>
      <c r="D1169" s="140"/>
      <c r="E1169" s="140"/>
      <c r="F1169" s="140"/>
      <c r="G1169" s="140"/>
      <c r="H1169" s="140"/>
      <c r="I1169" s="140"/>
      <c r="J1169" s="140"/>
      <c r="K1169" s="140"/>
      <c r="L1169" s="140"/>
      <c r="M1169" s="140"/>
      <c r="N1169" s="140"/>
      <c r="O1169" s="140"/>
      <c r="P1169" s="140"/>
      <c r="Q1169" s="140"/>
      <c r="R1169" s="140"/>
      <c r="S1169" s="140"/>
      <c r="T1169" s="140"/>
      <c r="U1169" s="140"/>
      <c r="V1169" s="140"/>
      <c r="W1169" s="140"/>
      <c r="X1169" s="140"/>
      <c r="Y1169" s="140"/>
      <c r="Z1169" s="140"/>
      <c r="AA1169" s="140"/>
      <c r="AB1169" s="140"/>
      <c r="AC1169" s="140"/>
      <c r="AD1169" s="140"/>
      <c r="AE1169" s="140"/>
      <c r="AF1169" s="140"/>
      <c r="AG1169" s="140"/>
    </row>
    <row r="1175" spans="2:33" ht="12" customHeight="1"/>
    <row r="1176" spans="2:33" ht="12" customHeight="1"/>
    <row r="1177" spans="2:33" ht="12" customHeight="1"/>
    <row r="1178" spans="2:33" ht="12" customHeight="1"/>
    <row r="1179" spans="2:33" ht="12" customHeight="1"/>
    <row r="1180" spans="2:33" ht="12" customHeight="1"/>
    <row r="1181" spans="2:33" ht="12" customHeight="1"/>
    <row r="1182" spans="2:33" ht="12" customHeight="1"/>
    <row r="1183" spans="2:33" ht="12" customHeight="1"/>
    <row r="1184" spans="2:33" ht="12" customHeight="1"/>
    <row r="1185" ht="12" customHeight="1"/>
    <row r="1186" ht="12" customHeight="1"/>
    <row r="1187" ht="12" customHeight="1"/>
    <row r="1188" ht="12" customHeight="1"/>
    <row r="1189" ht="12" customHeight="1"/>
    <row r="1190" ht="12" customHeight="1"/>
    <row r="1191" ht="12" customHeight="1"/>
    <row r="1192" ht="12" customHeight="1"/>
    <row r="1193" ht="12" customHeight="1"/>
    <row r="1194" ht="12" customHeight="1"/>
    <row r="1195" ht="12" customHeight="1"/>
    <row r="1196" ht="12" customHeight="1"/>
    <row r="1197" ht="12" customHeight="1"/>
    <row r="1198" ht="12" customHeight="1"/>
    <row r="1199" ht="12" customHeight="1"/>
    <row r="1210" ht="12" customHeight="1"/>
    <row r="1227" ht="12" customHeight="1"/>
    <row r="1229" ht="12" customHeight="1"/>
    <row r="1235" ht="12" customHeight="1"/>
    <row r="1252" ht="12" customHeight="1"/>
    <row r="1254" ht="12" customHeight="1"/>
    <row r="1256" ht="12" customHeight="1"/>
    <row r="1269" spans="2:33" ht="15" customHeight="1">
      <c r="B1269" s="140"/>
      <c r="C1269" s="140"/>
      <c r="D1269" s="140"/>
      <c r="E1269" s="140"/>
      <c r="F1269" s="140"/>
      <c r="G1269" s="140"/>
      <c r="H1269" s="140"/>
      <c r="I1269" s="140"/>
      <c r="J1269" s="140"/>
      <c r="K1269" s="140"/>
      <c r="L1269" s="140"/>
      <c r="M1269" s="140"/>
      <c r="N1269" s="140"/>
      <c r="O1269" s="140"/>
      <c r="P1269" s="140"/>
      <c r="Q1269" s="140"/>
      <c r="R1269" s="140"/>
      <c r="S1269" s="140"/>
      <c r="T1269" s="140"/>
      <c r="U1269" s="140"/>
      <c r="V1269" s="140"/>
      <c r="W1269" s="140"/>
      <c r="X1269" s="140"/>
      <c r="Y1269" s="140"/>
      <c r="Z1269" s="140"/>
      <c r="AA1269" s="140"/>
      <c r="AB1269" s="140"/>
      <c r="AC1269" s="140"/>
      <c r="AD1269" s="140"/>
      <c r="AE1269" s="140"/>
      <c r="AF1269" s="140"/>
      <c r="AG1269" s="140"/>
    </row>
    <row r="1275" spans="2:33" ht="12" customHeight="1"/>
    <row r="1276" spans="2:33" ht="12" customHeight="1"/>
    <row r="1277" spans="2:33" ht="12" customHeight="1"/>
    <row r="1278" spans="2:33" ht="12" customHeight="1"/>
    <row r="1279" spans="2:33" ht="12" customHeight="1"/>
    <row r="1280" spans="2:33" ht="12" customHeight="1"/>
    <row r="1281" ht="12" customHeight="1"/>
    <row r="1282" ht="12" customHeight="1"/>
    <row r="1283" ht="12" customHeight="1"/>
    <row r="1284" ht="12" customHeight="1"/>
    <row r="1285" ht="12" customHeight="1"/>
    <row r="1286" ht="12" customHeight="1"/>
    <row r="1287" ht="12" customHeight="1"/>
    <row r="1288" ht="12" customHeight="1"/>
    <row r="1289" ht="12" customHeight="1"/>
    <row r="1290" ht="12" customHeight="1"/>
    <row r="1291" ht="12" customHeight="1"/>
    <row r="1292" ht="12" customHeight="1"/>
    <row r="1293" ht="12" customHeight="1"/>
    <row r="1294" ht="12" customHeight="1"/>
    <row r="1295" ht="12" customHeight="1"/>
    <row r="1296" ht="12" customHeight="1"/>
    <row r="1297" ht="12" customHeight="1"/>
    <row r="1298" ht="12" customHeight="1"/>
    <row r="1299" ht="12" customHeight="1"/>
    <row r="1306" ht="12" customHeight="1"/>
    <row r="1311" ht="12" customHeight="1"/>
    <row r="1315" ht="12" customHeight="1"/>
    <row r="1331" ht="12" customHeight="1"/>
    <row r="1362" ht="12" customHeight="1"/>
    <row r="1378" ht="12" customHeight="1"/>
    <row r="1397" ht="12" customHeight="1"/>
    <row r="1452" ht="12" customHeight="1"/>
    <row r="1464" ht="12" customHeight="1"/>
    <row r="1484" spans="2:33" ht="15" customHeight="1">
      <c r="B1484" s="140"/>
      <c r="C1484" s="140"/>
      <c r="D1484" s="140"/>
      <c r="E1484" s="140"/>
      <c r="F1484" s="140"/>
      <c r="G1484" s="140"/>
      <c r="H1484" s="140"/>
      <c r="I1484" s="140"/>
      <c r="J1484" s="140"/>
      <c r="K1484" s="140"/>
      <c r="L1484" s="140"/>
      <c r="M1484" s="140"/>
      <c r="N1484" s="140"/>
      <c r="O1484" s="140"/>
      <c r="P1484" s="140"/>
      <c r="Q1484" s="140"/>
      <c r="R1484" s="140"/>
      <c r="S1484" s="140"/>
      <c r="T1484" s="140"/>
      <c r="U1484" s="140"/>
      <c r="V1484" s="140"/>
      <c r="W1484" s="140"/>
      <c r="X1484" s="140"/>
      <c r="Y1484" s="140"/>
      <c r="Z1484" s="140"/>
      <c r="AA1484" s="140"/>
      <c r="AB1484" s="140"/>
      <c r="AC1484" s="140"/>
      <c r="AD1484" s="140"/>
      <c r="AE1484" s="140"/>
      <c r="AF1484" s="140"/>
      <c r="AG1484" s="140"/>
    </row>
    <row r="1494" ht="12" customHeight="1"/>
    <row r="1495" ht="12" customHeight="1"/>
    <row r="1496" ht="12" customHeight="1"/>
    <row r="1497" ht="12" customHeight="1"/>
    <row r="1498" ht="12" customHeight="1"/>
    <row r="1499" ht="12" customHeight="1"/>
    <row r="1500" ht="12" customHeight="1"/>
    <row r="1501" ht="12" customHeight="1"/>
    <row r="1502" ht="12" customHeight="1"/>
    <row r="1503" ht="12" customHeight="1"/>
    <row r="1504" ht="12" customHeight="1"/>
    <row r="1505" ht="12" customHeight="1"/>
    <row r="1506" ht="12" customHeight="1"/>
    <row r="1507" ht="12" customHeight="1"/>
    <row r="1508" ht="12" customHeight="1"/>
    <row r="1509" ht="12" customHeight="1"/>
    <row r="1510" ht="12" customHeight="1"/>
    <row r="1511" ht="12" customHeight="1"/>
    <row r="1512" ht="12" customHeight="1"/>
    <row r="1513" ht="12" customHeight="1"/>
    <row r="1514" ht="12" customHeight="1"/>
    <row r="1515" ht="12" customHeight="1"/>
    <row r="1516" ht="12" customHeight="1"/>
    <row r="1517" ht="12" customHeight="1"/>
    <row r="1518" ht="12" customHeight="1"/>
    <row r="1519" ht="12" customHeight="1"/>
    <row r="1520" ht="12" customHeight="1"/>
    <row r="1521" ht="12" customHeight="1"/>
    <row r="1522" ht="12" customHeight="1"/>
    <row r="1523" ht="12" customHeight="1"/>
    <row r="1524" ht="12" customHeight="1"/>
    <row r="1584" ht="12" customHeight="1"/>
    <row r="1585" ht="12" customHeight="1"/>
    <row r="1640" ht="12" customHeight="1"/>
    <row r="1641" ht="12" customHeight="1"/>
    <row r="1696" ht="12" customHeight="1"/>
    <row r="1697" ht="12" customHeight="1"/>
    <row r="1713" spans="2:33" ht="15" customHeight="1">
      <c r="B1713" s="140"/>
      <c r="C1713" s="140"/>
      <c r="D1713" s="140"/>
      <c r="E1713" s="140"/>
      <c r="F1713" s="140"/>
      <c r="G1713" s="140"/>
      <c r="H1713" s="140"/>
      <c r="I1713" s="140"/>
      <c r="J1713" s="140"/>
      <c r="K1713" s="140"/>
      <c r="L1713" s="140"/>
      <c r="M1713" s="140"/>
      <c r="N1713" s="140"/>
      <c r="O1713" s="140"/>
      <c r="P1713" s="140"/>
      <c r="Q1713" s="140"/>
      <c r="R1713" s="140"/>
      <c r="S1713" s="140"/>
      <c r="T1713" s="140"/>
      <c r="U1713" s="140"/>
      <c r="V1713" s="140"/>
      <c r="W1713" s="140"/>
      <c r="X1713" s="140"/>
      <c r="Y1713" s="140"/>
      <c r="Z1713" s="140"/>
      <c r="AA1713" s="140"/>
      <c r="AB1713" s="140"/>
      <c r="AC1713" s="140"/>
      <c r="AD1713" s="140"/>
      <c r="AE1713" s="140"/>
      <c r="AF1713" s="140"/>
      <c r="AG1713" s="140"/>
    </row>
    <row r="1714" spans="2:33" ht="12" customHeight="1"/>
    <row r="1715" spans="2:33" ht="12" customHeight="1"/>
    <row r="1716" spans="2:33" ht="12" customHeight="1"/>
    <row r="1717" spans="2:33" ht="12" customHeight="1"/>
    <row r="1718" spans="2:33" ht="12" customHeight="1"/>
    <row r="1719" spans="2:33" ht="12" customHeight="1"/>
    <row r="1720" spans="2:33" ht="12" customHeight="1"/>
    <row r="1721" spans="2:33" ht="12" customHeight="1"/>
    <row r="1722" spans="2:33" ht="12" customHeight="1"/>
    <row r="1723" spans="2:33" ht="12" customHeight="1"/>
    <row r="1724" spans="2:33" ht="12" customHeight="1"/>
    <row r="1731" ht="12" customHeight="1"/>
    <row r="1767" ht="12" customHeight="1"/>
    <row r="1813" ht="12" customHeight="1"/>
    <row r="1849" ht="12" customHeight="1"/>
    <row r="1885" ht="12" customHeight="1"/>
    <row r="1887" ht="12" customHeight="1"/>
    <row r="1923" ht="12" customHeight="1"/>
    <row r="1959" ht="12" customHeight="1"/>
    <row r="1960" ht="12" customHeight="1"/>
    <row r="1961" ht="12" customHeight="1"/>
    <row r="1970" ht="12" customHeight="1"/>
    <row r="1979" ht="12" customHeight="1"/>
    <row r="1990" spans="2:33" ht="15" customHeight="1">
      <c r="B1990" s="140"/>
      <c r="C1990" s="140"/>
      <c r="D1990" s="140"/>
      <c r="E1990" s="140"/>
      <c r="F1990" s="140"/>
      <c r="G1990" s="140"/>
      <c r="H1990" s="140"/>
      <c r="I1990" s="140"/>
      <c r="J1990" s="140"/>
      <c r="K1990" s="140"/>
      <c r="L1990" s="140"/>
      <c r="M1990" s="140"/>
      <c r="N1990" s="140"/>
      <c r="O1990" s="140"/>
      <c r="P1990" s="140"/>
      <c r="Q1990" s="140"/>
      <c r="R1990" s="140"/>
      <c r="S1990" s="140"/>
      <c r="T1990" s="140"/>
      <c r="U1990" s="140"/>
      <c r="V1990" s="140"/>
      <c r="W1990" s="140"/>
      <c r="X1990" s="140"/>
      <c r="Y1990" s="140"/>
      <c r="Z1990" s="140"/>
      <c r="AA1990" s="140"/>
      <c r="AB1990" s="140"/>
      <c r="AC1990" s="140"/>
      <c r="AD1990" s="140"/>
      <c r="AE1990" s="140"/>
      <c r="AF1990" s="140"/>
      <c r="AG1990" s="140"/>
    </row>
    <row r="1998" spans="2:33" ht="12" customHeight="1"/>
    <row r="1999" spans="2:33" ht="12" customHeight="1"/>
    <row r="2000" spans="2:33" ht="12" customHeight="1"/>
    <row r="2001" ht="12" customHeight="1"/>
    <row r="2002" ht="12" customHeight="1"/>
    <row r="2003" ht="12" customHeight="1"/>
    <row r="2004" ht="12" customHeight="1"/>
    <row r="2005" ht="12" customHeight="1"/>
    <row r="2006" ht="12" customHeight="1"/>
    <row r="2007" ht="12" customHeight="1"/>
    <row r="2008" ht="12" customHeight="1"/>
    <row r="2009" ht="12" customHeight="1"/>
    <row r="2010" ht="12" customHeight="1"/>
    <row r="2011" ht="12" customHeight="1"/>
    <row r="2012" ht="12" customHeight="1"/>
    <row r="2013" ht="12" customHeight="1"/>
    <row r="2014" ht="12" customHeight="1"/>
    <row r="2015" ht="12" customHeight="1"/>
    <row r="2016" ht="12" customHeight="1"/>
    <row r="2017" ht="12" customHeight="1"/>
    <row r="2018" ht="12" customHeight="1"/>
    <row r="2019" ht="12" customHeight="1"/>
    <row r="2020" ht="12" customHeight="1"/>
    <row r="2021" ht="12" customHeight="1"/>
    <row r="2022" ht="12" customHeight="1"/>
    <row r="2023" ht="12" customHeight="1"/>
    <row r="2024" ht="12" customHeight="1"/>
    <row r="2025" ht="12" customHeight="1"/>
    <row r="2026" ht="12" customHeight="1"/>
    <row r="2027" ht="12" customHeight="1"/>
    <row r="2028" ht="12" customHeight="1"/>
    <row r="2029" ht="12" customHeight="1"/>
    <row r="2030" ht="12" customHeight="1"/>
    <row r="2031" ht="12" customHeight="1"/>
    <row r="2032" ht="12" customHeight="1"/>
    <row r="2033" ht="12" customHeight="1"/>
    <row r="2034" ht="12" customHeight="1"/>
    <row r="2035" ht="12" customHeight="1"/>
    <row r="2036" ht="12" customHeight="1"/>
    <row r="2037" ht="12" customHeight="1"/>
    <row r="2038" ht="12" customHeight="1"/>
    <row r="2039" ht="12" customHeight="1"/>
    <row r="2040" ht="12" customHeight="1"/>
    <row r="2041" ht="12" customHeight="1"/>
    <row r="2042" ht="12" customHeight="1"/>
    <row r="2043" ht="12" customHeight="1"/>
    <row r="2044" ht="12" customHeight="1"/>
    <row r="2045" ht="12" customHeight="1"/>
    <row r="2046" ht="12" customHeight="1"/>
    <row r="2047" ht="12" customHeight="1"/>
    <row r="2048" ht="12" customHeight="1"/>
    <row r="2049" ht="12" customHeight="1"/>
    <row r="2144" ht="12" customHeight="1"/>
    <row r="2234" ht="12" customHeight="1"/>
    <row r="2325" spans="2:33" ht="15" customHeight="1">
      <c r="B2325" s="140"/>
      <c r="C2325" s="140"/>
      <c r="D2325" s="140"/>
      <c r="E2325" s="140"/>
      <c r="F2325" s="140"/>
      <c r="G2325" s="140"/>
      <c r="H2325" s="140"/>
      <c r="I2325" s="140"/>
      <c r="J2325" s="140"/>
      <c r="K2325" s="140"/>
      <c r="L2325" s="140"/>
      <c r="M2325" s="140"/>
      <c r="N2325" s="140"/>
      <c r="O2325" s="140"/>
      <c r="P2325" s="140"/>
      <c r="Q2325" s="140"/>
      <c r="R2325" s="140"/>
      <c r="S2325" s="140"/>
      <c r="T2325" s="140"/>
      <c r="U2325" s="140"/>
      <c r="V2325" s="140"/>
      <c r="W2325" s="140"/>
      <c r="X2325" s="140"/>
      <c r="Y2325" s="140"/>
      <c r="Z2325" s="140"/>
      <c r="AA2325" s="140"/>
      <c r="AB2325" s="140"/>
      <c r="AC2325" s="140"/>
      <c r="AD2325" s="140"/>
      <c r="AE2325" s="140"/>
      <c r="AF2325" s="140"/>
      <c r="AG2325" s="140"/>
    </row>
    <row r="2327" spans="2:33" ht="12" customHeight="1"/>
    <row r="2328" spans="2:33" ht="12" customHeight="1"/>
    <row r="2329" spans="2:33" ht="12" customHeight="1"/>
    <row r="2330" spans="2:33" ht="12" customHeight="1"/>
    <row r="2331" spans="2:33" ht="12" customHeight="1"/>
    <row r="2332" spans="2:33" ht="12" customHeight="1"/>
    <row r="2333" spans="2:33" ht="12" customHeight="1"/>
    <row r="2334" spans="2:33" ht="12" customHeight="1"/>
    <row r="2335" spans="2:33" ht="12" customHeight="1"/>
    <row r="2336" spans="2:33" ht="12" customHeight="1"/>
    <row r="2337" ht="12" customHeight="1"/>
    <row r="2338" ht="12" customHeight="1"/>
    <row r="2339" ht="12" customHeight="1"/>
    <row r="2340" ht="12" customHeight="1"/>
    <row r="2341" ht="12" customHeight="1"/>
    <row r="2342" ht="12" customHeight="1"/>
    <row r="2343" ht="12" customHeight="1"/>
    <row r="2344" ht="12" customHeight="1"/>
    <row r="2345" ht="12" customHeight="1"/>
    <row r="2346" ht="12" customHeight="1"/>
    <row r="2347" ht="12" customHeight="1"/>
    <row r="2348" ht="12" customHeight="1"/>
    <row r="2349" ht="12" customHeight="1"/>
    <row r="2372" ht="12" customHeight="1"/>
    <row r="2390" ht="12" customHeight="1"/>
    <row r="2408" ht="12" customHeight="1"/>
    <row r="2426" ht="12" customHeight="1"/>
    <row r="2444" ht="12" customHeight="1"/>
    <row r="2462" ht="12" customHeight="1"/>
    <row r="2463" ht="12" customHeight="1"/>
    <row r="2481" ht="12" customHeight="1"/>
    <row r="2499" ht="12" customHeight="1"/>
    <row r="2517" ht="12" customHeight="1"/>
    <row r="2518" ht="12" customHeight="1"/>
    <row r="2536" ht="12" customHeight="1"/>
    <row r="2554" ht="12" customHeight="1"/>
    <row r="2572" ht="12" customHeight="1"/>
    <row r="2590" ht="12" customHeight="1"/>
    <row r="2608" ht="12" customHeight="1"/>
    <row r="2626" ht="12" customHeight="1"/>
    <row r="2645" spans="2:33" ht="15" customHeight="1">
      <c r="B2645" s="140"/>
      <c r="C2645" s="140"/>
      <c r="D2645" s="140"/>
      <c r="E2645" s="140"/>
      <c r="F2645" s="140"/>
      <c r="G2645" s="140"/>
      <c r="H2645" s="140"/>
      <c r="I2645" s="140"/>
      <c r="J2645" s="140"/>
      <c r="K2645" s="140"/>
      <c r="L2645" s="140"/>
      <c r="M2645" s="140"/>
      <c r="N2645" s="140"/>
      <c r="O2645" s="140"/>
      <c r="P2645" s="140"/>
      <c r="Q2645" s="140"/>
      <c r="R2645" s="140"/>
      <c r="S2645" s="140"/>
      <c r="T2645" s="140"/>
      <c r="U2645" s="140"/>
      <c r="V2645" s="140"/>
      <c r="W2645" s="140"/>
      <c r="X2645" s="140"/>
      <c r="Y2645" s="140"/>
      <c r="Z2645" s="140"/>
      <c r="AA2645" s="140"/>
      <c r="AB2645" s="140"/>
      <c r="AC2645" s="140"/>
      <c r="AD2645" s="140"/>
      <c r="AE2645" s="140"/>
      <c r="AF2645" s="140"/>
      <c r="AG2645" s="140"/>
    </row>
    <row r="2647" spans="2:33" ht="12" customHeight="1"/>
    <row r="2648" spans="2:33" ht="12" customHeight="1"/>
    <row r="2649" spans="2:33" ht="12" customHeight="1"/>
    <row r="2650" spans="2:33" ht="12" customHeight="1"/>
    <row r="2651" spans="2:33" ht="12" customHeight="1"/>
    <row r="2652" spans="2:33" ht="12" customHeight="1"/>
    <row r="2653" spans="2:33" ht="12" customHeight="1"/>
    <row r="2654" spans="2:33" ht="12" customHeight="1"/>
    <row r="2655" spans="2:33" ht="12" customHeight="1"/>
    <row r="2656" spans="2:33" ht="12" customHeight="1"/>
    <row r="2657" ht="12" customHeight="1"/>
    <row r="2658" ht="12" customHeight="1"/>
    <row r="2659" ht="12" customHeight="1"/>
    <row r="2660" ht="12" customHeight="1"/>
    <row r="2661" ht="12" customHeight="1"/>
    <row r="2662" ht="12" customHeight="1"/>
    <row r="2663" ht="12" customHeight="1"/>
    <row r="2664" ht="12" customHeight="1"/>
    <row r="2665" ht="12" customHeight="1"/>
    <row r="2666" ht="12" customHeight="1"/>
    <row r="2667" ht="12" customHeight="1"/>
    <row r="2668" ht="12" customHeight="1"/>
    <row r="2669" ht="12" customHeight="1"/>
    <row r="2670" ht="12" customHeight="1"/>
    <row r="2671" ht="12" customHeight="1"/>
    <row r="2672" ht="12" customHeight="1"/>
    <row r="2673" ht="12" customHeight="1"/>
    <row r="2674" ht="12" customHeight="1"/>
    <row r="2697" ht="12" customHeight="1"/>
    <row r="2715" ht="12" customHeight="1"/>
    <row r="2733" ht="12" customHeight="1"/>
    <row r="2751" ht="12" customHeight="1"/>
    <row r="2786" ht="12" customHeight="1"/>
    <row r="2804" ht="12" customHeight="1"/>
    <row r="2839" ht="12" customHeight="1"/>
    <row r="2857" ht="12" customHeight="1"/>
    <row r="2875" ht="12" customHeight="1"/>
    <row r="2893" ht="12" customHeight="1"/>
    <row r="2911" ht="12" customHeight="1"/>
    <row r="2929" ht="12" customHeight="1"/>
    <row r="2947" ht="12" customHeight="1"/>
    <row r="2965" spans="2:33" ht="12" customHeight="1"/>
    <row r="2971" spans="2:33" ht="15" customHeight="1">
      <c r="B2971" s="140"/>
      <c r="C2971" s="140"/>
      <c r="D2971" s="140"/>
      <c r="E2971" s="140"/>
      <c r="F2971" s="140"/>
      <c r="G2971" s="140"/>
      <c r="H2971" s="140"/>
      <c r="I2971" s="140"/>
      <c r="J2971" s="140"/>
      <c r="K2971" s="140"/>
      <c r="L2971" s="140"/>
      <c r="M2971" s="140"/>
      <c r="N2971" s="140"/>
      <c r="O2971" s="140"/>
      <c r="P2971" s="140"/>
      <c r="Q2971" s="140"/>
      <c r="R2971" s="140"/>
      <c r="S2971" s="140"/>
      <c r="T2971" s="140"/>
      <c r="U2971" s="140"/>
      <c r="V2971" s="140"/>
      <c r="W2971" s="140"/>
      <c r="X2971" s="140"/>
      <c r="Y2971" s="140"/>
      <c r="Z2971" s="140"/>
      <c r="AA2971" s="140"/>
      <c r="AB2971" s="140"/>
      <c r="AC2971" s="140"/>
      <c r="AD2971" s="140"/>
      <c r="AE2971" s="140"/>
      <c r="AF2971" s="140"/>
      <c r="AG2971" s="140"/>
    </row>
    <row r="2973" spans="2:33" ht="12" customHeight="1"/>
    <row r="2974" spans="2:33" ht="12" customHeight="1"/>
    <row r="2975" spans="2:33" ht="12" customHeight="1"/>
    <row r="2976" spans="2:33" ht="12" customHeight="1"/>
    <row r="2977" ht="12" customHeight="1"/>
    <row r="2978" ht="12" customHeight="1"/>
    <row r="2979" ht="12" customHeight="1"/>
    <row r="2980" ht="12" customHeight="1"/>
    <row r="2981" ht="12" customHeight="1"/>
    <row r="2982" ht="12" customHeight="1"/>
    <row r="2983" ht="12" customHeight="1"/>
    <row r="2984" ht="12" customHeight="1"/>
    <row r="2985" ht="12" customHeight="1"/>
    <row r="2986" ht="12" customHeight="1"/>
    <row r="2987" ht="12" customHeight="1"/>
    <row r="2988" ht="12" customHeight="1"/>
    <row r="2989" ht="12" customHeight="1"/>
    <row r="2990" ht="12" customHeight="1"/>
    <row r="2991" ht="12" customHeight="1"/>
    <row r="2992" ht="12" customHeight="1"/>
    <row r="2993" ht="12" customHeight="1"/>
    <row r="2994" ht="12" customHeight="1"/>
    <row r="2995" ht="12" customHeight="1"/>
    <row r="2996" ht="12" customHeight="1"/>
    <row r="2997" ht="12" customHeight="1"/>
    <row r="2998" ht="12" customHeight="1"/>
    <row r="2999" ht="12" customHeight="1"/>
    <row r="3022" ht="12" customHeight="1"/>
    <row r="3040" ht="12" customHeight="1"/>
    <row r="3058" ht="12" customHeight="1"/>
    <row r="3076" ht="12" customHeight="1"/>
    <row r="3111" ht="12" customHeight="1"/>
    <row r="3129" ht="12" customHeight="1"/>
    <row r="3147" ht="12" customHeight="1"/>
    <row r="3165" ht="12" customHeight="1"/>
    <row r="3166" ht="12" customHeight="1"/>
    <row r="3184" ht="12" customHeight="1"/>
    <row r="3202" ht="12" customHeight="1"/>
    <row r="3220" ht="12" customHeight="1"/>
    <row r="3238" ht="12" customHeight="1"/>
    <row r="3256" ht="12" customHeight="1"/>
    <row r="3274" ht="12" customHeight="1"/>
    <row r="3293" spans="2:33" ht="15" customHeight="1">
      <c r="B3293" s="140"/>
      <c r="C3293" s="140"/>
      <c r="D3293" s="140"/>
      <c r="E3293" s="140"/>
      <c r="F3293" s="140"/>
      <c r="G3293" s="140"/>
      <c r="H3293" s="140"/>
      <c r="I3293" s="140"/>
      <c r="J3293" s="140"/>
      <c r="K3293" s="140"/>
      <c r="L3293" s="140"/>
      <c r="M3293" s="140"/>
      <c r="N3293" s="140"/>
      <c r="O3293" s="140"/>
      <c r="P3293" s="140"/>
      <c r="Q3293" s="140"/>
      <c r="R3293" s="140"/>
      <c r="S3293" s="140"/>
      <c r="T3293" s="140"/>
      <c r="U3293" s="140"/>
      <c r="V3293" s="140"/>
      <c r="W3293" s="140"/>
      <c r="X3293" s="140"/>
      <c r="Y3293" s="140"/>
      <c r="Z3293" s="140"/>
      <c r="AA3293" s="140"/>
      <c r="AB3293" s="140"/>
      <c r="AC3293" s="140"/>
      <c r="AD3293" s="140"/>
      <c r="AE3293" s="140"/>
      <c r="AF3293" s="140"/>
      <c r="AG3293" s="140"/>
    </row>
    <row r="3294" spans="2:33" ht="12" customHeight="1"/>
    <row r="3295" spans="2:33" ht="12" customHeight="1"/>
    <row r="3296" spans="2:33" ht="12" customHeight="1"/>
    <row r="3297" ht="12" customHeight="1"/>
    <row r="3298" ht="12" customHeight="1"/>
    <row r="3299" ht="12" customHeight="1"/>
    <row r="3300" ht="12" customHeight="1"/>
    <row r="3301" ht="12" customHeight="1"/>
    <row r="3302" ht="12" customHeight="1"/>
    <row r="3303" ht="12" customHeight="1"/>
    <row r="3304" ht="12" customHeight="1"/>
    <row r="3305" ht="12" customHeight="1"/>
    <row r="3306" ht="12" customHeight="1"/>
    <row r="3307" ht="12" customHeight="1"/>
    <row r="3308" ht="12" customHeight="1"/>
    <row r="3309" ht="12" customHeight="1"/>
    <row r="3310" ht="12" customHeight="1"/>
    <row r="3311" ht="12" customHeight="1"/>
    <row r="3312" ht="12" customHeight="1"/>
    <row r="3313" ht="12" customHeight="1"/>
    <row r="3314" ht="12" customHeight="1"/>
    <row r="3315" ht="12" customHeight="1"/>
    <row r="3316" ht="12" customHeight="1"/>
    <row r="3317" ht="12" customHeight="1"/>
    <row r="3318" ht="12" customHeight="1"/>
    <row r="3319" ht="12" customHeight="1"/>
    <row r="3320" ht="12" customHeight="1"/>
    <row r="3321" ht="12" customHeight="1"/>
    <row r="3322" ht="12" customHeight="1"/>
    <row r="3323" ht="12" customHeight="1"/>
    <row r="3324" ht="12" customHeight="1"/>
    <row r="3335" ht="12" customHeight="1"/>
    <row r="3352" ht="12" customHeight="1"/>
    <row r="3355" ht="12" customHeight="1"/>
    <row r="3361" ht="12" customHeight="1"/>
    <row r="3378" ht="12" customHeight="1"/>
    <row r="3381" ht="12" customHeight="1"/>
    <row r="3385" ht="12" customHeight="1"/>
    <row r="3396" spans="2:33" ht="12" customHeight="1"/>
    <row r="3399" spans="2:33" ht="12" customHeight="1"/>
    <row r="3402" spans="2:33" ht="15" customHeight="1">
      <c r="B3402" s="140"/>
      <c r="C3402" s="140"/>
      <c r="D3402" s="140"/>
      <c r="E3402" s="140"/>
      <c r="F3402" s="140"/>
      <c r="G3402" s="140"/>
      <c r="H3402" s="140"/>
      <c r="I3402" s="140"/>
      <c r="J3402" s="140"/>
      <c r="K3402" s="140"/>
      <c r="L3402" s="140"/>
      <c r="M3402" s="140"/>
      <c r="N3402" s="140"/>
      <c r="O3402" s="140"/>
      <c r="P3402" s="140"/>
      <c r="Q3402" s="140"/>
      <c r="R3402" s="140"/>
      <c r="S3402" s="140"/>
      <c r="T3402" s="140"/>
      <c r="U3402" s="140"/>
      <c r="V3402" s="140"/>
      <c r="W3402" s="140"/>
      <c r="X3402" s="140"/>
      <c r="Y3402" s="140"/>
      <c r="Z3402" s="140"/>
      <c r="AA3402" s="140"/>
      <c r="AB3402" s="140"/>
      <c r="AC3402" s="140"/>
      <c r="AD3402" s="140"/>
      <c r="AE3402" s="140"/>
      <c r="AF3402" s="140"/>
      <c r="AG3402" s="140"/>
    </row>
    <row r="3410" ht="12" customHeight="1"/>
    <row r="3411" ht="12" customHeight="1"/>
    <row r="3412" ht="12" customHeight="1"/>
    <row r="3413" ht="12" customHeight="1"/>
    <row r="3414" ht="12" customHeight="1"/>
    <row r="3415" ht="12" customHeight="1"/>
    <row r="3416" ht="12" customHeight="1"/>
    <row r="3417" ht="12" customHeight="1"/>
    <row r="3418" ht="12" customHeight="1"/>
    <row r="3419" ht="12" customHeight="1"/>
    <row r="3420" ht="12" customHeight="1"/>
    <row r="3421" ht="12" customHeight="1"/>
    <row r="3422" ht="12" customHeight="1"/>
    <row r="3423" ht="12" customHeight="1"/>
    <row r="3424" ht="12" customHeight="1"/>
    <row r="3425" ht="12" customHeight="1"/>
    <row r="3426" ht="12" customHeight="1"/>
    <row r="3427" ht="12" customHeight="1"/>
    <row r="3428" ht="12" customHeight="1"/>
    <row r="3429" ht="12" customHeight="1"/>
    <row r="3430" ht="12" customHeight="1"/>
    <row r="3431" ht="12" customHeight="1"/>
    <row r="3432" ht="12" customHeight="1"/>
    <row r="3433" ht="12" customHeight="1"/>
    <row r="3434" ht="12" customHeight="1"/>
    <row r="3435" ht="12" customHeight="1"/>
    <row r="3436" ht="12" customHeight="1"/>
    <row r="3437" ht="12" customHeight="1"/>
    <row r="3438" ht="12" customHeight="1"/>
    <row r="3439" ht="12" customHeight="1"/>
    <row r="3440" ht="12" customHeight="1"/>
    <row r="3441" ht="12" customHeight="1"/>
    <row r="3442" ht="12" customHeight="1"/>
    <row r="3443" ht="12" customHeight="1"/>
    <row r="3444" ht="12" customHeight="1"/>
    <row r="3445" ht="12" customHeight="1"/>
    <row r="3446" ht="12" customHeight="1"/>
    <row r="3447" ht="12" customHeight="1"/>
    <row r="3448" ht="12" customHeight="1"/>
    <row r="3449" ht="12" customHeight="1"/>
    <row r="3460" ht="12" customHeight="1"/>
    <row r="3477" ht="12" customHeight="1"/>
    <row r="3480" ht="12" customHeight="1"/>
    <row r="3486" ht="12" customHeight="1"/>
    <row r="3503" ht="12" customHeight="1"/>
    <row r="3506" ht="12" customHeight="1"/>
    <row r="3510" ht="12" customHeight="1"/>
    <row r="3521" spans="2:33" ht="12" customHeight="1"/>
    <row r="3524" spans="2:33" ht="12" customHeight="1"/>
    <row r="3527" spans="2:33" ht="15" customHeight="1">
      <c r="B3527" s="140"/>
      <c r="C3527" s="140"/>
      <c r="D3527" s="140"/>
      <c r="E3527" s="140"/>
      <c r="F3527" s="140"/>
      <c r="G3527" s="140"/>
      <c r="H3527" s="140"/>
      <c r="I3527" s="140"/>
      <c r="J3527" s="140"/>
      <c r="K3527" s="140"/>
      <c r="L3527" s="140"/>
      <c r="M3527" s="140"/>
      <c r="N3527" s="140"/>
      <c r="O3527" s="140"/>
      <c r="P3527" s="140"/>
      <c r="Q3527" s="140"/>
      <c r="R3527" s="140"/>
      <c r="S3527" s="140"/>
      <c r="T3527" s="140"/>
      <c r="U3527" s="140"/>
      <c r="V3527" s="140"/>
      <c r="W3527" s="140"/>
      <c r="X3527" s="140"/>
      <c r="Y3527" s="140"/>
      <c r="Z3527" s="140"/>
      <c r="AA3527" s="140"/>
      <c r="AB3527" s="140"/>
      <c r="AC3527" s="140"/>
      <c r="AD3527" s="140"/>
      <c r="AE3527" s="140"/>
      <c r="AF3527" s="140"/>
      <c r="AG3527" s="140"/>
    </row>
    <row r="3535" spans="2:33" ht="12" customHeight="1"/>
    <row r="3536" spans="2:33" ht="12" customHeight="1"/>
    <row r="3537" ht="12" customHeight="1"/>
    <row r="3538" ht="12" customHeight="1"/>
    <row r="3539" ht="12" customHeight="1"/>
    <row r="3540" ht="12" customHeight="1"/>
    <row r="3541" ht="12" customHeight="1"/>
    <row r="3542" ht="12" customHeight="1"/>
    <row r="3543" ht="12" customHeight="1"/>
    <row r="3544" ht="12" customHeight="1"/>
    <row r="3545" ht="12" customHeight="1"/>
    <row r="3546" ht="12" customHeight="1"/>
    <row r="3547" ht="12" customHeight="1"/>
    <row r="3548" ht="12" customHeight="1"/>
    <row r="3549" ht="12" customHeight="1"/>
    <row r="3550" ht="12" customHeight="1"/>
    <row r="3551" ht="12" customHeight="1"/>
    <row r="3552" ht="12" customHeight="1"/>
    <row r="3553" ht="12" customHeight="1"/>
    <row r="3554" ht="12" customHeight="1"/>
    <row r="3555" ht="12" customHeight="1"/>
    <row r="3556" ht="12" customHeight="1"/>
    <row r="3557" ht="12" customHeight="1"/>
    <row r="3558" ht="12" customHeight="1"/>
    <row r="3559" ht="12" customHeight="1"/>
    <row r="3560" ht="12" customHeight="1"/>
    <row r="3561" ht="12" customHeight="1"/>
    <row r="3562" ht="12" customHeight="1"/>
    <row r="3563" ht="12" customHeight="1"/>
    <row r="3564" ht="12" customHeight="1"/>
    <row r="3565" ht="12" customHeight="1"/>
    <row r="3566" ht="12" customHeight="1"/>
    <row r="3567" ht="12" customHeight="1"/>
    <row r="3568" ht="12" customHeight="1"/>
    <row r="3569" ht="12" customHeight="1"/>
    <row r="3570" ht="12" customHeight="1"/>
    <row r="3571" ht="12" customHeight="1"/>
    <row r="3572" ht="12" customHeight="1"/>
    <row r="3573" ht="12" customHeight="1"/>
    <row r="3574" ht="12" customHeight="1"/>
    <row r="3585" ht="12" customHeight="1"/>
    <row r="3602" ht="12" customHeight="1"/>
    <row r="3605" ht="12" customHeight="1"/>
    <row r="3611" ht="12" customHeight="1"/>
    <row r="3628" ht="12" customHeight="1"/>
    <row r="3631" ht="12" customHeight="1"/>
    <row r="3635" ht="12" customHeight="1"/>
    <row r="3646" ht="12" customHeight="1"/>
    <row r="3649" spans="2:33" ht="12" customHeight="1"/>
    <row r="3652" spans="2:33" ht="15" customHeight="1">
      <c r="B3652" s="140"/>
      <c r="C3652" s="140"/>
      <c r="D3652" s="140"/>
      <c r="E3652" s="140"/>
      <c r="F3652" s="140"/>
      <c r="G3652" s="140"/>
      <c r="H3652" s="140"/>
      <c r="I3652" s="140"/>
      <c r="J3652" s="140"/>
      <c r="K3652" s="140"/>
      <c r="L3652" s="140"/>
      <c r="M3652" s="140"/>
      <c r="N3652" s="140"/>
      <c r="O3652" s="140"/>
      <c r="P3652" s="140"/>
      <c r="Q3652" s="140"/>
      <c r="R3652" s="140"/>
      <c r="S3652" s="140"/>
      <c r="T3652" s="140"/>
      <c r="U3652" s="140"/>
      <c r="V3652" s="140"/>
      <c r="W3652" s="140"/>
      <c r="X3652" s="140"/>
      <c r="Y3652" s="140"/>
      <c r="Z3652" s="140"/>
      <c r="AA3652" s="140"/>
      <c r="AB3652" s="140"/>
      <c r="AC3652" s="140"/>
      <c r="AD3652" s="140"/>
      <c r="AE3652" s="140"/>
      <c r="AF3652" s="140"/>
      <c r="AG3652" s="140"/>
    </row>
    <row r="3660" spans="2:33" ht="12" customHeight="1"/>
    <row r="3661" spans="2:33" ht="12" customHeight="1"/>
    <row r="3662" spans="2:33" ht="12" customHeight="1"/>
    <row r="3663" spans="2:33" ht="12" customHeight="1"/>
    <row r="3664" spans="2:33" ht="12" customHeight="1"/>
    <row r="3665" ht="12" customHeight="1"/>
    <row r="3666" ht="12" customHeight="1"/>
    <row r="3667" ht="12" customHeight="1"/>
    <row r="3668" ht="12" customHeight="1"/>
    <row r="3669" ht="12" customHeight="1"/>
    <row r="3670" ht="12" customHeight="1"/>
    <row r="3671" ht="12" customHeight="1"/>
    <row r="3672" ht="12" customHeight="1"/>
    <row r="3673" ht="12" customHeight="1"/>
    <row r="3674" ht="12" customHeight="1"/>
    <row r="3675" ht="12" customHeight="1"/>
    <row r="3676" ht="12" customHeight="1"/>
    <row r="3677" ht="12" customHeight="1"/>
    <row r="3678" ht="12" customHeight="1"/>
    <row r="3679" ht="12" customHeight="1"/>
    <row r="3680" ht="12" customHeight="1"/>
    <row r="3681" ht="12" customHeight="1"/>
    <row r="3682" ht="12" customHeight="1"/>
    <row r="3683" ht="12" customHeight="1"/>
    <row r="3684" ht="12" customHeight="1"/>
    <row r="3685" ht="12" customHeight="1"/>
    <row r="3686" ht="12" customHeight="1"/>
    <row r="3687" ht="12" customHeight="1"/>
    <row r="3688" ht="12" customHeight="1"/>
    <row r="3689" ht="12" customHeight="1"/>
    <row r="3690" ht="12" customHeight="1"/>
    <row r="3691" ht="12" customHeight="1"/>
    <row r="3692" ht="12" customHeight="1"/>
    <row r="3693" ht="12" customHeight="1"/>
    <row r="3694" ht="12" customHeight="1"/>
    <row r="3695" ht="12" customHeight="1"/>
    <row r="3696" ht="12" customHeight="1"/>
    <row r="3697" ht="12" customHeight="1"/>
    <row r="3698" ht="12" customHeight="1"/>
    <row r="3699" ht="12" customHeight="1"/>
    <row r="3710" ht="12" customHeight="1"/>
    <row r="3727" ht="12" customHeight="1"/>
    <row r="3730" ht="12" customHeight="1"/>
    <row r="3736" ht="12" customHeight="1"/>
    <row r="3753" ht="12" customHeight="1"/>
    <row r="3756" ht="12" customHeight="1"/>
    <row r="3760" ht="12" customHeight="1"/>
    <row r="3771" ht="12" customHeight="1"/>
    <row r="3774" ht="12" customHeight="1"/>
    <row r="3777" spans="2:33" ht="15" customHeight="1">
      <c r="B3777" s="140"/>
      <c r="C3777" s="140"/>
      <c r="D3777" s="140"/>
      <c r="E3777" s="140"/>
      <c r="F3777" s="140"/>
      <c r="G3777" s="140"/>
      <c r="H3777" s="140"/>
      <c r="I3777" s="140"/>
      <c r="J3777" s="140"/>
      <c r="K3777" s="140"/>
      <c r="L3777" s="140"/>
      <c r="M3777" s="140"/>
      <c r="N3777" s="140"/>
      <c r="O3777" s="140"/>
      <c r="P3777" s="140"/>
      <c r="Q3777" s="140"/>
      <c r="R3777" s="140"/>
      <c r="S3777" s="140"/>
      <c r="T3777" s="140"/>
      <c r="U3777" s="140"/>
      <c r="V3777" s="140"/>
      <c r="W3777" s="140"/>
      <c r="X3777" s="140"/>
      <c r="Y3777" s="140"/>
      <c r="Z3777" s="140"/>
      <c r="AA3777" s="140"/>
      <c r="AB3777" s="140"/>
      <c r="AC3777" s="140"/>
      <c r="AD3777" s="140"/>
      <c r="AE3777" s="140"/>
      <c r="AF3777" s="140"/>
      <c r="AG3777" s="140"/>
    </row>
    <row r="3785" spans="2:33" ht="12" customHeight="1"/>
    <row r="3786" spans="2:33" ht="12" customHeight="1"/>
    <row r="3787" spans="2:33" ht="12" customHeight="1"/>
    <row r="3788" spans="2:33" ht="12" customHeight="1"/>
    <row r="3789" spans="2:33" ht="12" customHeight="1"/>
    <row r="3790" spans="2:33" ht="12" customHeight="1"/>
    <row r="3791" spans="2:33" ht="12" customHeight="1"/>
    <row r="3792" spans="2:33" ht="12" customHeight="1"/>
    <row r="3793" ht="12" customHeight="1"/>
    <row r="3794" ht="12" customHeight="1"/>
    <row r="3795" ht="12" customHeight="1"/>
    <row r="3796" ht="12" customHeight="1"/>
    <row r="3797" ht="12" customHeight="1"/>
    <row r="3798" ht="12" customHeight="1"/>
    <row r="3799" ht="12" customHeight="1"/>
    <row r="3800" ht="12" customHeight="1"/>
    <row r="3801" ht="12" customHeight="1"/>
    <row r="3802" ht="12" customHeight="1"/>
    <row r="3803" ht="12" customHeight="1"/>
    <row r="3804" ht="12" customHeight="1"/>
    <row r="3805" ht="12" customHeight="1"/>
    <row r="3806" ht="12" customHeight="1"/>
    <row r="3807" ht="12" customHeight="1"/>
    <row r="3808" ht="12" customHeight="1"/>
    <row r="3809" ht="12" customHeight="1"/>
    <row r="3810" ht="12" customHeight="1"/>
    <row r="3811" ht="12" customHeight="1"/>
    <row r="3812" ht="12" customHeight="1"/>
    <row r="3813" ht="12" customHeight="1"/>
    <row r="3814" ht="12" customHeight="1"/>
    <row r="3815" ht="12" customHeight="1"/>
    <row r="3816" ht="12" customHeight="1"/>
    <row r="3817" ht="12" customHeight="1"/>
    <row r="3818" ht="12" customHeight="1"/>
    <row r="3819" ht="12" customHeight="1"/>
    <row r="3820" ht="12" customHeight="1"/>
    <row r="3821" ht="12" customHeight="1"/>
    <row r="3822" ht="12" customHeight="1"/>
    <row r="3823" ht="12" customHeight="1"/>
    <row r="3824" ht="12" customHeight="1"/>
    <row r="3835" ht="12" customHeight="1"/>
    <row r="3852" ht="12" customHeight="1"/>
    <row r="3855" ht="12" customHeight="1"/>
    <row r="3861" ht="12" customHeight="1"/>
    <row r="3878" ht="12" customHeight="1"/>
    <row r="3881" ht="12" customHeight="1"/>
    <row r="3885" ht="12" customHeight="1"/>
    <row r="3896" spans="2:33" ht="12" customHeight="1"/>
    <row r="3899" spans="2:33" ht="12" customHeight="1"/>
    <row r="3902" spans="2:33" ht="15" customHeight="1">
      <c r="B3902" s="140"/>
      <c r="C3902" s="140"/>
      <c r="D3902" s="140"/>
      <c r="E3902" s="140"/>
      <c r="F3902" s="140"/>
      <c r="G3902" s="140"/>
      <c r="H3902" s="140"/>
      <c r="I3902" s="140"/>
      <c r="J3902" s="140"/>
      <c r="K3902" s="140"/>
      <c r="L3902" s="140"/>
      <c r="M3902" s="140"/>
      <c r="N3902" s="140"/>
      <c r="O3902" s="140"/>
      <c r="P3902" s="140"/>
      <c r="Q3902" s="140"/>
      <c r="R3902" s="140"/>
      <c r="S3902" s="140"/>
      <c r="T3902" s="140"/>
      <c r="U3902" s="140"/>
      <c r="V3902" s="140"/>
      <c r="W3902" s="140"/>
      <c r="X3902" s="140"/>
      <c r="Y3902" s="140"/>
      <c r="Z3902" s="140"/>
      <c r="AA3902" s="140"/>
      <c r="AB3902" s="140"/>
      <c r="AC3902" s="140"/>
      <c r="AD3902" s="140"/>
      <c r="AE3902" s="140"/>
      <c r="AF3902" s="140"/>
      <c r="AG3902" s="140"/>
    </row>
    <row r="3910" ht="12" customHeight="1"/>
    <row r="3911" ht="12" customHeight="1"/>
    <row r="3912" ht="12" customHeight="1"/>
    <row r="3913" ht="12" customHeight="1"/>
    <row r="3914" ht="12" customHeight="1"/>
    <row r="3915" ht="12" customHeight="1"/>
    <row r="3916" ht="12" customHeight="1"/>
    <row r="3917" ht="12" customHeight="1"/>
    <row r="3918" ht="12" customHeight="1"/>
    <row r="3919" ht="12" customHeight="1"/>
    <row r="3920" ht="12" customHeight="1"/>
    <row r="3921" ht="12" customHeight="1"/>
    <row r="3922" ht="12" customHeight="1"/>
    <row r="3923" ht="12" customHeight="1"/>
    <row r="3924" ht="12" customHeight="1"/>
    <row r="3925" ht="12" customHeight="1"/>
    <row r="3926" ht="12" customHeight="1"/>
    <row r="3927" ht="12" customHeight="1"/>
    <row r="3928" ht="12" customHeight="1"/>
    <row r="3929" ht="12" customHeight="1"/>
    <row r="3930" ht="12" customHeight="1"/>
    <row r="3931" ht="12" customHeight="1"/>
    <row r="3932" ht="12" customHeight="1"/>
    <row r="3933" ht="12" customHeight="1"/>
    <row r="3934" ht="12" customHeight="1"/>
    <row r="3935" ht="12" customHeight="1"/>
    <row r="3936" ht="12" customHeight="1"/>
    <row r="3937" ht="12" customHeight="1"/>
    <row r="3938" ht="12" customHeight="1"/>
    <row r="3939" ht="12" customHeight="1"/>
    <row r="3940" ht="12" customHeight="1"/>
    <row r="3941" ht="12" customHeight="1"/>
    <row r="3942" ht="12" customHeight="1"/>
    <row r="3943" ht="12" customHeight="1"/>
    <row r="3944" ht="12" customHeight="1"/>
    <row r="3945" ht="12" customHeight="1"/>
    <row r="3946" ht="12" customHeight="1"/>
    <row r="3947" ht="12" customHeight="1"/>
    <row r="3948" ht="12" customHeight="1"/>
    <row r="3949" ht="12" customHeight="1"/>
    <row r="3960" ht="12" customHeight="1"/>
    <row r="3977" ht="12" customHeight="1"/>
    <row r="3980" ht="12" customHeight="1"/>
    <row r="3986" ht="12" customHeight="1"/>
    <row r="4003" ht="12" customHeight="1"/>
    <row r="4006" ht="12" customHeight="1"/>
    <row r="4010" ht="12" customHeight="1"/>
    <row r="4021" spans="2:33" ht="12" customHeight="1"/>
    <row r="4024" spans="2:33" ht="12" customHeight="1"/>
    <row r="4027" spans="2:33" ht="15" customHeight="1">
      <c r="B4027" s="140"/>
      <c r="C4027" s="140"/>
      <c r="D4027" s="140"/>
      <c r="E4027" s="140"/>
      <c r="F4027" s="140"/>
      <c r="G4027" s="140"/>
      <c r="H4027" s="140"/>
      <c r="I4027" s="140"/>
      <c r="J4027" s="140"/>
      <c r="K4027" s="140"/>
      <c r="L4027" s="140"/>
      <c r="M4027" s="140"/>
      <c r="N4027" s="140"/>
      <c r="O4027" s="140"/>
      <c r="P4027" s="140"/>
      <c r="Q4027" s="140"/>
      <c r="R4027" s="140"/>
      <c r="S4027" s="140"/>
      <c r="T4027" s="140"/>
      <c r="U4027" s="140"/>
      <c r="V4027" s="140"/>
      <c r="W4027" s="140"/>
      <c r="X4027" s="140"/>
      <c r="Y4027" s="140"/>
      <c r="Z4027" s="140"/>
      <c r="AA4027" s="140"/>
      <c r="AB4027" s="140"/>
      <c r="AC4027" s="140"/>
      <c r="AD4027" s="140"/>
      <c r="AE4027" s="140"/>
      <c r="AF4027" s="140"/>
      <c r="AG4027" s="140"/>
    </row>
    <row r="4035" ht="12" customHeight="1"/>
    <row r="4036" ht="12" customHeight="1"/>
    <row r="4037" ht="12" customHeight="1"/>
    <row r="4038" ht="12" customHeight="1"/>
    <row r="4039" ht="12" customHeight="1"/>
    <row r="4040" ht="12" customHeight="1"/>
    <row r="4041" ht="12" customHeight="1"/>
    <row r="4042" ht="12" customHeight="1"/>
    <row r="4043" ht="12" customHeight="1"/>
    <row r="4044" ht="12" customHeight="1"/>
    <row r="4045" ht="12" customHeight="1"/>
    <row r="4046" ht="12" customHeight="1"/>
    <row r="4047" ht="12" customHeight="1"/>
    <row r="4048" ht="12" customHeight="1"/>
    <row r="4049" ht="12" customHeight="1"/>
    <row r="4050" ht="12" customHeight="1"/>
    <row r="4051" ht="12" customHeight="1"/>
    <row r="4052" ht="12" customHeight="1"/>
    <row r="4053" ht="12" customHeight="1"/>
    <row r="4054" ht="12" customHeight="1"/>
    <row r="4055" ht="12" customHeight="1"/>
    <row r="4056" ht="12" customHeight="1"/>
    <row r="4057" ht="12" customHeight="1"/>
    <row r="4058" ht="12" customHeight="1"/>
    <row r="4059" ht="12" customHeight="1"/>
    <row r="4060" ht="12" customHeight="1"/>
    <row r="4061" ht="12" customHeight="1"/>
    <row r="4062" ht="12" customHeight="1"/>
    <row r="4063" ht="12" customHeight="1"/>
    <row r="4064" ht="12" customHeight="1"/>
    <row r="4065" ht="12" customHeight="1"/>
    <row r="4066" ht="12" customHeight="1"/>
    <row r="4067" ht="12" customHeight="1"/>
    <row r="4068" ht="12" customHeight="1"/>
    <row r="4069" ht="12" customHeight="1"/>
    <row r="4070" ht="12" customHeight="1"/>
    <row r="4071" ht="12" customHeight="1"/>
    <row r="4072" ht="12" customHeight="1"/>
    <row r="4073" ht="12" customHeight="1"/>
    <row r="4074" ht="12" customHeight="1"/>
    <row r="4085" ht="12" customHeight="1"/>
    <row r="4102" ht="12" customHeight="1"/>
    <row r="4105" ht="12" customHeight="1"/>
    <row r="4111" ht="12" customHeight="1"/>
    <row r="4128" ht="12" customHeight="1"/>
    <row r="4131" ht="12" customHeight="1"/>
    <row r="4135" ht="12" customHeight="1"/>
    <row r="4146" spans="2:33" ht="12" customHeight="1"/>
    <row r="4149" spans="2:33" ht="12" customHeight="1"/>
    <row r="4152" spans="2:33" ht="15" customHeight="1">
      <c r="B4152" s="140"/>
      <c r="C4152" s="140"/>
      <c r="D4152" s="140"/>
      <c r="E4152" s="140"/>
      <c r="F4152" s="140"/>
      <c r="G4152" s="140"/>
      <c r="H4152" s="140"/>
      <c r="I4152" s="140"/>
      <c r="J4152" s="140"/>
      <c r="K4152" s="140"/>
      <c r="L4152" s="140"/>
      <c r="M4152" s="140"/>
      <c r="N4152" s="140"/>
      <c r="O4152" s="140"/>
      <c r="P4152" s="140"/>
      <c r="Q4152" s="140"/>
      <c r="R4152" s="140"/>
      <c r="S4152" s="140"/>
      <c r="T4152" s="140"/>
      <c r="U4152" s="140"/>
      <c r="V4152" s="140"/>
      <c r="W4152" s="140"/>
      <c r="X4152" s="140"/>
      <c r="Y4152" s="140"/>
      <c r="Z4152" s="140"/>
      <c r="AA4152" s="140"/>
      <c r="AB4152" s="140"/>
      <c r="AC4152" s="140"/>
      <c r="AD4152" s="140"/>
      <c r="AE4152" s="140"/>
      <c r="AF4152" s="140"/>
      <c r="AG4152" s="140"/>
    </row>
    <row r="4160" spans="2:33" ht="12" customHeight="1"/>
    <row r="4161" ht="12" customHeight="1"/>
    <row r="4162" ht="12" customHeight="1"/>
    <row r="4163" ht="12" customHeight="1"/>
    <row r="4164" ht="12" customHeight="1"/>
    <row r="4165" ht="12" customHeight="1"/>
    <row r="4166" ht="12" customHeight="1"/>
    <row r="4167" ht="12" customHeight="1"/>
    <row r="4168" ht="12" customHeight="1"/>
    <row r="4169" ht="12" customHeight="1"/>
    <row r="4170" ht="12" customHeight="1"/>
    <row r="4171" ht="12" customHeight="1"/>
    <row r="4172" ht="12" customHeight="1"/>
    <row r="4173" ht="12" customHeight="1"/>
    <row r="4174" ht="12" customHeight="1"/>
    <row r="4175" ht="12" customHeight="1"/>
    <row r="4176" ht="12" customHeight="1"/>
    <row r="4177" ht="12" customHeight="1"/>
    <row r="4178" ht="12" customHeight="1"/>
    <row r="4179" ht="12" customHeight="1"/>
    <row r="4180" ht="12" customHeight="1"/>
    <row r="4181" ht="12" customHeight="1"/>
    <row r="4182" ht="12" customHeight="1"/>
    <row r="4183" ht="12" customHeight="1"/>
    <row r="4184" ht="12" customHeight="1"/>
    <row r="4185" ht="12" customHeight="1"/>
    <row r="4186" ht="12" customHeight="1"/>
    <row r="4187" ht="12" customHeight="1"/>
    <row r="4188" ht="12" customHeight="1"/>
    <row r="4189" ht="12" customHeight="1"/>
    <row r="4190" ht="12" customHeight="1"/>
    <row r="4191" ht="12" customHeight="1"/>
    <row r="4192" ht="12" customHeight="1"/>
    <row r="4193" ht="12" customHeight="1"/>
    <row r="4194" ht="12" customHeight="1"/>
    <row r="4195" ht="12" customHeight="1"/>
    <row r="4196" ht="12" customHeight="1"/>
    <row r="4197" ht="12" customHeight="1"/>
    <row r="4198" ht="12" customHeight="1"/>
    <row r="4199" ht="12" customHeight="1"/>
    <row r="4210" ht="12" customHeight="1"/>
    <row r="4227" ht="12" customHeight="1"/>
    <row r="4230" ht="12" customHeight="1"/>
    <row r="4236" ht="12" customHeight="1"/>
    <row r="4253" ht="12" customHeight="1"/>
    <row r="4256" ht="12" customHeight="1"/>
    <row r="4260" ht="12" customHeight="1"/>
    <row r="4271" ht="12" customHeight="1"/>
    <row r="4274" spans="2:33" ht="12" customHeight="1"/>
    <row r="4277" spans="2:33" ht="15" customHeight="1">
      <c r="B4277" s="140"/>
      <c r="C4277" s="140"/>
      <c r="D4277" s="140"/>
      <c r="E4277" s="140"/>
      <c r="F4277" s="140"/>
      <c r="G4277" s="140"/>
      <c r="H4277" s="140"/>
      <c r="I4277" s="140"/>
      <c r="J4277" s="140"/>
      <c r="K4277" s="140"/>
      <c r="L4277" s="140"/>
      <c r="M4277" s="140"/>
      <c r="N4277" s="140"/>
      <c r="O4277" s="140"/>
      <c r="P4277" s="140"/>
      <c r="Q4277" s="140"/>
      <c r="R4277" s="140"/>
      <c r="S4277" s="140"/>
      <c r="T4277" s="140"/>
      <c r="U4277" s="140"/>
      <c r="V4277" s="140"/>
      <c r="W4277" s="140"/>
      <c r="X4277" s="140"/>
      <c r="Y4277" s="140"/>
      <c r="Z4277" s="140"/>
      <c r="AA4277" s="140"/>
      <c r="AB4277" s="140"/>
      <c r="AC4277" s="140"/>
      <c r="AD4277" s="140"/>
      <c r="AE4277" s="140"/>
      <c r="AF4277" s="140"/>
      <c r="AG4277" s="140"/>
    </row>
    <row r="4285" spans="2:33" ht="12" customHeight="1"/>
    <row r="4286" spans="2:33" ht="12" customHeight="1"/>
    <row r="4287" spans="2:33" ht="12" customHeight="1"/>
    <row r="4288" spans="2:33" ht="12" customHeight="1"/>
    <row r="4289" ht="12" customHeight="1"/>
    <row r="4290" ht="12" customHeight="1"/>
    <row r="4291" ht="12" customHeight="1"/>
    <row r="4292" ht="12" customHeight="1"/>
    <row r="4293" ht="12" customHeight="1"/>
    <row r="4294" ht="12" customHeight="1"/>
    <row r="4295" ht="12" customHeight="1"/>
    <row r="4296" ht="12" customHeight="1"/>
    <row r="4297" ht="12" customHeight="1"/>
    <row r="4298" ht="12" customHeight="1"/>
    <row r="4299" ht="12" customHeight="1"/>
    <row r="4300" ht="12" customHeight="1"/>
    <row r="4301" ht="12" customHeight="1"/>
    <row r="4302" ht="12" customHeight="1"/>
    <row r="4303" ht="12" customHeight="1"/>
    <row r="4304" ht="12" customHeight="1"/>
    <row r="4305" ht="12" customHeight="1"/>
    <row r="4306" ht="12" customHeight="1"/>
    <row r="4307" ht="12" customHeight="1"/>
    <row r="4308" ht="12" customHeight="1"/>
    <row r="4309" ht="12" customHeight="1"/>
    <row r="4310" ht="12" customHeight="1"/>
    <row r="4311" ht="12" customHeight="1"/>
    <row r="4312" ht="12" customHeight="1"/>
    <row r="4313" ht="12" customHeight="1"/>
    <row r="4314" ht="12" customHeight="1"/>
    <row r="4315" ht="12" customHeight="1"/>
    <row r="4316" ht="12" customHeight="1"/>
    <row r="4317" ht="12" customHeight="1"/>
    <row r="4318" ht="12" customHeight="1"/>
    <row r="4319" ht="12" customHeight="1"/>
    <row r="4320" ht="12" customHeight="1"/>
    <row r="4321" ht="12" customHeight="1"/>
    <row r="4322" ht="12" customHeight="1"/>
    <row r="4323" ht="12" customHeight="1"/>
    <row r="4324" ht="12" customHeight="1"/>
    <row r="4335" ht="12" customHeight="1"/>
    <row r="4352" ht="12" customHeight="1"/>
    <row r="4355" ht="12" customHeight="1"/>
    <row r="4361" ht="12" customHeight="1"/>
    <row r="4378" ht="12" customHeight="1"/>
    <row r="4381" ht="12" customHeight="1"/>
    <row r="4385" ht="12" customHeight="1"/>
    <row r="4396" ht="12" customHeight="1"/>
    <row r="4399" ht="12" customHeight="1"/>
    <row r="4402" spans="2:33" ht="15" customHeight="1">
      <c r="B4402" s="140"/>
      <c r="C4402" s="140"/>
      <c r="D4402" s="140"/>
      <c r="E4402" s="140"/>
      <c r="F4402" s="140"/>
      <c r="G4402" s="140"/>
      <c r="H4402" s="140"/>
      <c r="I4402" s="140"/>
      <c r="J4402" s="140"/>
      <c r="K4402" s="140"/>
      <c r="L4402" s="140"/>
      <c r="M4402" s="140"/>
      <c r="N4402" s="140"/>
      <c r="O4402" s="140"/>
      <c r="P4402" s="140"/>
      <c r="Q4402" s="140"/>
      <c r="R4402" s="140"/>
      <c r="S4402" s="140"/>
      <c r="T4402" s="140"/>
      <c r="U4402" s="140"/>
      <c r="V4402" s="140"/>
      <c r="W4402" s="140"/>
      <c r="X4402" s="140"/>
      <c r="Y4402" s="140"/>
      <c r="Z4402" s="140"/>
      <c r="AA4402" s="140"/>
      <c r="AB4402" s="140"/>
      <c r="AC4402" s="140"/>
      <c r="AD4402" s="140"/>
      <c r="AE4402" s="140"/>
      <c r="AF4402" s="140"/>
      <c r="AG4402" s="140"/>
    </row>
  </sheetData>
  <mergeCells count="29">
    <mergeCell ref="B3902:AG3902"/>
    <mergeCell ref="B4027:AG4027"/>
    <mergeCell ref="B4152:AG4152"/>
    <mergeCell ref="B4277:AG4277"/>
    <mergeCell ref="B4402:AG4402"/>
    <mergeCell ref="B3777:AG3777"/>
    <mergeCell ref="B1269:AG1269"/>
    <mergeCell ref="B1484:AG1484"/>
    <mergeCell ref="B1713:AG1713"/>
    <mergeCell ref="B1990:AG1990"/>
    <mergeCell ref="B2325:AG2325"/>
    <mergeCell ref="B2645:AG2645"/>
    <mergeCell ref="B2971:AG2971"/>
    <mergeCell ref="B3293:AG3293"/>
    <mergeCell ref="B3402:AG3402"/>
    <mergeCell ref="B3527:AG3527"/>
    <mergeCell ref="B3652:AG3652"/>
    <mergeCell ref="B1169:AG1169"/>
    <mergeCell ref="B116:AG116"/>
    <mergeCell ref="B258:AG258"/>
    <mergeCell ref="B340:AG340"/>
    <mergeCell ref="B452:AG452"/>
    <mergeCell ref="B500:AG500"/>
    <mergeCell ref="B557:AG557"/>
    <mergeCell ref="B638:AG638"/>
    <mergeCell ref="B710:AG710"/>
    <mergeCell ref="B886:AG886"/>
    <mergeCell ref="B969:AG969"/>
    <mergeCell ref="B1071:AG1071"/>
  </mergeCells>
  <pageMargins left="0.75" right="0.75" top="1" bottom="1" header="0.5" footer="0.5"/>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356"/>
  <sheetViews>
    <sheetView topLeftCell="A196" workbookViewId="0">
      <selection activeCell="A202" sqref="A202:XFD202"/>
    </sheetView>
  </sheetViews>
  <sheetFormatPr defaultRowHeight="14.5"/>
  <cols>
    <col min="1" max="1" width="37.08984375" style="44" customWidth="1"/>
    <col min="2" max="2" width="17.36328125" customWidth="1"/>
  </cols>
  <sheetData>
    <row r="1" spans="1:37" ht="15" customHeight="1" thickBot="1">
      <c r="A1" s="123"/>
      <c r="B1" s="26" t="s">
        <v>1739</v>
      </c>
      <c r="C1" s="27">
        <v>2021</v>
      </c>
      <c r="D1" s="27">
        <v>2022</v>
      </c>
      <c r="E1" s="27">
        <v>2023</v>
      </c>
      <c r="F1" s="27">
        <v>2024</v>
      </c>
      <c r="G1" s="27">
        <v>2025</v>
      </c>
      <c r="H1" s="27">
        <v>2026</v>
      </c>
      <c r="I1" s="27">
        <v>2027</v>
      </c>
      <c r="J1" s="27">
        <v>2028</v>
      </c>
      <c r="K1" s="27">
        <v>2029</v>
      </c>
      <c r="L1" s="27">
        <v>2030</v>
      </c>
      <c r="M1" s="27">
        <v>2031</v>
      </c>
      <c r="N1" s="27">
        <v>2032</v>
      </c>
      <c r="O1" s="27">
        <v>2033</v>
      </c>
      <c r="P1" s="27">
        <v>2034</v>
      </c>
      <c r="Q1" s="27">
        <v>2035</v>
      </c>
      <c r="R1" s="27">
        <v>2036</v>
      </c>
      <c r="S1" s="27">
        <v>2037</v>
      </c>
      <c r="T1" s="27">
        <v>2038</v>
      </c>
      <c r="U1" s="27">
        <v>2039</v>
      </c>
      <c r="V1" s="27">
        <v>2040</v>
      </c>
      <c r="W1" s="27">
        <v>2041</v>
      </c>
      <c r="X1" s="27">
        <v>2042</v>
      </c>
      <c r="Y1" s="27">
        <v>2043</v>
      </c>
      <c r="Z1" s="27">
        <v>2044</v>
      </c>
      <c r="AA1" s="27">
        <v>2045</v>
      </c>
      <c r="AB1" s="27">
        <v>2046</v>
      </c>
      <c r="AC1" s="27">
        <v>2047</v>
      </c>
      <c r="AD1" s="27">
        <v>2048</v>
      </c>
      <c r="AE1" s="27">
        <v>2049</v>
      </c>
      <c r="AF1" s="27">
        <v>2050</v>
      </c>
      <c r="AG1" s="123"/>
      <c r="AH1" s="48">
        <v>2048</v>
      </c>
      <c r="AI1" s="48">
        <v>2049</v>
      </c>
      <c r="AJ1" s="48">
        <v>2050</v>
      </c>
      <c r="AK1" s="48" t="s">
        <v>1126</v>
      </c>
    </row>
    <row r="2" spans="1:37" ht="15" customHeight="1" thickTop="1">
      <c r="A2" s="123"/>
      <c r="B2" s="123"/>
      <c r="C2" s="123"/>
      <c r="D2" s="123"/>
      <c r="E2" s="123"/>
      <c r="F2" s="123"/>
      <c r="G2" s="123"/>
      <c r="H2" s="123"/>
      <c r="I2" s="123"/>
      <c r="J2" s="123"/>
      <c r="K2" s="123"/>
      <c r="L2" s="123"/>
      <c r="M2" s="123"/>
      <c r="N2" s="123"/>
      <c r="O2" s="123"/>
      <c r="P2" s="123"/>
      <c r="Q2" s="123"/>
      <c r="R2" s="123"/>
      <c r="S2" s="123"/>
      <c r="T2" s="123"/>
      <c r="U2" s="123"/>
      <c r="V2" s="123"/>
      <c r="W2" s="123"/>
      <c r="X2" s="123"/>
      <c r="Y2" s="123"/>
      <c r="Z2" s="123"/>
      <c r="AA2" s="123"/>
      <c r="AB2" s="123"/>
      <c r="AC2" s="123"/>
      <c r="AD2" s="123"/>
      <c r="AE2" s="123"/>
      <c r="AF2" s="123"/>
      <c r="AG2" s="123"/>
    </row>
    <row r="3" spans="1:37" ht="15" customHeight="1">
      <c r="A3" s="123"/>
      <c r="B3" s="123"/>
      <c r="C3" s="130" t="s">
        <v>110</v>
      </c>
      <c r="D3" s="130" t="s">
        <v>1740</v>
      </c>
      <c r="E3" s="112"/>
      <c r="F3" s="112"/>
      <c r="G3" s="112"/>
      <c r="H3" s="123"/>
      <c r="I3" s="123"/>
      <c r="J3" s="123"/>
      <c r="K3" s="123"/>
      <c r="L3" s="123"/>
      <c r="M3" s="123"/>
      <c r="N3" s="123"/>
      <c r="O3" s="123"/>
      <c r="P3" s="123"/>
      <c r="Q3" s="123"/>
      <c r="R3" s="123"/>
      <c r="S3" s="123"/>
      <c r="T3" s="123"/>
      <c r="U3" s="123"/>
      <c r="V3" s="123"/>
      <c r="W3" s="123"/>
      <c r="X3" s="123"/>
      <c r="Y3" s="123"/>
      <c r="Z3" s="123"/>
      <c r="AA3" s="123"/>
      <c r="AB3" s="123"/>
      <c r="AC3" s="123"/>
      <c r="AD3" s="123"/>
      <c r="AE3" s="123"/>
      <c r="AF3" s="123"/>
      <c r="AG3" s="123"/>
    </row>
    <row r="4" spans="1:37" ht="15" customHeight="1">
      <c r="A4" s="123"/>
      <c r="B4" s="123"/>
      <c r="C4" s="130" t="s">
        <v>109</v>
      </c>
      <c r="D4" s="130" t="s">
        <v>1741</v>
      </c>
      <c r="E4" s="112"/>
      <c r="F4" s="112"/>
      <c r="G4" s="130" t="s">
        <v>1742</v>
      </c>
      <c r="H4" s="123"/>
      <c r="I4" s="123"/>
      <c r="J4" s="123"/>
      <c r="K4" s="123"/>
      <c r="L4" s="123"/>
      <c r="M4" s="123"/>
      <c r="N4" s="123"/>
      <c r="O4" s="123"/>
      <c r="P4" s="123"/>
      <c r="Q4" s="123"/>
      <c r="R4" s="123"/>
      <c r="S4" s="123"/>
      <c r="T4" s="123"/>
      <c r="U4" s="123"/>
      <c r="V4" s="123"/>
      <c r="W4" s="123"/>
      <c r="X4" s="123"/>
      <c r="Y4" s="123"/>
      <c r="Z4" s="123"/>
      <c r="AA4" s="123"/>
      <c r="AB4" s="123"/>
      <c r="AC4" s="123"/>
      <c r="AD4" s="123"/>
      <c r="AE4" s="123"/>
      <c r="AF4" s="123"/>
      <c r="AG4" s="123"/>
    </row>
    <row r="5" spans="1:37" ht="15" customHeight="1">
      <c r="A5" s="123"/>
      <c r="B5" s="123"/>
      <c r="C5" s="130" t="s">
        <v>107</v>
      </c>
      <c r="D5" s="130" t="s">
        <v>1743</v>
      </c>
      <c r="E5" s="112"/>
      <c r="F5" s="112"/>
      <c r="G5" s="112"/>
      <c r="H5" s="123"/>
      <c r="I5" s="123"/>
      <c r="J5" s="123"/>
      <c r="K5" s="123"/>
      <c r="L5" s="123"/>
      <c r="M5" s="123"/>
      <c r="N5" s="123"/>
      <c r="O5" s="123"/>
      <c r="P5" s="123"/>
      <c r="Q5" s="123"/>
      <c r="R5" s="123"/>
      <c r="S5" s="123"/>
      <c r="T5" s="123"/>
      <c r="U5" s="123"/>
      <c r="V5" s="123"/>
      <c r="W5" s="123"/>
      <c r="X5" s="123"/>
      <c r="Y5" s="123"/>
      <c r="Z5" s="123"/>
      <c r="AA5" s="123"/>
      <c r="AB5" s="123"/>
      <c r="AC5" s="123"/>
      <c r="AD5" s="123"/>
      <c r="AE5" s="123"/>
      <c r="AF5" s="123"/>
      <c r="AG5" s="123"/>
    </row>
    <row r="6" spans="1:37" ht="15" customHeight="1">
      <c r="A6" s="123"/>
      <c r="B6" s="123"/>
      <c r="C6" s="130" t="s">
        <v>106</v>
      </c>
      <c r="D6" s="112"/>
      <c r="E6" s="130" t="s">
        <v>1744</v>
      </c>
      <c r="F6" s="112"/>
      <c r="G6" s="112"/>
      <c r="H6" s="123"/>
      <c r="I6" s="123"/>
      <c r="J6" s="123"/>
      <c r="K6" s="123"/>
      <c r="L6" s="123"/>
      <c r="M6" s="123"/>
      <c r="N6" s="123"/>
      <c r="O6" s="123"/>
      <c r="P6" s="123"/>
      <c r="Q6" s="123"/>
      <c r="R6" s="123"/>
      <c r="S6" s="123"/>
      <c r="T6" s="123"/>
      <c r="U6" s="123"/>
      <c r="V6" s="123"/>
      <c r="W6" s="123"/>
      <c r="X6" s="123"/>
      <c r="Y6" s="123"/>
      <c r="Z6" s="123"/>
      <c r="AA6" s="123"/>
      <c r="AB6" s="123"/>
      <c r="AC6" s="123"/>
      <c r="AD6" s="123"/>
      <c r="AE6" s="123"/>
      <c r="AF6" s="123"/>
      <c r="AG6" s="123"/>
    </row>
    <row r="7" spans="1:37">
      <c r="A7" s="123"/>
      <c r="B7" s="123"/>
      <c r="C7" s="123"/>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row>
    <row r="8" spans="1:37">
      <c r="A8" s="123"/>
      <c r="B8" s="123"/>
      <c r="C8" s="123"/>
      <c r="D8" s="123"/>
      <c r="E8" s="123"/>
      <c r="F8" s="123"/>
      <c r="G8" s="123"/>
      <c r="H8" s="123"/>
      <c r="I8" s="123"/>
      <c r="J8" s="123"/>
      <c r="K8" s="123"/>
      <c r="L8" s="123"/>
      <c r="M8" s="123"/>
      <c r="N8" s="123"/>
      <c r="O8" s="123"/>
      <c r="P8" s="123"/>
      <c r="Q8" s="123"/>
      <c r="R8" s="123"/>
      <c r="S8" s="123"/>
      <c r="T8" s="123"/>
      <c r="U8" s="123"/>
      <c r="V8" s="123"/>
      <c r="W8" s="123"/>
      <c r="X8" s="123"/>
      <c r="Y8" s="123"/>
      <c r="Z8" s="123"/>
      <c r="AA8" s="123"/>
      <c r="AB8" s="123"/>
      <c r="AC8" s="123"/>
      <c r="AD8" s="123"/>
      <c r="AE8" s="123"/>
      <c r="AF8" s="123"/>
      <c r="AG8" s="123"/>
    </row>
    <row r="9" spans="1:37">
      <c r="A9" s="123"/>
      <c r="B9" s="123"/>
      <c r="C9" s="123"/>
      <c r="D9" s="123"/>
      <c r="E9" s="123"/>
      <c r="F9" s="123"/>
      <c r="G9" s="123"/>
      <c r="H9" s="123"/>
      <c r="I9" s="123"/>
      <c r="J9" s="123"/>
      <c r="K9" s="123"/>
      <c r="L9" s="123"/>
      <c r="M9" s="123"/>
      <c r="N9" s="123"/>
      <c r="O9" s="123"/>
      <c r="P9" s="123"/>
      <c r="Q9" s="123"/>
      <c r="R9" s="123"/>
      <c r="S9" s="123"/>
      <c r="T9" s="123"/>
      <c r="U9" s="123"/>
      <c r="V9" s="123"/>
      <c r="W9" s="123"/>
      <c r="X9" s="123"/>
      <c r="Y9" s="123"/>
      <c r="Z9" s="123"/>
      <c r="AA9" s="123"/>
      <c r="AB9" s="123"/>
      <c r="AC9" s="123"/>
      <c r="AD9" s="123"/>
      <c r="AE9" s="123"/>
      <c r="AF9" s="123"/>
      <c r="AG9" s="123"/>
    </row>
    <row r="10" spans="1:37" ht="15" customHeight="1">
      <c r="A10" s="19" t="s">
        <v>768</v>
      </c>
      <c r="B10" s="29" t="s">
        <v>1990</v>
      </c>
      <c r="C10" s="123"/>
      <c r="D10" s="123"/>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3"/>
      <c r="AG10" s="127" t="s">
        <v>1745</v>
      </c>
    </row>
    <row r="11" spans="1:37" ht="15" customHeight="1">
      <c r="A11" s="123"/>
      <c r="B11" s="26"/>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7" t="s">
        <v>1746</v>
      </c>
    </row>
    <row r="12" spans="1:37" ht="15" customHeight="1">
      <c r="A12" s="123"/>
      <c r="B12" s="26"/>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127" t="s">
        <v>1747</v>
      </c>
    </row>
    <row r="13" spans="1:37" ht="15" customHeight="1" thickBot="1">
      <c r="A13" s="123"/>
      <c r="B13" s="27" t="s">
        <v>1991</v>
      </c>
      <c r="C13" s="27">
        <v>2021</v>
      </c>
      <c r="D13" s="27">
        <v>2022</v>
      </c>
      <c r="E13" s="27">
        <v>2023</v>
      </c>
      <c r="F13" s="27">
        <v>2024</v>
      </c>
      <c r="G13" s="27">
        <v>2025</v>
      </c>
      <c r="H13" s="27">
        <v>2026</v>
      </c>
      <c r="I13" s="27">
        <v>2027</v>
      </c>
      <c r="J13" s="27">
        <v>2028</v>
      </c>
      <c r="K13" s="27">
        <v>2029</v>
      </c>
      <c r="L13" s="27">
        <v>2030</v>
      </c>
      <c r="M13" s="27">
        <v>2031</v>
      </c>
      <c r="N13" s="27">
        <v>2032</v>
      </c>
      <c r="O13" s="27">
        <v>2033</v>
      </c>
      <c r="P13" s="27">
        <v>2034</v>
      </c>
      <c r="Q13" s="27">
        <v>2035</v>
      </c>
      <c r="R13" s="27">
        <v>2036</v>
      </c>
      <c r="S13" s="27">
        <v>2037</v>
      </c>
      <c r="T13" s="27">
        <v>2038</v>
      </c>
      <c r="U13" s="27">
        <v>2039</v>
      </c>
      <c r="V13" s="27">
        <v>2040</v>
      </c>
      <c r="W13" s="27">
        <v>2041</v>
      </c>
      <c r="X13" s="27">
        <v>2042</v>
      </c>
      <c r="Y13" s="27">
        <v>2043</v>
      </c>
      <c r="Z13" s="27">
        <v>2044</v>
      </c>
      <c r="AA13" s="27">
        <v>2045</v>
      </c>
      <c r="AB13" s="27">
        <v>2046</v>
      </c>
      <c r="AC13" s="27">
        <v>2047</v>
      </c>
      <c r="AD13" s="27">
        <v>2048</v>
      </c>
      <c r="AE13" s="27">
        <v>2049</v>
      </c>
      <c r="AF13" s="27">
        <v>2050</v>
      </c>
      <c r="AG13" s="131" t="s">
        <v>1748</v>
      </c>
    </row>
    <row r="14" spans="1:37" ht="15" customHeight="1" thickTop="1">
      <c r="A14" s="123"/>
      <c r="B14" s="123"/>
      <c r="C14" s="123"/>
      <c r="D14" s="123"/>
      <c r="E14" s="123"/>
      <c r="F14" s="123"/>
      <c r="G14" s="123"/>
      <c r="H14" s="123"/>
      <c r="I14" s="123"/>
      <c r="J14" s="123"/>
      <c r="K14" s="123"/>
      <c r="L14" s="123"/>
      <c r="M14" s="123"/>
      <c r="N14" s="123"/>
      <c r="O14" s="123"/>
      <c r="P14" s="123"/>
      <c r="Q14" s="123"/>
      <c r="R14" s="123"/>
      <c r="S14" s="123"/>
      <c r="T14" s="123"/>
      <c r="U14" s="123"/>
      <c r="V14" s="123"/>
      <c r="W14" s="123"/>
      <c r="X14" s="123"/>
      <c r="Y14" s="123"/>
      <c r="Z14" s="123"/>
      <c r="AA14" s="123"/>
      <c r="AB14" s="123"/>
      <c r="AC14" s="123"/>
      <c r="AD14" s="123"/>
      <c r="AE14" s="123"/>
      <c r="AF14" s="123"/>
      <c r="AG14" s="17"/>
    </row>
    <row r="15" spans="1:37" ht="15" customHeight="1">
      <c r="A15" s="123"/>
      <c r="B15" s="30" t="s">
        <v>1992</v>
      </c>
      <c r="C15" s="123"/>
      <c r="D15" s="123"/>
      <c r="E15" s="123"/>
      <c r="F15" s="123"/>
      <c r="G15" s="123"/>
      <c r="H15" s="123"/>
      <c r="I15" s="123"/>
      <c r="J15" s="123"/>
      <c r="K15" s="123"/>
      <c r="L15" s="123"/>
      <c r="M15" s="123"/>
      <c r="N15" s="123"/>
      <c r="O15" s="123"/>
      <c r="P15" s="123"/>
      <c r="Q15" s="123"/>
      <c r="R15" s="123"/>
      <c r="S15" s="123"/>
      <c r="T15" s="123"/>
      <c r="U15" s="123"/>
      <c r="V15" s="123"/>
      <c r="W15" s="123"/>
      <c r="X15" s="123"/>
      <c r="Y15" s="123"/>
      <c r="Z15" s="123"/>
      <c r="AA15" s="123"/>
      <c r="AB15" s="123"/>
      <c r="AC15" s="123"/>
      <c r="AD15" s="123"/>
      <c r="AE15" s="123"/>
      <c r="AF15" s="123"/>
      <c r="AG15" s="123"/>
      <c r="AH15">
        <v>2048</v>
      </c>
      <c r="AI15">
        <v>2049</v>
      </c>
      <c r="AJ15">
        <v>2050</v>
      </c>
      <c r="AK15" t="s">
        <v>1126</v>
      </c>
    </row>
    <row r="16" spans="1:37">
      <c r="A16" s="123"/>
      <c r="B16" s="123"/>
      <c r="C16" s="123"/>
      <c r="D16" s="123"/>
      <c r="E16" s="123"/>
      <c r="F16" s="123"/>
      <c r="G16" s="123"/>
      <c r="H16" s="123"/>
      <c r="I16" s="123"/>
      <c r="J16" s="123"/>
      <c r="K16" s="123"/>
      <c r="L16" s="123"/>
      <c r="M16" s="123"/>
      <c r="N16" s="123"/>
      <c r="O16" s="123"/>
      <c r="P16" s="123"/>
      <c r="Q16" s="123"/>
      <c r="R16" s="123"/>
      <c r="S16" s="123"/>
      <c r="T16" s="123"/>
      <c r="U16" s="123"/>
      <c r="V16" s="123"/>
      <c r="W16" s="123"/>
      <c r="X16" s="123"/>
      <c r="Y16" s="123"/>
      <c r="Z16" s="123"/>
      <c r="AA16" s="123"/>
      <c r="AB16" s="123"/>
      <c r="AC16" s="123"/>
      <c r="AD16" s="123"/>
      <c r="AE16" s="123"/>
      <c r="AF16" s="123"/>
      <c r="AG16" s="123"/>
    </row>
    <row r="17" spans="1:37" ht="15" customHeight="1">
      <c r="A17" s="123"/>
      <c r="B17" s="30" t="s">
        <v>1993</v>
      </c>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row>
    <row r="18" spans="1:37" ht="15" customHeight="1">
      <c r="A18" s="123"/>
      <c r="B18" s="30" t="s">
        <v>1994</v>
      </c>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row>
    <row r="19" spans="1:37" ht="15" customHeight="1">
      <c r="A19" s="19" t="s">
        <v>766</v>
      </c>
      <c r="B19" s="37" t="s">
        <v>1995</v>
      </c>
      <c r="C19" s="33">
        <v>48.562122000000002</v>
      </c>
      <c r="D19" s="33">
        <v>49.921322000000004</v>
      </c>
      <c r="E19" s="33">
        <v>50.826698</v>
      </c>
      <c r="F19" s="33">
        <v>51.569110999999999</v>
      </c>
      <c r="G19" s="33">
        <v>52.421287999999997</v>
      </c>
      <c r="H19" s="33">
        <v>53.191727</v>
      </c>
      <c r="I19" s="33">
        <v>53.913155000000003</v>
      </c>
      <c r="J19" s="33">
        <v>54.794970999999997</v>
      </c>
      <c r="K19" s="33">
        <v>55.760941000000003</v>
      </c>
      <c r="L19" s="33">
        <v>56.699233999999997</v>
      </c>
      <c r="M19" s="33">
        <v>57.636158000000002</v>
      </c>
      <c r="N19" s="33">
        <v>58.554969999999997</v>
      </c>
      <c r="O19" s="33">
        <v>59.404952999999999</v>
      </c>
      <c r="P19" s="33">
        <v>60.190910000000002</v>
      </c>
      <c r="Q19" s="33">
        <v>60.965899999999998</v>
      </c>
      <c r="R19" s="33">
        <v>61.705547000000003</v>
      </c>
      <c r="S19" s="33">
        <v>62.421191999999998</v>
      </c>
      <c r="T19" s="33">
        <v>63.06794</v>
      </c>
      <c r="U19" s="33">
        <v>63.629024999999999</v>
      </c>
      <c r="V19" s="33">
        <v>64.134681999999998</v>
      </c>
      <c r="W19" s="33">
        <v>64.643119999999996</v>
      </c>
      <c r="X19" s="33">
        <v>65.130538999999999</v>
      </c>
      <c r="Y19" s="33">
        <v>65.546768</v>
      </c>
      <c r="Z19" s="33">
        <v>65.922859000000003</v>
      </c>
      <c r="AA19" s="33">
        <v>66.297554000000005</v>
      </c>
      <c r="AB19" s="33">
        <v>66.724739</v>
      </c>
      <c r="AC19" s="33">
        <v>67.067038999999994</v>
      </c>
      <c r="AD19" s="33">
        <v>67.358086</v>
      </c>
      <c r="AE19" s="33">
        <v>67.799842999999996</v>
      </c>
      <c r="AF19" s="33">
        <v>68.347556999999995</v>
      </c>
      <c r="AG19" s="32">
        <v>1.1854999999999999E-2</v>
      </c>
      <c r="AH19">
        <v>70.158630000000002</v>
      </c>
      <c r="AI19">
        <v>70.541718000000003</v>
      </c>
      <c r="AJ19">
        <v>70.972908000000004</v>
      </c>
      <c r="AK19" s="100">
        <v>1.6E-2</v>
      </c>
    </row>
    <row r="20" spans="1:37" ht="15" customHeight="1">
      <c r="A20" s="19" t="s">
        <v>765</v>
      </c>
      <c r="B20" s="37" t="s">
        <v>1996</v>
      </c>
      <c r="C20" s="33">
        <v>13.71973</v>
      </c>
      <c r="D20" s="33">
        <v>14.509494</v>
      </c>
      <c r="E20" s="33">
        <v>15.223727999999999</v>
      </c>
      <c r="F20" s="33">
        <v>15.928431</v>
      </c>
      <c r="G20" s="33">
        <v>16.710657000000001</v>
      </c>
      <c r="H20" s="33">
        <v>17.518068</v>
      </c>
      <c r="I20" s="33">
        <v>18.350145000000001</v>
      </c>
      <c r="J20" s="33">
        <v>19.278593000000001</v>
      </c>
      <c r="K20" s="33">
        <v>20.296970000000002</v>
      </c>
      <c r="L20" s="33">
        <v>21.360088000000001</v>
      </c>
      <c r="M20" s="33">
        <v>22.462855999999999</v>
      </c>
      <c r="N20" s="33">
        <v>23.644521999999998</v>
      </c>
      <c r="O20" s="33">
        <v>24.900276000000002</v>
      </c>
      <c r="P20" s="33">
        <v>26.189910999999999</v>
      </c>
      <c r="Q20" s="33">
        <v>27.543158999999999</v>
      </c>
      <c r="R20" s="33">
        <v>28.968440999999999</v>
      </c>
      <c r="S20" s="33">
        <v>30.476702</v>
      </c>
      <c r="T20" s="33">
        <v>32.016410999999998</v>
      </c>
      <c r="U20" s="33">
        <v>33.555098999999998</v>
      </c>
      <c r="V20" s="33">
        <v>35.125709999999998</v>
      </c>
      <c r="W20" s="33">
        <v>36.803187999999999</v>
      </c>
      <c r="X20" s="33">
        <v>38.505768000000003</v>
      </c>
      <c r="Y20" s="33">
        <v>40.175334999999997</v>
      </c>
      <c r="Z20" s="33">
        <v>41.861279000000003</v>
      </c>
      <c r="AA20" s="33">
        <v>43.577869</v>
      </c>
      <c r="AB20" s="33">
        <v>45.356738999999997</v>
      </c>
      <c r="AC20" s="33">
        <v>47.100273000000001</v>
      </c>
      <c r="AD20" s="33">
        <v>48.82452</v>
      </c>
      <c r="AE20" s="33">
        <v>50.689979999999998</v>
      </c>
      <c r="AF20" s="33">
        <v>52.670997999999997</v>
      </c>
      <c r="AG20" s="32">
        <v>4.7480000000000001E-2</v>
      </c>
      <c r="AH20">
        <v>22.800196</v>
      </c>
      <c r="AI20">
        <v>23.335905</v>
      </c>
      <c r="AJ20">
        <v>23.896128000000001</v>
      </c>
      <c r="AK20" s="100">
        <v>2.4E-2</v>
      </c>
    </row>
    <row r="21" spans="1:37" ht="15" customHeight="1">
      <c r="A21" s="19" t="s">
        <v>764</v>
      </c>
      <c r="B21" s="37" t="s">
        <v>1753</v>
      </c>
      <c r="C21" s="33">
        <v>9.9469999999999992E-3</v>
      </c>
      <c r="D21" s="33">
        <v>1.9261E-2</v>
      </c>
      <c r="E21" s="33">
        <v>2.8233999999999999E-2</v>
      </c>
      <c r="F21" s="33">
        <v>3.6831999999999997E-2</v>
      </c>
      <c r="G21" s="33">
        <v>4.5329000000000001E-2</v>
      </c>
      <c r="H21" s="33">
        <v>5.3714999999999999E-2</v>
      </c>
      <c r="I21" s="33">
        <v>6.1983999999999997E-2</v>
      </c>
      <c r="J21" s="33">
        <v>7.0388000000000006E-2</v>
      </c>
      <c r="K21" s="33">
        <v>7.9002000000000003E-2</v>
      </c>
      <c r="L21" s="33">
        <v>8.7644E-2</v>
      </c>
      <c r="M21" s="33">
        <v>9.6404000000000004E-2</v>
      </c>
      <c r="N21" s="33">
        <v>0.10538400000000001</v>
      </c>
      <c r="O21" s="33">
        <v>0.114579</v>
      </c>
      <c r="P21" s="33">
        <v>0.123893</v>
      </c>
      <c r="Q21" s="33">
        <v>0.13350899999999999</v>
      </c>
      <c r="R21" s="33">
        <v>0.14349400000000001</v>
      </c>
      <c r="S21" s="33">
        <v>0.153945</v>
      </c>
      <c r="T21" s="33">
        <v>0.164744</v>
      </c>
      <c r="U21" s="33">
        <v>0.17580599999999999</v>
      </c>
      <c r="V21" s="33">
        <v>0.187305</v>
      </c>
      <c r="W21" s="33">
        <v>0.19944799999999999</v>
      </c>
      <c r="X21" s="33">
        <v>0.21174699999999999</v>
      </c>
      <c r="Y21" s="33">
        <v>0.22403200000000001</v>
      </c>
      <c r="Z21" s="33">
        <v>0.23650499999999999</v>
      </c>
      <c r="AA21" s="33">
        <v>0.24940100000000001</v>
      </c>
      <c r="AB21" s="33">
        <v>0.26299899999999998</v>
      </c>
      <c r="AC21" s="33">
        <v>0.27670299999999998</v>
      </c>
      <c r="AD21" s="33">
        <v>0.29067199999999999</v>
      </c>
      <c r="AE21" s="33">
        <v>0.30604199999999998</v>
      </c>
      <c r="AF21" s="33">
        <v>0.32268200000000002</v>
      </c>
      <c r="AG21" s="32">
        <v>0.127475</v>
      </c>
      <c r="AH21">
        <v>0.215387</v>
      </c>
      <c r="AI21">
        <v>0.22609299999999999</v>
      </c>
      <c r="AJ21">
        <v>0.237484</v>
      </c>
      <c r="AK21" s="100">
        <v>0.104</v>
      </c>
    </row>
    <row r="22" spans="1:37" ht="15" customHeight="1">
      <c r="A22" s="19" t="s">
        <v>763</v>
      </c>
      <c r="B22" s="37" t="s">
        <v>1997</v>
      </c>
      <c r="C22" s="33">
        <v>1.9008000000000001E-2</v>
      </c>
      <c r="D22" s="33">
        <v>2.1402999999999998E-2</v>
      </c>
      <c r="E22" s="33">
        <v>2.3498000000000002E-2</v>
      </c>
      <c r="F22" s="33">
        <v>2.5399999999999999E-2</v>
      </c>
      <c r="G22" s="33">
        <v>2.7261000000000001E-2</v>
      </c>
      <c r="H22" s="33">
        <v>2.9021000000000002E-2</v>
      </c>
      <c r="I22" s="33">
        <v>3.0700999999999999E-2</v>
      </c>
      <c r="J22" s="33">
        <v>3.2417000000000001E-2</v>
      </c>
      <c r="K22" s="33">
        <v>3.4158000000000001E-2</v>
      </c>
      <c r="L22" s="33">
        <v>3.5839999999999997E-2</v>
      </c>
      <c r="M22" s="33">
        <v>3.7495000000000001E-2</v>
      </c>
      <c r="N22" s="33">
        <v>3.9149999999999997E-2</v>
      </c>
      <c r="O22" s="33">
        <v>4.0766999999999998E-2</v>
      </c>
      <c r="P22" s="33">
        <v>4.231E-2</v>
      </c>
      <c r="Q22" s="33">
        <v>4.3823000000000001E-2</v>
      </c>
      <c r="R22" s="33">
        <v>4.5346999999999998E-2</v>
      </c>
      <c r="S22" s="33">
        <v>4.6872999999999998E-2</v>
      </c>
      <c r="T22" s="33">
        <v>4.845E-2</v>
      </c>
      <c r="U22" s="33">
        <v>5.0062000000000002E-2</v>
      </c>
      <c r="V22" s="33">
        <v>5.1723999999999999E-2</v>
      </c>
      <c r="W22" s="33">
        <v>5.3624999999999999E-2</v>
      </c>
      <c r="X22" s="33">
        <v>5.5605000000000002E-2</v>
      </c>
      <c r="Y22" s="33">
        <v>5.7665000000000001E-2</v>
      </c>
      <c r="Z22" s="33">
        <v>5.9881999999999998E-2</v>
      </c>
      <c r="AA22" s="33">
        <v>6.2341000000000001E-2</v>
      </c>
      <c r="AB22" s="33">
        <v>6.5117999999999995E-2</v>
      </c>
      <c r="AC22" s="33">
        <v>6.8162E-2</v>
      </c>
      <c r="AD22" s="33">
        <v>7.1476999999999999E-2</v>
      </c>
      <c r="AE22" s="33">
        <v>7.5412999999999994E-2</v>
      </c>
      <c r="AF22" s="33">
        <v>7.9833000000000001E-2</v>
      </c>
      <c r="AG22" s="32">
        <v>5.0730999999999998E-2</v>
      </c>
      <c r="AH22">
        <v>5.9117999999999997E-2</v>
      </c>
      <c r="AI22">
        <v>6.1026999999999998E-2</v>
      </c>
      <c r="AJ22">
        <v>6.3146999999999995E-2</v>
      </c>
      <c r="AK22" s="100">
        <v>7.9000000000000001E-2</v>
      </c>
    </row>
    <row r="23" spans="1:37" ht="15" customHeight="1">
      <c r="A23" s="19" t="s">
        <v>762</v>
      </c>
      <c r="B23" s="37" t="s">
        <v>1998</v>
      </c>
      <c r="C23" s="33">
        <v>3.4878469999999999</v>
      </c>
      <c r="D23" s="33">
        <v>3.396055</v>
      </c>
      <c r="E23" s="33">
        <v>3.2605189999999999</v>
      </c>
      <c r="F23" s="33">
        <v>3.1153339999999998</v>
      </c>
      <c r="G23" s="33">
        <v>2.9821870000000001</v>
      </c>
      <c r="H23" s="33">
        <v>2.854012</v>
      </c>
      <c r="I23" s="33">
        <v>2.7398899999999999</v>
      </c>
      <c r="J23" s="33">
        <v>2.6529919999999998</v>
      </c>
      <c r="K23" s="33">
        <v>2.585737</v>
      </c>
      <c r="L23" s="33">
        <v>2.5258759999999998</v>
      </c>
      <c r="M23" s="33">
        <v>2.4737580000000001</v>
      </c>
      <c r="N23" s="33">
        <v>2.4297300000000002</v>
      </c>
      <c r="O23" s="33">
        <v>2.3875510000000002</v>
      </c>
      <c r="P23" s="33">
        <v>2.3298100000000002</v>
      </c>
      <c r="Q23" s="33">
        <v>2.2622469999999999</v>
      </c>
      <c r="R23" s="33">
        <v>2.1853099999999999</v>
      </c>
      <c r="S23" s="33">
        <v>2.1053359999999999</v>
      </c>
      <c r="T23" s="33">
        <v>2.0097339999999999</v>
      </c>
      <c r="U23" s="33">
        <v>1.912614</v>
      </c>
      <c r="V23" s="33">
        <v>1.819682</v>
      </c>
      <c r="W23" s="33">
        <v>1.7428030000000001</v>
      </c>
      <c r="X23" s="33">
        <v>1.67967</v>
      </c>
      <c r="Y23" s="33">
        <v>1.6377820000000001</v>
      </c>
      <c r="Z23" s="33">
        <v>1.611829</v>
      </c>
      <c r="AA23" s="33">
        <v>1.600689</v>
      </c>
      <c r="AB23" s="33">
        <v>1.601464</v>
      </c>
      <c r="AC23" s="33">
        <v>1.6092500000000001</v>
      </c>
      <c r="AD23" s="33">
        <v>1.6220909999999999</v>
      </c>
      <c r="AE23" s="33">
        <v>1.63991</v>
      </c>
      <c r="AF23" s="33">
        <v>1.6583950000000001</v>
      </c>
      <c r="AG23" s="32">
        <v>-2.5309999999999999E-2</v>
      </c>
      <c r="AH23">
        <v>19.985868</v>
      </c>
      <c r="AI23">
        <v>20.989632</v>
      </c>
      <c r="AJ23">
        <v>22.046140999999999</v>
      </c>
      <c r="AK23" s="100">
        <v>5.8000000000000003E-2</v>
      </c>
    </row>
    <row r="24" spans="1:37" ht="15" customHeight="1">
      <c r="A24" s="19" t="s">
        <v>761</v>
      </c>
      <c r="B24" s="37" t="s">
        <v>1999</v>
      </c>
      <c r="C24" s="33">
        <v>8.6799999999999996E-4</v>
      </c>
      <c r="D24" s="33">
        <v>8.4800000000000001E-4</v>
      </c>
      <c r="E24" s="33">
        <v>8.3199999999999995E-4</v>
      </c>
      <c r="F24" s="33">
        <v>8.2399999999999997E-4</v>
      </c>
      <c r="G24" s="33">
        <v>8.2799999999999996E-4</v>
      </c>
      <c r="H24" s="33">
        <v>8.4000000000000003E-4</v>
      </c>
      <c r="I24" s="33">
        <v>8.5999999999999998E-4</v>
      </c>
      <c r="J24" s="33">
        <v>8.8800000000000001E-4</v>
      </c>
      <c r="K24" s="33">
        <v>9.0499999999999999E-4</v>
      </c>
      <c r="L24" s="33">
        <v>9.1E-4</v>
      </c>
      <c r="M24" s="33">
        <v>9.1500000000000001E-4</v>
      </c>
      <c r="N24" s="33">
        <v>9.2299999999999999E-4</v>
      </c>
      <c r="O24" s="33">
        <v>9.01E-4</v>
      </c>
      <c r="P24" s="33">
        <v>8.7000000000000001E-4</v>
      </c>
      <c r="Q24" s="33">
        <v>8.5300000000000003E-4</v>
      </c>
      <c r="R24" s="33">
        <v>8.4699999999999999E-4</v>
      </c>
      <c r="S24" s="33">
        <v>8.4999999999999995E-4</v>
      </c>
      <c r="T24" s="33">
        <v>8.61E-4</v>
      </c>
      <c r="U24" s="33">
        <v>8.7600000000000004E-4</v>
      </c>
      <c r="V24" s="33">
        <v>9.0499999999999999E-4</v>
      </c>
      <c r="W24" s="33">
        <v>9.41E-4</v>
      </c>
      <c r="X24" s="33">
        <v>9.7599999999999998E-4</v>
      </c>
      <c r="Y24" s="33">
        <v>1.01E-3</v>
      </c>
      <c r="Z24" s="33">
        <v>1.029E-3</v>
      </c>
      <c r="AA24" s="33">
        <v>1.044E-3</v>
      </c>
      <c r="AB24" s="33">
        <v>1.062E-3</v>
      </c>
      <c r="AC24" s="33">
        <v>1.0820000000000001E-3</v>
      </c>
      <c r="AD24" s="33">
        <v>1.103E-3</v>
      </c>
      <c r="AE24" s="33">
        <v>1.127E-3</v>
      </c>
      <c r="AF24" s="33">
        <v>1.155E-3</v>
      </c>
      <c r="AG24" s="32">
        <v>9.9100000000000004E-3</v>
      </c>
      <c r="AH24">
        <v>0.22128300000000001</v>
      </c>
      <c r="AI24">
        <v>0.23241600000000001</v>
      </c>
      <c r="AJ24">
        <v>0.24429999999999999</v>
      </c>
      <c r="AK24" s="100">
        <v>0.13600000000000001</v>
      </c>
    </row>
    <row r="25" spans="1:37" ht="15" customHeight="1">
      <c r="A25" s="19" t="s">
        <v>760</v>
      </c>
      <c r="B25" s="37" t="s">
        <v>2000</v>
      </c>
      <c r="C25" s="33">
        <v>7.4359999999999999E-3</v>
      </c>
      <c r="D25" s="33">
        <v>1.5032999999999999E-2</v>
      </c>
      <c r="E25" s="33">
        <v>2.3033999999999999E-2</v>
      </c>
      <c r="F25" s="33">
        <v>3.1196999999999999E-2</v>
      </c>
      <c r="G25" s="33">
        <v>3.9605000000000001E-2</v>
      </c>
      <c r="H25" s="33">
        <v>4.8119000000000002E-2</v>
      </c>
      <c r="I25" s="33">
        <v>5.6652000000000001E-2</v>
      </c>
      <c r="J25" s="33">
        <v>6.5377000000000005E-2</v>
      </c>
      <c r="K25" s="33">
        <v>7.4314000000000005E-2</v>
      </c>
      <c r="L25" s="33">
        <v>8.3268999999999996E-2</v>
      </c>
      <c r="M25" s="33">
        <v>9.2311000000000004E-2</v>
      </c>
      <c r="N25" s="33">
        <v>0.101533</v>
      </c>
      <c r="O25" s="33">
        <v>0.110939</v>
      </c>
      <c r="P25" s="33">
        <v>0.120481</v>
      </c>
      <c r="Q25" s="33">
        <v>0.13036300000000001</v>
      </c>
      <c r="R25" s="33">
        <v>0.14065900000000001</v>
      </c>
      <c r="S25" s="33">
        <v>0.15149199999999999</v>
      </c>
      <c r="T25" s="33">
        <v>0.16278799999999999</v>
      </c>
      <c r="U25" s="33">
        <v>0.17450099999999999</v>
      </c>
      <c r="V25" s="33">
        <v>0.18662500000000001</v>
      </c>
      <c r="W25" s="33">
        <v>0.199378</v>
      </c>
      <c r="X25" s="33">
        <v>0.212593</v>
      </c>
      <c r="Y25" s="33">
        <v>0.22601299999999999</v>
      </c>
      <c r="Z25" s="33">
        <v>0.23946200000000001</v>
      </c>
      <c r="AA25" s="33">
        <v>0.25318800000000002</v>
      </c>
      <c r="AB25" s="33">
        <v>0.26748899999999998</v>
      </c>
      <c r="AC25" s="33">
        <v>0.281837</v>
      </c>
      <c r="AD25" s="33">
        <v>0.29641400000000001</v>
      </c>
      <c r="AE25" s="33">
        <v>0.31225799999999998</v>
      </c>
      <c r="AF25" s="33">
        <v>0.32926100000000003</v>
      </c>
      <c r="AG25" s="32">
        <v>0.13963600000000001</v>
      </c>
      <c r="AH25">
        <v>0.238653</v>
      </c>
      <c r="AI25">
        <v>0.25066899999999998</v>
      </c>
      <c r="AJ25">
        <v>0.26349099999999998</v>
      </c>
      <c r="AK25" s="100">
        <v>0.14399999999999999</v>
      </c>
    </row>
    <row r="26" spans="1:37" ht="15" customHeight="1">
      <c r="A26" s="19" t="s">
        <v>759</v>
      </c>
      <c r="B26" s="37" t="s">
        <v>2001</v>
      </c>
      <c r="C26" s="33">
        <v>7.5160000000000001E-3</v>
      </c>
      <c r="D26" s="33">
        <v>1.5197E-2</v>
      </c>
      <c r="E26" s="33">
        <v>2.3283999999999999E-2</v>
      </c>
      <c r="F26" s="33">
        <v>3.1536000000000002E-2</v>
      </c>
      <c r="G26" s="33">
        <v>4.0035000000000001E-2</v>
      </c>
      <c r="H26" s="33">
        <v>4.8641999999999998E-2</v>
      </c>
      <c r="I26" s="33">
        <v>5.7266999999999998E-2</v>
      </c>
      <c r="J26" s="33">
        <v>6.6087000000000007E-2</v>
      </c>
      <c r="K26" s="33">
        <v>7.5120999999999993E-2</v>
      </c>
      <c r="L26" s="33">
        <v>8.4172999999999998E-2</v>
      </c>
      <c r="M26" s="33">
        <v>9.3312999999999993E-2</v>
      </c>
      <c r="N26" s="33">
        <v>0.10263600000000001</v>
      </c>
      <c r="O26" s="33">
        <v>0.11214399999999999</v>
      </c>
      <c r="P26" s="33">
        <v>0.12179</v>
      </c>
      <c r="Q26" s="33">
        <v>0.13177900000000001</v>
      </c>
      <c r="R26" s="33">
        <v>0.14218700000000001</v>
      </c>
      <c r="S26" s="33">
        <v>0.153137</v>
      </c>
      <c r="T26" s="33">
        <v>0.16455600000000001</v>
      </c>
      <c r="U26" s="33">
        <v>0.176396</v>
      </c>
      <c r="V26" s="33">
        <v>0.18865199999999999</v>
      </c>
      <c r="W26" s="33">
        <v>0.201544</v>
      </c>
      <c r="X26" s="33">
        <v>0.21490300000000001</v>
      </c>
      <c r="Y26" s="33">
        <v>0.228468</v>
      </c>
      <c r="Z26" s="33">
        <v>0.242064</v>
      </c>
      <c r="AA26" s="33">
        <v>0.255938</v>
      </c>
      <c r="AB26" s="33">
        <v>0.270395</v>
      </c>
      <c r="AC26" s="33">
        <v>0.28489900000000001</v>
      </c>
      <c r="AD26" s="33">
        <v>0.29963400000000001</v>
      </c>
      <c r="AE26" s="33">
        <v>0.31564999999999999</v>
      </c>
      <c r="AF26" s="33">
        <v>0.33283699999999999</v>
      </c>
      <c r="AG26" s="32">
        <v>0.13963600000000001</v>
      </c>
      <c r="AH26">
        <v>0.242233</v>
      </c>
      <c r="AI26">
        <v>0.25442999999999999</v>
      </c>
      <c r="AJ26">
        <v>0.26744499999999999</v>
      </c>
      <c r="AK26" s="100">
        <v>0.14399999999999999</v>
      </c>
    </row>
    <row r="27" spans="1:37" ht="15" customHeight="1">
      <c r="A27" s="19" t="s">
        <v>758</v>
      </c>
      <c r="B27" s="37" t="s">
        <v>2002</v>
      </c>
      <c r="C27" s="33">
        <v>9.9999999999999995E-7</v>
      </c>
      <c r="D27" s="33">
        <v>1.9999999999999999E-6</v>
      </c>
      <c r="E27" s="33">
        <v>3.0000000000000001E-6</v>
      </c>
      <c r="F27" s="33">
        <v>3.0000000000000001E-6</v>
      </c>
      <c r="G27" s="33">
        <v>3.9999999999999998E-6</v>
      </c>
      <c r="H27" s="33">
        <v>5.0000000000000004E-6</v>
      </c>
      <c r="I27" s="33">
        <v>6.0000000000000002E-6</v>
      </c>
      <c r="J27" s="33">
        <v>6.9999999999999999E-6</v>
      </c>
      <c r="K27" s="33">
        <v>6.9999999999999999E-6</v>
      </c>
      <c r="L27" s="33">
        <v>7.9999999999999996E-6</v>
      </c>
      <c r="M27" s="33">
        <v>9.0000000000000002E-6</v>
      </c>
      <c r="N27" s="33">
        <v>9.0000000000000002E-6</v>
      </c>
      <c r="O27" s="33">
        <v>1.0000000000000001E-5</v>
      </c>
      <c r="P27" s="33">
        <v>1.1E-5</v>
      </c>
      <c r="Q27" s="33">
        <v>1.1E-5</v>
      </c>
      <c r="R27" s="33">
        <v>1.2E-5</v>
      </c>
      <c r="S27" s="33">
        <v>1.2E-5</v>
      </c>
      <c r="T27" s="33">
        <v>1.2E-5</v>
      </c>
      <c r="U27" s="33">
        <v>1.2999999999999999E-5</v>
      </c>
      <c r="V27" s="33">
        <v>1.2999999999999999E-5</v>
      </c>
      <c r="W27" s="33">
        <v>1.4E-5</v>
      </c>
      <c r="X27" s="33">
        <v>1.4E-5</v>
      </c>
      <c r="Y27" s="33">
        <v>1.4E-5</v>
      </c>
      <c r="Z27" s="33">
        <v>1.4E-5</v>
      </c>
      <c r="AA27" s="33">
        <v>1.4E-5</v>
      </c>
      <c r="AB27" s="33">
        <v>1.4E-5</v>
      </c>
      <c r="AC27" s="33">
        <v>1.4E-5</v>
      </c>
      <c r="AD27" s="33">
        <v>1.4E-5</v>
      </c>
      <c r="AE27" s="33">
        <v>1.4E-5</v>
      </c>
      <c r="AF27" s="33">
        <v>1.4E-5</v>
      </c>
      <c r="AG27" s="32">
        <v>0.101586</v>
      </c>
      <c r="AH27">
        <v>4.6999999999999997E-5</v>
      </c>
      <c r="AI27">
        <v>4.6999999999999997E-5</v>
      </c>
      <c r="AJ27">
        <v>4.6999999999999997E-5</v>
      </c>
      <c r="AK27" s="100">
        <v>0.106</v>
      </c>
    </row>
    <row r="28" spans="1:37" ht="15" customHeight="1">
      <c r="A28" s="19" t="s">
        <v>757</v>
      </c>
      <c r="B28" s="37" t="s">
        <v>2003</v>
      </c>
      <c r="C28" s="33">
        <v>65.814445000000006</v>
      </c>
      <c r="D28" s="33">
        <v>67.898544000000001</v>
      </c>
      <c r="E28" s="33">
        <v>69.409851000000003</v>
      </c>
      <c r="F28" s="33">
        <v>70.738631999999996</v>
      </c>
      <c r="G28" s="33">
        <v>72.267166000000003</v>
      </c>
      <c r="H28" s="33">
        <v>73.744240000000005</v>
      </c>
      <c r="I28" s="33">
        <v>75.210419000000002</v>
      </c>
      <c r="J28" s="33">
        <v>76.961639000000005</v>
      </c>
      <c r="K28" s="33">
        <v>78.906859999999995</v>
      </c>
      <c r="L28" s="33">
        <v>80.876907000000003</v>
      </c>
      <c r="M28" s="33">
        <v>82.893127000000007</v>
      </c>
      <c r="N28" s="33">
        <v>84.978675999999993</v>
      </c>
      <c r="O28" s="33">
        <v>87.071785000000006</v>
      </c>
      <c r="P28" s="33">
        <v>89.119759000000002</v>
      </c>
      <c r="Q28" s="33">
        <v>91.211449000000002</v>
      </c>
      <c r="R28" s="33">
        <v>93.331542999999996</v>
      </c>
      <c r="S28" s="33">
        <v>95.509140000000002</v>
      </c>
      <c r="T28" s="33">
        <v>97.635200999999995</v>
      </c>
      <c r="U28" s="33">
        <v>99.674080000000004</v>
      </c>
      <c r="V28" s="33">
        <v>101.69489299999999</v>
      </c>
      <c r="W28" s="33">
        <v>103.843605</v>
      </c>
      <c r="X28" s="33">
        <v>106.011383</v>
      </c>
      <c r="Y28" s="33">
        <v>108.09657300000001</v>
      </c>
      <c r="Z28" s="33">
        <v>110.174644</v>
      </c>
      <c r="AA28" s="33">
        <v>112.297691</v>
      </c>
      <c r="AB28" s="33">
        <v>114.54949999999999</v>
      </c>
      <c r="AC28" s="33">
        <v>116.688728</v>
      </c>
      <c r="AD28" s="33">
        <v>118.763374</v>
      </c>
      <c r="AE28" s="33">
        <v>121.139595</v>
      </c>
      <c r="AF28" s="33">
        <v>123.74237100000001</v>
      </c>
      <c r="AG28" s="32">
        <v>2.2009999999999998E-2</v>
      </c>
      <c r="AH28">
        <v>113.92124200000001</v>
      </c>
      <c r="AI28">
        <v>115.891792</v>
      </c>
      <c r="AJ28">
        <v>117.991058</v>
      </c>
      <c r="AK28" s="100">
        <v>2.3E-2</v>
      </c>
    </row>
    <row r="29" spans="1:37" ht="15" customHeight="1">
      <c r="A29" s="123"/>
      <c r="B29" s="30" t="s">
        <v>2004</v>
      </c>
      <c r="C29" s="123"/>
      <c r="D29" s="123"/>
      <c r="E29" s="123"/>
      <c r="F29" s="123"/>
      <c r="G29" s="123"/>
      <c r="H29" s="123"/>
      <c r="I29" s="123"/>
      <c r="J29" s="123"/>
      <c r="K29" s="123"/>
      <c r="L29" s="123"/>
      <c r="M29" s="123"/>
      <c r="N29" s="123"/>
      <c r="O29" s="123"/>
      <c r="P29" s="123"/>
      <c r="Q29" s="123"/>
      <c r="R29" s="123"/>
      <c r="S29" s="123"/>
      <c r="T29" s="123"/>
      <c r="U29" s="123"/>
      <c r="V29" s="123"/>
      <c r="W29" s="123"/>
      <c r="X29" s="123"/>
      <c r="Y29" s="123"/>
      <c r="Z29" s="123"/>
      <c r="AA29" s="123"/>
      <c r="AB29" s="123"/>
      <c r="AC29" s="123"/>
      <c r="AD29" s="123"/>
      <c r="AE29" s="123"/>
      <c r="AF29" s="123"/>
      <c r="AG29" s="123"/>
    </row>
    <row r="30" spans="1:37" ht="15" customHeight="1">
      <c r="A30" s="19" t="s">
        <v>756</v>
      </c>
      <c r="B30" s="37" t="s">
        <v>1995</v>
      </c>
      <c r="C30" s="33">
        <v>37.237881000000002</v>
      </c>
      <c r="D30" s="33">
        <v>38.43412</v>
      </c>
      <c r="E30" s="33">
        <v>39.358058999999997</v>
      </c>
      <c r="F30" s="33">
        <v>40.196007000000002</v>
      </c>
      <c r="G30" s="33">
        <v>41.126548999999997</v>
      </c>
      <c r="H30" s="33">
        <v>42.029747</v>
      </c>
      <c r="I30" s="33">
        <v>42.871830000000003</v>
      </c>
      <c r="J30" s="33">
        <v>43.818928</v>
      </c>
      <c r="K30" s="33">
        <v>44.819637</v>
      </c>
      <c r="L30" s="33">
        <v>45.798141000000001</v>
      </c>
      <c r="M30" s="33">
        <v>46.756104000000001</v>
      </c>
      <c r="N30" s="33">
        <v>47.727020000000003</v>
      </c>
      <c r="O30" s="33">
        <v>48.665874000000002</v>
      </c>
      <c r="P30" s="33">
        <v>49.556148999999998</v>
      </c>
      <c r="Q30" s="33">
        <v>50.476081999999998</v>
      </c>
      <c r="R30" s="33">
        <v>51.426636000000002</v>
      </c>
      <c r="S30" s="33">
        <v>52.453533</v>
      </c>
      <c r="T30" s="33">
        <v>53.493476999999999</v>
      </c>
      <c r="U30" s="33">
        <v>54.529648000000002</v>
      </c>
      <c r="V30" s="33">
        <v>55.574630999999997</v>
      </c>
      <c r="W30" s="33">
        <v>56.677619999999997</v>
      </c>
      <c r="X30" s="33">
        <v>57.823504999999997</v>
      </c>
      <c r="Y30" s="33">
        <v>58.975079000000001</v>
      </c>
      <c r="Z30" s="33">
        <v>60.148066999999998</v>
      </c>
      <c r="AA30" s="33">
        <v>61.332638000000003</v>
      </c>
      <c r="AB30" s="33">
        <v>62.579369</v>
      </c>
      <c r="AC30" s="33">
        <v>63.740012999999998</v>
      </c>
      <c r="AD30" s="33">
        <v>64.813689999999994</v>
      </c>
      <c r="AE30" s="33">
        <v>66.095848000000004</v>
      </c>
      <c r="AF30" s="33">
        <v>67.608528000000007</v>
      </c>
      <c r="AG30" s="32">
        <v>2.0778999999999999E-2</v>
      </c>
      <c r="AH30">
        <v>71.089843999999999</v>
      </c>
      <c r="AI30">
        <v>73.088111999999995</v>
      </c>
      <c r="AJ30">
        <v>75.230225000000004</v>
      </c>
      <c r="AK30" s="100">
        <v>2.5999999999999999E-2</v>
      </c>
    </row>
    <row r="31" spans="1:37" ht="15" customHeight="1">
      <c r="A31" s="19" t="s">
        <v>755</v>
      </c>
      <c r="B31" s="37" t="s">
        <v>1996</v>
      </c>
      <c r="C31" s="33">
        <v>17.109421000000001</v>
      </c>
      <c r="D31" s="33">
        <v>16.913709999999998</v>
      </c>
      <c r="E31" s="33">
        <v>16.638328999999999</v>
      </c>
      <c r="F31" s="33">
        <v>16.406254000000001</v>
      </c>
      <c r="G31" s="33">
        <v>16.233056999999999</v>
      </c>
      <c r="H31" s="33">
        <v>16.101535999999999</v>
      </c>
      <c r="I31" s="33">
        <v>16.003021</v>
      </c>
      <c r="J31" s="33">
        <v>16.012713999999999</v>
      </c>
      <c r="K31" s="33">
        <v>16.091242000000001</v>
      </c>
      <c r="L31" s="33">
        <v>16.182186000000002</v>
      </c>
      <c r="M31" s="33">
        <v>16.288637000000001</v>
      </c>
      <c r="N31" s="33">
        <v>16.443489</v>
      </c>
      <c r="O31" s="33">
        <v>16.615317999999998</v>
      </c>
      <c r="P31" s="33">
        <v>16.807473999999999</v>
      </c>
      <c r="Q31" s="33">
        <v>17.031876</v>
      </c>
      <c r="R31" s="33">
        <v>17.271809000000001</v>
      </c>
      <c r="S31" s="33">
        <v>17.578026000000001</v>
      </c>
      <c r="T31" s="33">
        <v>17.862835</v>
      </c>
      <c r="U31" s="33">
        <v>18.217310000000001</v>
      </c>
      <c r="V31" s="33">
        <v>18.573433000000001</v>
      </c>
      <c r="W31" s="33">
        <v>18.967158999999999</v>
      </c>
      <c r="X31" s="33">
        <v>19.38776</v>
      </c>
      <c r="Y31" s="33">
        <v>19.820843</v>
      </c>
      <c r="Z31" s="33">
        <v>20.270530999999998</v>
      </c>
      <c r="AA31" s="33">
        <v>20.724322999999998</v>
      </c>
      <c r="AB31" s="33">
        <v>21.199541</v>
      </c>
      <c r="AC31" s="33">
        <v>21.642679000000001</v>
      </c>
      <c r="AD31" s="33">
        <v>22.050884</v>
      </c>
      <c r="AE31" s="33">
        <v>22.519908999999998</v>
      </c>
      <c r="AF31" s="33">
        <v>23.036362</v>
      </c>
      <c r="AG31" s="32">
        <v>1.0309E-2</v>
      </c>
      <c r="AH31">
        <v>26.998093000000001</v>
      </c>
      <c r="AI31">
        <v>27.652967</v>
      </c>
      <c r="AJ31">
        <v>28.344539999999999</v>
      </c>
      <c r="AK31" s="100">
        <v>1.7999999999999999E-2</v>
      </c>
    </row>
    <row r="32" spans="1:37" ht="15" customHeight="1">
      <c r="A32" s="19" t="s">
        <v>754</v>
      </c>
      <c r="B32" s="37" t="s">
        <v>1753</v>
      </c>
      <c r="C32" s="33">
        <v>3.6449000000000002E-2</v>
      </c>
      <c r="D32" s="33">
        <v>3.9851999999999999E-2</v>
      </c>
      <c r="E32" s="33">
        <v>4.3178000000000001E-2</v>
      </c>
      <c r="F32" s="33">
        <v>4.6517000000000003E-2</v>
      </c>
      <c r="G32" s="33">
        <v>5.0055000000000002E-2</v>
      </c>
      <c r="H32" s="33">
        <v>5.3665999999999998E-2</v>
      </c>
      <c r="I32" s="33">
        <v>5.7258999999999997E-2</v>
      </c>
      <c r="J32" s="33">
        <v>6.1083999999999999E-2</v>
      </c>
      <c r="K32" s="33">
        <v>6.5128000000000005E-2</v>
      </c>
      <c r="L32" s="33">
        <v>6.9364999999999996E-2</v>
      </c>
      <c r="M32" s="33">
        <v>7.3786000000000004E-2</v>
      </c>
      <c r="N32" s="33">
        <v>7.8473000000000001E-2</v>
      </c>
      <c r="O32" s="33">
        <v>8.3512000000000003E-2</v>
      </c>
      <c r="P32" s="33">
        <v>8.8768E-2</v>
      </c>
      <c r="Q32" s="33">
        <v>9.3895000000000006E-2</v>
      </c>
      <c r="R32" s="33">
        <v>9.9166000000000004E-2</v>
      </c>
      <c r="S32" s="33">
        <v>0.104769</v>
      </c>
      <c r="T32" s="33">
        <v>0.110666</v>
      </c>
      <c r="U32" s="33">
        <v>0.116882</v>
      </c>
      <c r="V32" s="33">
        <v>0.12356399999999999</v>
      </c>
      <c r="W32" s="33">
        <v>0.13075999999999999</v>
      </c>
      <c r="X32" s="33">
        <v>0.138409</v>
      </c>
      <c r="Y32" s="33">
        <v>0.146339</v>
      </c>
      <c r="Z32" s="33">
        <v>0.15459899999999999</v>
      </c>
      <c r="AA32" s="33">
        <v>0.163239</v>
      </c>
      <c r="AB32" s="33">
        <v>0.172456</v>
      </c>
      <c r="AC32" s="33">
        <v>0.18177499999999999</v>
      </c>
      <c r="AD32" s="33">
        <v>0.19117300000000001</v>
      </c>
      <c r="AE32" s="33">
        <v>0.20118</v>
      </c>
      <c r="AF32" s="33">
        <v>0.21248400000000001</v>
      </c>
      <c r="AG32" s="32">
        <v>6.2677999999999998E-2</v>
      </c>
      <c r="AH32">
        <v>0.173872</v>
      </c>
      <c r="AI32">
        <v>0.18373600000000001</v>
      </c>
      <c r="AJ32">
        <v>0.19453000000000001</v>
      </c>
      <c r="AK32" s="100">
        <v>5.1999999999999998E-2</v>
      </c>
    </row>
    <row r="33" spans="1:37" ht="15" customHeight="1">
      <c r="A33" s="19" t="s">
        <v>753</v>
      </c>
      <c r="B33" s="37" t="s">
        <v>1997</v>
      </c>
      <c r="C33" s="33">
        <v>5.1394000000000002E-2</v>
      </c>
      <c r="D33" s="33">
        <v>6.5255999999999995E-2</v>
      </c>
      <c r="E33" s="33">
        <v>7.7882000000000007E-2</v>
      </c>
      <c r="F33" s="33">
        <v>8.9340000000000003E-2</v>
      </c>
      <c r="G33" s="33">
        <v>0.100116</v>
      </c>
      <c r="H33" s="33">
        <v>0.110071</v>
      </c>
      <c r="I33" s="33">
        <v>0.11902</v>
      </c>
      <c r="J33" s="33">
        <v>0.12761</v>
      </c>
      <c r="K33" s="33">
        <v>0.13574</v>
      </c>
      <c r="L33" s="33">
        <v>0.14310400000000001</v>
      </c>
      <c r="M33" s="33">
        <v>0.14980599999999999</v>
      </c>
      <c r="N33" s="33">
        <v>0.15593599999999999</v>
      </c>
      <c r="O33" s="33">
        <v>0.161498</v>
      </c>
      <c r="P33" s="33">
        <v>0.166433</v>
      </c>
      <c r="Q33" s="33">
        <v>0.17100399999999999</v>
      </c>
      <c r="R33" s="33">
        <v>0.175319</v>
      </c>
      <c r="S33" s="33">
        <v>0.17977299999999999</v>
      </c>
      <c r="T33" s="33">
        <v>0.18437300000000001</v>
      </c>
      <c r="U33" s="33">
        <v>0.189281</v>
      </c>
      <c r="V33" s="33">
        <v>0.194716</v>
      </c>
      <c r="W33" s="33">
        <v>0.20066500000000001</v>
      </c>
      <c r="X33" s="33">
        <v>0.207012</v>
      </c>
      <c r="Y33" s="33">
        <v>0.21331900000000001</v>
      </c>
      <c r="Z33" s="33">
        <v>0.21974199999999999</v>
      </c>
      <c r="AA33" s="33">
        <v>0.22659099999999999</v>
      </c>
      <c r="AB33" s="33">
        <v>0.23407800000000001</v>
      </c>
      <c r="AC33" s="33">
        <v>0.24150199999999999</v>
      </c>
      <c r="AD33" s="33">
        <v>0.24887699999999999</v>
      </c>
      <c r="AE33" s="33">
        <v>0.25743199999999999</v>
      </c>
      <c r="AF33" s="33">
        <v>0.26734000000000002</v>
      </c>
      <c r="AG33" s="32">
        <v>5.851E-2</v>
      </c>
      <c r="AH33">
        <v>0.27061400000000002</v>
      </c>
      <c r="AI33">
        <v>0.28072200000000003</v>
      </c>
      <c r="AJ33">
        <v>0.29178999999999999</v>
      </c>
      <c r="AK33" s="100">
        <v>5.8999999999999997E-2</v>
      </c>
    </row>
    <row r="34" spans="1:37" ht="15" customHeight="1">
      <c r="A34" s="19" t="s">
        <v>752</v>
      </c>
      <c r="B34" s="37" t="s">
        <v>1998</v>
      </c>
      <c r="C34" s="33">
        <v>0.62857300000000005</v>
      </c>
      <c r="D34" s="33">
        <v>0.74727399999999999</v>
      </c>
      <c r="E34" s="33">
        <v>0.85656299999999996</v>
      </c>
      <c r="F34" s="33">
        <v>0.958117</v>
      </c>
      <c r="G34" s="33">
        <v>1.0567310000000001</v>
      </c>
      <c r="H34" s="33">
        <v>1.1508670000000001</v>
      </c>
      <c r="I34" s="33">
        <v>1.239843</v>
      </c>
      <c r="J34" s="33">
        <v>1.3302309999999999</v>
      </c>
      <c r="K34" s="33">
        <v>1.422558</v>
      </c>
      <c r="L34" s="33">
        <v>1.5156069999999999</v>
      </c>
      <c r="M34" s="33">
        <v>1.6091120000000001</v>
      </c>
      <c r="N34" s="33">
        <v>1.7048080000000001</v>
      </c>
      <c r="O34" s="33">
        <v>1.8015330000000001</v>
      </c>
      <c r="P34" s="33">
        <v>1.9016919999999999</v>
      </c>
      <c r="Q34" s="33">
        <v>2.0061059999999999</v>
      </c>
      <c r="R34" s="33">
        <v>2.1131139999999999</v>
      </c>
      <c r="S34" s="33">
        <v>2.2304409999999999</v>
      </c>
      <c r="T34" s="33">
        <v>2.3544960000000001</v>
      </c>
      <c r="U34" s="33">
        <v>2.4860910000000001</v>
      </c>
      <c r="V34" s="33">
        <v>2.6211419999999999</v>
      </c>
      <c r="W34" s="33">
        <v>2.766051</v>
      </c>
      <c r="X34" s="33">
        <v>2.9194420000000001</v>
      </c>
      <c r="Y34" s="33">
        <v>3.0778699999999999</v>
      </c>
      <c r="Z34" s="33">
        <v>3.2421500000000001</v>
      </c>
      <c r="AA34" s="33">
        <v>3.4121570000000001</v>
      </c>
      <c r="AB34" s="33">
        <v>3.5934439999999999</v>
      </c>
      <c r="AC34" s="33">
        <v>3.7742789999999999</v>
      </c>
      <c r="AD34" s="33">
        <v>3.9560040000000001</v>
      </c>
      <c r="AE34" s="33">
        <v>4.1564800000000002</v>
      </c>
      <c r="AF34" s="33">
        <v>4.3809339999999999</v>
      </c>
      <c r="AG34" s="32">
        <v>6.9242999999999999E-2</v>
      </c>
      <c r="AH34">
        <v>3.6928519999999998</v>
      </c>
      <c r="AI34">
        <v>3.9100199999999998</v>
      </c>
      <c r="AJ34">
        <v>4.1454469999999999</v>
      </c>
      <c r="AK34" s="100">
        <v>6.9000000000000006E-2</v>
      </c>
    </row>
    <row r="35" spans="1:37" ht="15" customHeight="1">
      <c r="A35" s="19" t="s">
        <v>751</v>
      </c>
      <c r="B35" s="37" t="s">
        <v>1999</v>
      </c>
      <c r="C35" s="33">
        <v>2.3400000000000001E-3</v>
      </c>
      <c r="D35" s="33">
        <v>2.5140000000000002E-3</v>
      </c>
      <c r="E35" s="33">
        <v>2.6329999999999999E-3</v>
      </c>
      <c r="F35" s="33">
        <v>2.7130000000000001E-3</v>
      </c>
      <c r="G35" s="33">
        <v>2.7699999999999999E-3</v>
      </c>
      <c r="H35" s="33">
        <v>2.8E-3</v>
      </c>
      <c r="I35" s="33">
        <v>2.807E-3</v>
      </c>
      <c r="J35" s="33">
        <v>2.8080000000000002E-3</v>
      </c>
      <c r="K35" s="33">
        <v>2.8019999999999998E-3</v>
      </c>
      <c r="L35" s="33">
        <v>2.7850000000000001E-3</v>
      </c>
      <c r="M35" s="33">
        <v>2.7620000000000001E-3</v>
      </c>
      <c r="N35" s="33">
        <v>2.7360000000000002E-3</v>
      </c>
      <c r="O35" s="33">
        <v>2.712E-3</v>
      </c>
      <c r="P35" s="33">
        <v>2.673E-3</v>
      </c>
      <c r="Q35" s="33">
        <v>2.6519999999999998E-3</v>
      </c>
      <c r="R35" s="33">
        <v>2.5959999999999998E-3</v>
      </c>
      <c r="S35" s="33">
        <v>2.5240000000000002E-3</v>
      </c>
      <c r="T35" s="33">
        <v>2.5000000000000001E-3</v>
      </c>
      <c r="U35" s="33">
        <v>2.4589999999999998E-3</v>
      </c>
      <c r="V35" s="33">
        <v>2.4130000000000002E-3</v>
      </c>
      <c r="W35" s="33">
        <v>2.3700000000000001E-3</v>
      </c>
      <c r="X35" s="33">
        <v>2.3270000000000001E-3</v>
      </c>
      <c r="Y35" s="33">
        <v>2.2820000000000002E-3</v>
      </c>
      <c r="Z35" s="33">
        <v>2.235E-3</v>
      </c>
      <c r="AA35" s="33">
        <v>2.189E-3</v>
      </c>
      <c r="AB35" s="33">
        <v>2.1440000000000001E-3</v>
      </c>
      <c r="AC35" s="33">
        <v>2.0969999999999999E-3</v>
      </c>
      <c r="AD35" s="33">
        <v>2.049E-3</v>
      </c>
      <c r="AE35" s="33">
        <v>1.9989999999999999E-3</v>
      </c>
      <c r="AF35" s="33">
        <v>1.957E-3</v>
      </c>
      <c r="AG35" s="32">
        <v>-6.1520000000000004E-3</v>
      </c>
      <c r="AH35">
        <v>0.183171</v>
      </c>
      <c r="AI35">
        <v>0.194604</v>
      </c>
      <c r="AJ35">
        <v>0.20696000000000001</v>
      </c>
      <c r="AK35" s="100">
        <v>0.129</v>
      </c>
    </row>
    <row r="36" spans="1:37" ht="15" customHeight="1">
      <c r="A36" s="19" t="s">
        <v>750</v>
      </c>
      <c r="B36" s="37" t="s">
        <v>2000</v>
      </c>
      <c r="C36" s="33">
        <v>6.5319999999999996E-3</v>
      </c>
      <c r="D36" s="33">
        <v>1.3037E-2</v>
      </c>
      <c r="E36" s="33">
        <v>1.9404999999999999E-2</v>
      </c>
      <c r="F36" s="33">
        <v>2.5548000000000001E-2</v>
      </c>
      <c r="G36" s="33">
        <v>3.1593000000000003E-2</v>
      </c>
      <c r="H36" s="33">
        <v>3.7533999999999998E-2</v>
      </c>
      <c r="I36" s="33">
        <v>4.3284999999999997E-2</v>
      </c>
      <c r="J36" s="33">
        <v>4.9058999999999998E-2</v>
      </c>
      <c r="K36" s="33">
        <v>5.4959000000000001E-2</v>
      </c>
      <c r="L36" s="33">
        <v>6.0918E-2</v>
      </c>
      <c r="M36" s="33">
        <v>6.6938999999999999E-2</v>
      </c>
      <c r="N36" s="33">
        <v>7.3048000000000002E-2</v>
      </c>
      <c r="O36" s="33">
        <v>7.9288999999999998E-2</v>
      </c>
      <c r="P36" s="33">
        <v>8.5641999999999996E-2</v>
      </c>
      <c r="Q36" s="33">
        <v>9.2200000000000004E-2</v>
      </c>
      <c r="R36" s="33">
        <v>9.8989999999999995E-2</v>
      </c>
      <c r="S36" s="33">
        <v>0.10619000000000001</v>
      </c>
      <c r="T36" s="33">
        <v>0.11376</v>
      </c>
      <c r="U36" s="33">
        <v>0.121713</v>
      </c>
      <c r="V36" s="33">
        <v>0.12978600000000001</v>
      </c>
      <c r="W36" s="33">
        <v>0.13836899999999999</v>
      </c>
      <c r="X36" s="33">
        <v>0.14740500000000001</v>
      </c>
      <c r="Y36" s="33">
        <v>0.156723</v>
      </c>
      <c r="Z36" s="33">
        <v>0.166379</v>
      </c>
      <c r="AA36" s="33">
        <v>0.176426</v>
      </c>
      <c r="AB36" s="33">
        <v>0.18709200000000001</v>
      </c>
      <c r="AC36" s="33">
        <v>0.19787399999999999</v>
      </c>
      <c r="AD36" s="33">
        <v>0.20875099999999999</v>
      </c>
      <c r="AE36" s="33">
        <v>0.22075600000000001</v>
      </c>
      <c r="AF36" s="33">
        <v>0.234072</v>
      </c>
      <c r="AG36" s="32">
        <v>0.131352</v>
      </c>
      <c r="AH36">
        <v>0.19764200000000001</v>
      </c>
      <c r="AI36">
        <v>0.21002999999999999</v>
      </c>
      <c r="AJ36">
        <v>0.223412</v>
      </c>
      <c r="AK36" s="100">
        <v>0.14499999999999999</v>
      </c>
    </row>
    <row r="37" spans="1:37" ht="15" customHeight="1">
      <c r="A37" s="19" t="s">
        <v>749</v>
      </c>
      <c r="B37" s="37" t="s">
        <v>2001</v>
      </c>
      <c r="C37" s="33">
        <v>5.9690000000000003E-3</v>
      </c>
      <c r="D37" s="33">
        <v>1.1913999999999999E-2</v>
      </c>
      <c r="E37" s="33">
        <v>1.7734E-2</v>
      </c>
      <c r="F37" s="33">
        <v>2.3348000000000001E-2</v>
      </c>
      <c r="G37" s="33">
        <v>2.8871999999999998E-2</v>
      </c>
      <c r="H37" s="33">
        <v>3.4299999999999997E-2</v>
      </c>
      <c r="I37" s="33">
        <v>3.9557000000000002E-2</v>
      </c>
      <c r="J37" s="33">
        <v>4.4832999999999998E-2</v>
      </c>
      <c r="K37" s="33">
        <v>5.0224999999999999E-2</v>
      </c>
      <c r="L37" s="33">
        <v>5.5670999999999998E-2</v>
      </c>
      <c r="M37" s="33">
        <v>6.1172999999999998E-2</v>
      </c>
      <c r="N37" s="33">
        <v>6.6755999999999996E-2</v>
      </c>
      <c r="O37" s="33">
        <v>7.2458999999999996E-2</v>
      </c>
      <c r="P37" s="33">
        <v>7.8265000000000001E-2</v>
      </c>
      <c r="Q37" s="33">
        <v>8.4258E-2</v>
      </c>
      <c r="R37" s="33">
        <v>9.0463000000000002E-2</v>
      </c>
      <c r="S37" s="33">
        <v>9.7043000000000004E-2</v>
      </c>
      <c r="T37" s="33">
        <v>0.103961</v>
      </c>
      <c r="U37" s="33">
        <v>0.11122899999999999</v>
      </c>
      <c r="V37" s="33">
        <v>0.118606</v>
      </c>
      <c r="W37" s="33">
        <v>0.12645000000000001</v>
      </c>
      <c r="X37" s="33">
        <v>0.13470799999999999</v>
      </c>
      <c r="Y37" s="33">
        <v>0.14322299999999999</v>
      </c>
      <c r="Z37" s="33">
        <v>0.15204699999999999</v>
      </c>
      <c r="AA37" s="33">
        <v>0.16122800000000001</v>
      </c>
      <c r="AB37" s="33">
        <v>0.17097599999999999</v>
      </c>
      <c r="AC37" s="33">
        <v>0.18082999999999999</v>
      </c>
      <c r="AD37" s="33">
        <v>0.19076899999999999</v>
      </c>
      <c r="AE37" s="33">
        <v>0.201741</v>
      </c>
      <c r="AF37" s="33">
        <v>0.21390899999999999</v>
      </c>
      <c r="AG37" s="32">
        <v>0.131352</v>
      </c>
      <c r="AH37">
        <v>0.185612</v>
      </c>
      <c r="AI37">
        <v>0.197246</v>
      </c>
      <c r="AJ37">
        <v>0.209813</v>
      </c>
      <c r="AK37" s="100">
        <v>0.14499999999999999</v>
      </c>
    </row>
    <row r="38" spans="1:37" ht="15" customHeight="1">
      <c r="A38" s="19" t="s">
        <v>748</v>
      </c>
      <c r="B38" s="37" t="s">
        <v>2002</v>
      </c>
      <c r="C38" s="33">
        <v>9.9860000000000001E-3</v>
      </c>
      <c r="D38" s="33">
        <v>1.9931000000000001E-2</v>
      </c>
      <c r="E38" s="33">
        <v>2.9668E-2</v>
      </c>
      <c r="F38" s="33">
        <v>3.9059999999999997E-2</v>
      </c>
      <c r="G38" s="33">
        <v>4.8300999999999997E-2</v>
      </c>
      <c r="H38" s="33">
        <v>5.7383000000000003E-2</v>
      </c>
      <c r="I38" s="33">
        <v>6.6177E-2</v>
      </c>
      <c r="J38" s="33">
        <v>7.5003E-2</v>
      </c>
      <c r="K38" s="33">
        <v>8.4023E-2</v>
      </c>
      <c r="L38" s="33">
        <v>9.3133999999999995E-2</v>
      </c>
      <c r="M38" s="33">
        <v>0.102339</v>
      </c>
      <c r="N38" s="33">
        <v>0.11168</v>
      </c>
      <c r="O38" s="33">
        <v>0.121221</v>
      </c>
      <c r="P38" s="33">
        <v>0.13093399999999999</v>
      </c>
      <c r="Q38" s="33">
        <v>0.14096</v>
      </c>
      <c r="R38" s="33">
        <v>0.151341</v>
      </c>
      <c r="S38" s="33">
        <v>0.16234799999999999</v>
      </c>
      <c r="T38" s="33">
        <v>0.17392199999999999</v>
      </c>
      <c r="U38" s="33">
        <v>0.186081</v>
      </c>
      <c r="V38" s="33">
        <v>0.19842199999999999</v>
      </c>
      <c r="W38" s="33">
        <v>0.21154600000000001</v>
      </c>
      <c r="X38" s="33">
        <v>0.22536</v>
      </c>
      <c r="Y38" s="33">
        <v>0.23960600000000001</v>
      </c>
      <c r="Z38" s="33">
        <v>0.25436700000000001</v>
      </c>
      <c r="AA38" s="33">
        <v>0.26972800000000002</v>
      </c>
      <c r="AB38" s="33">
        <v>0.28603600000000001</v>
      </c>
      <c r="AC38" s="33">
        <v>0.30252000000000001</v>
      </c>
      <c r="AD38" s="33">
        <v>0.31914900000000002</v>
      </c>
      <c r="AE38" s="33">
        <v>0.337503</v>
      </c>
      <c r="AF38" s="33">
        <v>0.35786000000000001</v>
      </c>
      <c r="AG38" s="32">
        <v>0.131352</v>
      </c>
      <c r="AH38">
        <v>0.30363299999999999</v>
      </c>
      <c r="AI38">
        <v>0.32266400000000001</v>
      </c>
      <c r="AJ38">
        <v>0.34322200000000003</v>
      </c>
      <c r="AK38" s="100">
        <v>0.14499999999999999</v>
      </c>
    </row>
    <row r="39" spans="1:37" ht="15" customHeight="1">
      <c r="A39" s="19" t="s">
        <v>747</v>
      </c>
      <c r="B39" s="37" t="s">
        <v>2005</v>
      </c>
      <c r="C39" s="33">
        <v>55.088420999999997</v>
      </c>
      <c r="D39" s="33">
        <v>56.247601000000003</v>
      </c>
      <c r="E39" s="33">
        <v>57.043368999999998</v>
      </c>
      <c r="F39" s="33">
        <v>57.786864999999999</v>
      </c>
      <c r="G39" s="33">
        <v>58.678035999999999</v>
      </c>
      <c r="H39" s="33">
        <v>59.577784999999999</v>
      </c>
      <c r="I39" s="33">
        <v>60.442822</v>
      </c>
      <c r="J39" s="33">
        <v>61.522216999999998</v>
      </c>
      <c r="K39" s="33">
        <v>62.726199999999999</v>
      </c>
      <c r="L39" s="33">
        <v>63.920932999999998</v>
      </c>
      <c r="M39" s="33">
        <v>65.110755999999995</v>
      </c>
      <c r="N39" s="33">
        <v>66.363724000000005</v>
      </c>
      <c r="O39" s="33">
        <v>67.603347999999997</v>
      </c>
      <c r="P39" s="33">
        <v>68.817954999999998</v>
      </c>
      <c r="Q39" s="33">
        <v>70.099129000000005</v>
      </c>
      <c r="R39" s="33">
        <v>71.429344</v>
      </c>
      <c r="S39" s="33">
        <v>72.914444000000003</v>
      </c>
      <c r="T39" s="33">
        <v>74.399544000000006</v>
      </c>
      <c r="U39" s="33">
        <v>75.960387999999995</v>
      </c>
      <c r="V39" s="33">
        <v>77.536079000000001</v>
      </c>
      <c r="W39" s="33">
        <v>79.220725999999999</v>
      </c>
      <c r="X39" s="33">
        <v>80.985573000000002</v>
      </c>
      <c r="Y39" s="33">
        <v>82.774817999999996</v>
      </c>
      <c r="Z39" s="33">
        <v>84.609543000000002</v>
      </c>
      <c r="AA39" s="33">
        <v>86.468001999999998</v>
      </c>
      <c r="AB39" s="33">
        <v>88.424614000000005</v>
      </c>
      <c r="AC39" s="33">
        <v>90.263062000000005</v>
      </c>
      <c r="AD39" s="33">
        <v>91.980926999999994</v>
      </c>
      <c r="AE39" s="33">
        <v>93.992226000000002</v>
      </c>
      <c r="AF39" s="33">
        <v>96.313384999999997</v>
      </c>
      <c r="AG39" s="32">
        <v>1.9451E-2</v>
      </c>
      <c r="AH39">
        <v>103.095596</v>
      </c>
      <c r="AI39">
        <v>106.039688</v>
      </c>
      <c r="AJ39">
        <v>109.19001799999999</v>
      </c>
      <c r="AK39" s="100">
        <v>2.5000000000000001E-2</v>
      </c>
    </row>
    <row r="40" spans="1:37" ht="15" customHeight="1">
      <c r="A40" s="123"/>
      <c r="B40" s="30" t="s">
        <v>2006</v>
      </c>
      <c r="C40" s="123"/>
      <c r="D40" s="123"/>
      <c r="E40" s="123"/>
      <c r="F40" s="123"/>
      <c r="G40" s="123"/>
      <c r="H40" s="123"/>
      <c r="I40" s="123"/>
      <c r="J40" s="123"/>
      <c r="K40" s="123"/>
      <c r="L40" s="123"/>
      <c r="M40" s="123"/>
      <c r="N40" s="123"/>
      <c r="O40" s="123"/>
      <c r="P40" s="123"/>
      <c r="Q40" s="123"/>
      <c r="R40" s="123"/>
      <c r="S40" s="123"/>
      <c r="T40" s="123"/>
      <c r="U40" s="123"/>
      <c r="V40" s="123"/>
      <c r="W40" s="123"/>
      <c r="X40" s="123"/>
      <c r="Y40" s="123"/>
      <c r="Z40" s="123"/>
      <c r="AA40" s="123"/>
      <c r="AB40" s="123"/>
      <c r="AC40" s="123"/>
      <c r="AD40" s="123"/>
      <c r="AE40" s="123"/>
      <c r="AF40" s="123"/>
      <c r="AG40" s="123"/>
    </row>
    <row r="41" spans="1:37" ht="15" customHeight="1">
      <c r="A41" s="19" t="s">
        <v>746</v>
      </c>
      <c r="B41" s="37" t="s">
        <v>1995</v>
      </c>
      <c r="C41" s="33">
        <v>173.83659399999999</v>
      </c>
      <c r="D41" s="33">
        <v>177.98010300000001</v>
      </c>
      <c r="E41" s="33">
        <v>180.37164300000001</v>
      </c>
      <c r="F41" s="33">
        <v>182.02027899999999</v>
      </c>
      <c r="G41" s="33">
        <v>183.78079199999999</v>
      </c>
      <c r="H41" s="33">
        <v>185.00122099999999</v>
      </c>
      <c r="I41" s="33">
        <v>185.500305</v>
      </c>
      <c r="J41" s="33">
        <v>186.05813599999999</v>
      </c>
      <c r="K41" s="33">
        <v>186.602814</v>
      </c>
      <c r="L41" s="33">
        <v>186.90387000000001</v>
      </c>
      <c r="M41" s="33">
        <v>187.109329</v>
      </c>
      <c r="N41" s="33">
        <v>187.26391599999999</v>
      </c>
      <c r="O41" s="33">
        <v>187.36665300000001</v>
      </c>
      <c r="P41" s="33">
        <v>187.32534799999999</v>
      </c>
      <c r="Q41" s="33">
        <v>187.334564</v>
      </c>
      <c r="R41" s="33">
        <v>187.320999</v>
      </c>
      <c r="S41" s="33">
        <v>187.50477599999999</v>
      </c>
      <c r="T41" s="33">
        <v>187.773651</v>
      </c>
      <c r="U41" s="33">
        <v>187.97018399999999</v>
      </c>
      <c r="V41" s="33">
        <v>188.18287699999999</v>
      </c>
      <c r="W41" s="33">
        <v>188.51306199999999</v>
      </c>
      <c r="X41" s="33">
        <v>188.98220800000001</v>
      </c>
      <c r="Y41" s="33">
        <v>189.28221099999999</v>
      </c>
      <c r="Z41" s="33">
        <v>189.49960300000001</v>
      </c>
      <c r="AA41" s="33">
        <v>189.643066</v>
      </c>
      <c r="AB41" s="33">
        <v>189.83660900000001</v>
      </c>
      <c r="AC41" s="33">
        <v>189.58616599999999</v>
      </c>
      <c r="AD41" s="33">
        <v>188.919601</v>
      </c>
      <c r="AE41" s="33">
        <v>188.65690599999999</v>
      </c>
      <c r="AF41" s="33">
        <v>188.83055100000001</v>
      </c>
      <c r="AG41" s="32">
        <v>2.8570000000000002E-3</v>
      </c>
      <c r="AH41">
        <v>206.63888499999999</v>
      </c>
      <c r="AI41">
        <v>207.51411400000001</v>
      </c>
      <c r="AJ41">
        <v>208.57772800000001</v>
      </c>
      <c r="AK41" s="100">
        <v>8.9999999999999993E-3</v>
      </c>
    </row>
    <row r="42" spans="1:37" ht="15" customHeight="1">
      <c r="A42" s="19" t="s">
        <v>745</v>
      </c>
      <c r="B42" s="37" t="s">
        <v>1996</v>
      </c>
      <c r="C42" s="33">
        <v>0.15156800000000001</v>
      </c>
      <c r="D42" s="33">
        <v>0.13492599999999999</v>
      </c>
      <c r="E42" s="33">
        <v>0.12077</v>
      </c>
      <c r="F42" s="33">
        <v>0.109264</v>
      </c>
      <c r="G42" s="33">
        <v>9.9791000000000005E-2</v>
      </c>
      <c r="H42" s="33">
        <v>9.2537999999999995E-2</v>
      </c>
      <c r="I42" s="33">
        <v>8.7039000000000005E-2</v>
      </c>
      <c r="J42" s="33">
        <v>8.2822000000000007E-2</v>
      </c>
      <c r="K42" s="33">
        <v>7.9440999999999998E-2</v>
      </c>
      <c r="L42" s="33">
        <v>7.7280000000000001E-2</v>
      </c>
      <c r="M42" s="33">
        <v>7.5425000000000006E-2</v>
      </c>
      <c r="N42" s="33">
        <v>7.3659000000000002E-2</v>
      </c>
      <c r="O42" s="33">
        <v>7.2262000000000007E-2</v>
      </c>
      <c r="P42" s="33">
        <v>7.1134000000000003E-2</v>
      </c>
      <c r="Q42" s="33">
        <v>7.0392999999999997E-2</v>
      </c>
      <c r="R42" s="33">
        <v>6.9635000000000002E-2</v>
      </c>
      <c r="S42" s="33">
        <v>6.9188E-2</v>
      </c>
      <c r="T42" s="33">
        <v>6.8764000000000006E-2</v>
      </c>
      <c r="U42" s="33">
        <v>6.8500000000000005E-2</v>
      </c>
      <c r="V42" s="33">
        <v>6.8234000000000003E-2</v>
      </c>
      <c r="W42" s="33">
        <v>6.8203E-2</v>
      </c>
      <c r="X42" s="33">
        <v>6.7842E-2</v>
      </c>
      <c r="Y42" s="33">
        <v>6.7527000000000004E-2</v>
      </c>
      <c r="Z42" s="33">
        <v>6.7419999999999994E-2</v>
      </c>
      <c r="AA42" s="33">
        <v>6.7460999999999993E-2</v>
      </c>
      <c r="AB42" s="33">
        <v>6.7645999999999998E-2</v>
      </c>
      <c r="AC42" s="33">
        <v>6.7769999999999997E-2</v>
      </c>
      <c r="AD42" s="33">
        <v>6.7860000000000004E-2</v>
      </c>
      <c r="AE42" s="33">
        <v>6.8109000000000003E-2</v>
      </c>
      <c r="AF42" s="33">
        <v>6.8496000000000001E-2</v>
      </c>
      <c r="AG42" s="32">
        <v>-2.7016999999999999E-2</v>
      </c>
      <c r="AH42">
        <v>8.9556999999999998E-2</v>
      </c>
      <c r="AI42">
        <v>9.0484999999999996E-2</v>
      </c>
      <c r="AJ42">
        <v>9.1512999999999997E-2</v>
      </c>
      <c r="AK42" s="100">
        <v>-1.9E-2</v>
      </c>
    </row>
    <row r="43" spans="1:37" ht="15" customHeight="1">
      <c r="A43" s="19" t="s">
        <v>744</v>
      </c>
      <c r="B43" s="37" t="s">
        <v>1753</v>
      </c>
      <c r="C43" s="33">
        <v>2.5617000000000001E-2</v>
      </c>
      <c r="D43" s="33">
        <v>2.8062E-2</v>
      </c>
      <c r="E43" s="33">
        <v>3.0199E-2</v>
      </c>
      <c r="F43" s="33">
        <v>3.2079999999999997E-2</v>
      </c>
      <c r="G43" s="33">
        <v>3.3820999999999997E-2</v>
      </c>
      <c r="H43" s="33">
        <v>3.5365000000000001E-2</v>
      </c>
      <c r="I43" s="33">
        <v>3.6632999999999999E-2</v>
      </c>
      <c r="J43" s="33">
        <v>3.7760000000000002E-2</v>
      </c>
      <c r="K43" s="33">
        <v>3.8713999999999998E-2</v>
      </c>
      <c r="L43" s="33">
        <v>3.9543000000000002E-2</v>
      </c>
      <c r="M43" s="33">
        <v>4.0274999999999998E-2</v>
      </c>
      <c r="N43" s="33">
        <v>4.0953000000000003E-2</v>
      </c>
      <c r="O43" s="33">
        <v>4.1718999999999999E-2</v>
      </c>
      <c r="P43" s="33">
        <v>4.2613999999999999E-2</v>
      </c>
      <c r="Q43" s="33">
        <v>4.3621E-2</v>
      </c>
      <c r="R43" s="33">
        <v>4.4618999999999999E-2</v>
      </c>
      <c r="S43" s="33">
        <v>4.5692999999999998E-2</v>
      </c>
      <c r="T43" s="33">
        <v>4.6716000000000001E-2</v>
      </c>
      <c r="U43" s="33">
        <v>4.7791E-2</v>
      </c>
      <c r="V43" s="33">
        <v>4.8980999999999997E-2</v>
      </c>
      <c r="W43" s="33">
        <v>5.0285999999999997E-2</v>
      </c>
      <c r="X43" s="33">
        <v>5.1671000000000002E-2</v>
      </c>
      <c r="Y43" s="33">
        <v>5.3059000000000002E-2</v>
      </c>
      <c r="Z43" s="33">
        <v>5.4467000000000002E-2</v>
      </c>
      <c r="AA43" s="33">
        <v>5.5905999999999997E-2</v>
      </c>
      <c r="AB43" s="33">
        <v>5.7433999999999999E-2</v>
      </c>
      <c r="AC43" s="33">
        <v>5.8887000000000002E-2</v>
      </c>
      <c r="AD43" s="33">
        <v>6.0256999999999998E-2</v>
      </c>
      <c r="AE43" s="33">
        <v>6.1796999999999998E-2</v>
      </c>
      <c r="AF43" s="33">
        <v>6.3538999999999998E-2</v>
      </c>
      <c r="AG43" s="32">
        <v>3.1820000000000001E-2</v>
      </c>
      <c r="AH43">
        <v>7.3094000000000006E-2</v>
      </c>
      <c r="AI43">
        <v>7.4689000000000005E-2</v>
      </c>
      <c r="AJ43">
        <v>7.6420000000000002E-2</v>
      </c>
      <c r="AK43" s="100">
        <v>2.8000000000000001E-2</v>
      </c>
    </row>
    <row r="44" spans="1:37" ht="15" customHeight="1">
      <c r="A44" s="19" t="s">
        <v>743</v>
      </c>
      <c r="B44" s="37" t="s">
        <v>1997</v>
      </c>
      <c r="C44" s="33">
        <v>1.8913329999999999</v>
      </c>
      <c r="D44" s="33">
        <v>1.946968</v>
      </c>
      <c r="E44" s="33">
        <v>1.9728079999999999</v>
      </c>
      <c r="F44" s="33">
        <v>1.9809890000000001</v>
      </c>
      <c r="G44" s="33">
        <v>1.9838119999999999</v>
      </c>
      <c r="H44" s="33">
        <v>1.979039</v>
      </c>
      <c r="I44" s="33">
        <v>1.9688870000000001</v>
      </c>
      <c r="J44" s="33">
        <v>1.9630270000000001</v>
      </c>
      <c r="K44" s="33">
        <v>1.960828</v>
      </c>
      <c r="L44" s="33">
        <v>1.9604900000000001</v>
      </c>
      <c r="M44" s="33">
        <v>1.9655910000000001</v>
      </c>
      <c r="N44" s="33">
        <v>1.978761</v>
      </c>
      <c r="O44" s="33">
        <v>2.003317</v>
      </c>
      <c r="P44" s="33">
        <v>2.0378430000000001</v>
      </c>
      <c r="Q44" s="33">
        <v>2.0829520000000001</v>
      </c>
      <c r="R44" s="33">
        <v>2.1383480000000001</v>
      </c>
      <c r="S44" s="33">
        <v>2.209403</v>
      </c>
      <c r="T44" s="33">
        <v>2.2961800000000001</v>
      </c>
      <c r="U44" s="33">
        <v>2.3992930000000001</v>
      </c>
      <c r="V44" s="33">
        <v>2.5227789999999999</v>
      </c>
      <c r="W44" s="33">
        <v>2.6675580000000001</v>
      </c>
      <c r="X44" s="33">
        <v>2.8314759999999999</v>
      </c>
      <c r="Y44" s="33">
        <v>3.0116350000000001</v>
      </c>
      <c r="Z44" s="33">
        <v>3.212745</v>
      </c>
      <c r="AA44" s="33">
        <v>3.436026</v>
      </c>
      <c r="AB44" s="33">
        <v>3.6889180000000001</v>
      </c>
      <c r="AC44" s="33">
        <v>3.9616199999999999</v>
      </c>
      <c r="AD44" s="33">
        <v>4.2543639999999998</v>
      </c>
      <c r="AE44" s="33">
        <v>4.5927020000000001</v>
      </c>
      <c r="AF44" s="33">
        <v>4.9826160000000002</v>
      </c>
      <c r="AG44" s="32">
        <v>3.3966999999999997E-2</v>
      </c>
      <c r="AH44">
        <v>3.954189</v>
      </c>
      <c r="AI44">
        <v>4.2648529999999996</v>
      </c>
      <c r="AJ44">
        <v>4.6132759999999999</v>
      </c>
      <c r="AK44" s="100">
        <v>2.9000000000000001E-2</v>
      </c>
    </row>
    <row r="45" spans="1:37" ht="15" customHeight="1">
      <c r="A45" s="19" t="s">
        <v>742</v>
      </c>
      <c r="B45" s="37" t="s">
        <v>1998</v>
      </c>
      <c r="C45" s="33">
        <v>0</v>
      </c>
      <c r="D45" s="33">
        <v>0</v>
      </c>
      <c r="E45" s="33">
        <v>0</v>
      </c>
      <c r="F45" s="33">
        <v>0</v>
      </c>
      <c r="G45" s="33">
        <v>0</v>
      </c>
      <c r="H45" s="33">
        <v>0</v>
      </c>
      <c r="I45" s="33">
        <v>0</v>
      </c>
      <c r="J45" s="33">
        <v>0</v>
      </c>
      <c r="K45" s="33">
        <v>0</v>
      </c>
      <c r="L45" s="33">
        <v>0</v>
      </c>
      <c r="M45" s="33">
        <v>0</v>
      </c>
      <c r="N45" s="33">
        <v>0</v>
      </c>
      <c r="O45" s="33">
        <v>0</v>
      </c>
      <c r="P45" s="33">
        <v>0</v>
      </c>
      <c r="Q45" s="33">
        <v>0</v>
      </c>
      <c r="R45" s="33">
        <v>0</v>
      </c>
      <c r="S45" s="33">
        <v>0</v>
      </c>
      <c r="T45" s="33">
        <v>0</v>
      </c>
      <c r="U45" s="33">
        <v>0</v>
      </c>
      <c r="V45" s="33">
        <v>0</v>
      </c>
      <c r="W45" s="33">
        <v>0</v>
      </c>
      <c r="X45" s="33">
        <v>0</v>
      </c>
      <c r="Y45" s="33">
        <v>0</v>
      </c>
      <c r="Z45" s="33">
        <v>0</v>
      </c>
      <c r="AA45" s="33">
        <v>0</v>
      </c>
      <c r="AB45" s="33">
        <v>0</v>
      </c>
      <c r="AC45" s="33">
        <v>0</v>
      </c>
      <c r="AD45" s="33">
        <v>0</v>
      </c>
      <c r="AE45" s="33">
        <v>0</v>
      </c>
      <c r="AF45" s="33">
        <v>0</v>
      </c>
      <c r="AG45" s="32" t="s">
        <v>1754</v>
      </c>
      <c r="AH45">
        <v>0</v>
      </c>
      <c r="AI45">
        <v>0</v>
      </c>
      <c r="AJ45">
        <v>0</v>
      </c>
      <c r="AK45" t="s">
        <v>142</v>
      </c>
    </row>
    <row r="46" spans="1:37" ht="15" customHeight="1">
      <c r="A46" s="19" t="s">
        <v>741</v>
      </c>
      <c r="B46" s="37" t="s">
        <v>1999</v>
      </c>
      <c r="C46" s="33">
        <v>2.3019999999999998E-3</v>
      </c>
      <c r="D46" s="33">
        <v>2.2850000000000001E-3</v>
      </c>
      <c r="E46" s="33">
        <v>2.2629999999999998E-3</v>
      </c>
      <c r="F46" s="33">
        <v>2.238E-3</v>
      </c>
      <c r="G46" s="33">
        <v>2.2079999999999999E-3</v>
      </c>
      <c r="H46" s="33">
        <v>2.1580000000000002E-3</v>
      </c>
      <c r="I46" s="33">
        <v>2.0869999999999999E-3</v>
      </c>
      <c r="J46" s="33">
        <v>2.0010000000000002E-3</v>
      </c>
      <c r="K46" s="33">
        <v>1.895E-3</v>
      </c>
      <c r="L46" s="33">
        <v>1.7650000000000001E-3</v>
      </c>
      <c r="M46" s="33">
        <v>1.6180000000000001E-3</v>
      </c>
      <c r="N46" s="33">
        <v>1.459E-3</v>
      </c>
      <c r="O46" s="33">
        <v>1.2960000000000001E-3</v>
      </c>
      <c r="P46" s="33">
        <v>1.14E-3</v>
      </c>
      <c r="Q46" s="33">
        <v>1.0020000000000001E-3</v>
      </c>
      <c r="R46" s="33">
        <v>8.8800000000000001E-4</v>
      </c>
      <c r="S46" s="33">
        <v>8.12E-4</v>
      </c>
      <c r="T46" s="33">
        <v>7.5699999999999997E-4</v>
      </c>
      <c r="U46" s="33">
        <v>6.6200000000000005E-4</v>
      </c>
      <c r="V46" s="33">
        <v>5.6099999999999998E-4</v>
      </c>
      <c r="W46" s="33">
        <v>5.2499999999999997E-4</v>
      </c>
      <c r="X46" s="33">
        <v>5.4299999999999997E-4</v>
      </c>
      <c r="Y46" s="33">
        <v>5.2599999999999999E-4</v>
      </c>
      <c r="Z46" s="33">
        <v>5.0799999999999999E-4</v>
      </c>
      <c r="AA46" s="33">
        <v>4.8999999999999998E-4</v>
      </c>
      <c r="AB46" s="33">
        <v>4.7199999999999998E-4</v>
      </c>
      <c r="AC46" s="33">
        <v>4.5399999999999998E-4</v>
      </c>
      <c r="AD46" s="33">
        <v>4.35E-4</v>
      </c>
      <c r="AE46" s="33">
        <v>4.1800000000000002E-4</v>
      </c>
      <c r="AF46" s="33">
        <v>4.0200000000000001E-4</v>
      </c>
      <c r="AG46" s="32">
        <v>-5.8444999999999997E-2</v>
      </c>
      <c r="AH46">
        <v>3.7858999999999997E-2</v>
      </c>
      <c r="AI46">
        <v>3.9392000000000003E-2</v>
      </c>
      <c r="AJ46">
        <v>4.1021000000000002E-2</v>
      </c>
      <c r="AK46" s="100">
        <v>0.127</v>
      </c>
    </row>
    <row r="47" spans="1:37" ht="15" customHeight="1">
      <c r="A47" s="19" t="s">
        <v>740</v>
      </c>
      <c r="B47" s="37" t="s">
        <v>2000</v>
      </c>
      <c r="C47" s="33">
        <v>2.3770000000000002E-3</v>
      </c>
      <c r="D47" s="33">
        <v>4.7660000000000003E-3</v>
      </c>
      <c r="E47" s="33">
        <v>7.1510000000000002E-3</v>
      </c>
      <c r="F47" s="33">
        <v>9.5139999999999999E-3</v>
      </c>
      <c r="G47" s="33">
        <v>1.1901E-2</v>
      </c>
      <c r="H47" s="33">
        <v>1.4296E-2</v>
      </c>
      <c r="I47" s="33">
        <v>1.6656000000000001E-2</v>
      </c>
      <c r="J47" s="33">
        <v>1.9040999999999999E-2</v>
      </c>
      <c r="K47" s="33">
        <v>2.1454000000000001E-2</v>
      </c>
      <c r="L47" s="33">
        <v>2.383E-2</v>
      </c>
      <c r="M47" s="33">
        <v>2.6145000000000002E-2</v>
      </c>
      <c r="N47" s="33">
        <v>2.8382000000000001E-2</v>
      </c>
      <c r="O47" s="33">
        <v>3.0523000000000002E-2</v>
      </c>
      <c r="P47" s="33">
        <v>3.2538999999999998E-2</v>
      </c>
      <c r="Q47" s="33">
        <v>3.4459999999999998E-2</v>
      </c>
      <c r="R47" s="33">
        <v>3.6290000000000003E-2</v>
      </c>
      <c r="S47" s="33">
        <v>3.8084E-2</v>
      </c>
      <c r="T47" s="33">
        <v>3.9847E-2</v>
      </c>
      <c r="U47" s="33">
        <v>4.1611000000000002E-2</v>
      </c>
      <c r="V47" s="33">
        <v>4.3341999999999999E-2</v>
      </c>
      <c r="W47" s="33">
        <v>4.5058000000000001E-2</v>
      </c>
      <c r="X47" s="33">
        <v>4.6785E-2</v>
      </c>
      <c r="Y47" s="33">
        <v>4.8558999999999998E-2</v>
      </c>
      <c r="Z47" s="33">
        <v>5.0354999999999997E-2</v>
      </c>
      <c r="AA47" s="33">
        <v>5.2184000000000001E-2</v>
      </c>
      <c r="AB47" s="33">
        <v>5.4099000000000001E-2</v>
      </c>
      <c r="AC47" s="33">
        <v>5.5964E-2</v>
      </c>
      <c r="AD47" s="33">
        <v>5.7780999999999999E-2</v>
      </c>
      <c r="AE47" s="33">
        <v>5.9791999999999998E-2</v>
      </c>
      <c r="AF47" s="33">
        <v>6.2004999999999998E-2</v>
      </c>
      <c r="AG47" s="32">
        <v>0.119034</v>
      </c>
      <c r="AH47">
        <v>5.6265999999999997E-2</v>
      </c>
      <c r="AI47">
        <v>5.8538E-2</v>
      </c>
      <c r="AJ47">
        <v>6.0951999999999999E-2</v>
      </c>
      <c r="AK47" s="100">
        <v>0.11600000000000001</v>
      </c>
    </row>
    <row r="48" spans="1:37" ht="15" customHeight="1">
      <c r="A48" s="19" t="s">
        <v>739</v>
      </c>
      <c r="B48" s="37" t="s">
        <v>2001</v>
      </c>
      <c r="C48" s="33">
        <v>2.653E-3</v>
      </c>
      <c r="D48" s="33">
        <v>5.3200000000000001E-3</v>
      </c>
      <c r="E48" s="33">
        <v>7.9819999999999995E-3</v>
      </c>
      <c r="F48" s="33">
        <v>1.0619E-2</v>
      </c>
      <c r="G48" s="33">
        <v>1.3284000000000001E-2</v>
      </c>
      <c r="H48" s="33">
        <v>1.5956000000000001E-2</v>
      </c>
      <c r="I48" s="33">
        <v>1.8591E-2</v>
      </c>
      <c r="J48" s="33">
        <v>2.1253000000000001E-2</v>
      </c>
      <c r="K48" s="33">
        <v>2.3945999999999999E-2</v>
      </c>
      <c r="L48" s="33">
        <v>2.6599000000000001E-2</v>
      </c>
      <c r="M48" s="33">
        <v>2.9183000000000001E-2</v>
      </c>
      <c r="N48" s="33">
        <v>3.1678999999999999E-2</v>
      </c>
      <c r="O48" s="33">
        <v>3.4069000000000002E-2</v>
      </c>
      <c r="P48" s="33">
        <v>3.6318999999999997E-2</v>
      </c>
      <c r="Q48" s="33">
        <v>3.8462999999999997E-2</v>
      </c>
      <c r="R48" s="33">
        <v>4.0504999999999999E-2</v>
      </c>
      <c r="S48" s="33">
        <v>4.2507999999999997E-2</v>
      </c>
      <c r="T48" s="33">
        <v>4.4476000000000002E-2</v>
      </c>
      <c r="U48" s="33">
        <v>4.6446000000000001E-2</v>
      </c>
      <c r="V48" s="33">
        <v>4.8377000000000003E-2</v>
      </c>
      <c r="W48" s="33">
        <v>5.0292999999999997E-2</v>
      </c>
      <c r="X48" s="33">
        <v>5.2220000000000003E-2</v>
      </c>
      <c r="Y48" s="33">
        <v>5.4199999999999998E-2</v>
      </c>
      <c r="Z48" s="33">
        <v>5.6204999999999998E-2</v>
      </c>
      <c r="AA48" s="33">
        <v>5.8245999999999999E-2</v>
      </c>
      <c r="AB48" s="33">
        <v>6.0384E-2</v>
      </c>
      <c r="AC48" s="33">
        <v>6.2465E-2</v>
      </c>
      <c r="AD48" s="33">
        <v>6.4492999999999995E-2</v>
      </c>
      <c r="AE48" s="33">
        <v>6.6739000000000007E-2</v>
      </c>
      <c r="AF48" s="33">
        <v>6.9209000000000007E-2</v>
      </c>
      <c r="AG48" s="32">
        <v>0.119034</v>
      </c>
      <c r="AH48">
        <v>6.2025999999999998E-2</v>
      </c>
      <c r="AI48">
        <v>6.4530000000000004E-2</v>
      </c>
      <c r="AJ48">
        <v>6.7191000000000001E-2</v>
      </c>
      <c r="AK48" s="100">
        <v>0.11600000000000001</v>
      </c>
    </row>
    <row r="49" spans="1:37" ht="15" customHeight="1">
      <c r="A49" s="19" t="s">
        <v>738</v>
      </c>
      <c r="B49" s="37" t="s">
        <v>2002</v>
      </c>
      <c r="C49" s="33">
        <v>2.9740000000000001E-3</v>
      </c>
      <c r="D49" s="33">
        <v>5.9639999999999997E-3</v>
      </c>
      <c r="E49" s="33">
        <v>8.9479999999999994E-3</v>
      </c>
      <c r="F49" s="33">
        <v>1.1905000000000001E-2</v>
      </c>
      <c r="G49" s="33">
        <v>1.4892000000000001E-2</v>
      </c>
      <c r="H49" s="33">
        <v>1.7888999999999999E-2</v>
      </c>
      <c r="I49" s="33">
        <v>2.0841999999999999E-2</v>
      </c>
      <c r="J49" s="33">
        <v>2.3827000000000001E-2</v>
      </c>
      <c r="K49" s="33">
        <v>2.6845999999999998E-2</v>
      </c>
      <c r="L49" s="33">
        <v>2.9819999999999999E-2</v>
      </c>
      <c r="M49" s="33">
        <v>3.2717000000000003E-2</v>
      </c>
      <c r="N49" s="33">
        <v>3.5515999999999999E-2</v>
      </c>
      <c r="O49" s="33">
        <v>3.8195E-2</v>
      </c>
      <c r="P49" s="33">
        <v>4.0717999999999997E-2</v>
      </c>
      <c r="Q49" s="33">
        <v>4.3122000000000001E-2</v>
      </c>
      <c r="R49" s="33">
        <v>4.5411E-2</v>
      </c>
      <c r="S49" s="33">
        <v>4.7655999999999997E-2</v>
      </c>
      <c r="T49" s="33">
        <v>4.9862999999999998E-2</v>
      </c>
      <c r="U49" s="33">
        <v>5.2070999999999999E-2</v>
      </c>
      <c r="V49" s="33">
        <v>5.4235999999999999E-2</v>
      </c>
      <c r="W49" s="33">
        <v>5.6383999999999997E-2</v>
      </c>
      <c r="X49" s="33">
        <v>5.8545E-2</v>
      </c>
      <c r="Y49" s="33">
        <v>6.0763999999999999E-2</v>
      </c>
      <c r="Z49" s="33">
        <v>6.3011999999999999E-2</v>
      </c>
      <c r="AA49" s="33">
        <v>6.5300999999999998E-2</v>
      </c>
      <c r="AB49" s="33">
        <v>6.7696999999999993E-2</v>
      </c>
      <c r="AC49" s="33">
        <v>7.0029999999999995E-2</v>
      </c>
      <c r="AD49" s="33">
        <v>7.2303999999999993E-2</v>
      </c>
      <c r="AE49" s="33">
        <v>7.4820999999999999E-2</v>
      </c>
      <c r="AF49" s="33">
        <v>7.7590999999999993E-2</v>
      </c>
      <c r="AG49" s="32">
        <v>0.119034</v>
      </c>
      <c r="AH49">
        <v>7.6103000000000004E-2</v>
      </c>
      <c r="AI49">
        <v>7.9177999999999998E-2</v>
      </c>
      <c r="AJ49">
        <v>8.2445000000000004E-2</v>
      </c>
      <c r="AK49" s="100">
        <v>0.11899999999999999</v>
      </c>
    </row>
    <row r="50" spans="1:37" ht="15" customHeight="1">
      <c r="A50" s="19" t="s">
        <v>737</v>
      </c>
      <c r="B50" s="37" t="s">
        <v>2007</v>
      </c>
      <c r="C50" s="33">
        <v>175.915085</v>
      </c>
      <c r="D50" s="33">
        <v>180.10803200000001</v>
      </c>
      <c r="E50" s="33">
        <v>182.52186599999999</v>
      </c>
      <c r="F50" s="33">
        <v>184.177109</v>
      </c>
      <c r="G50" s="33">
        <v>185.94032300000001</v>
      </c>
      <c r="H50" s="33">
        <v>187.158432</v>
      </c>
      <c r="I50" s="33">
        <v>187.65074200000001</v>
      </c>
      <c r="J50" s="33">
        <v>188.207291</v>
      </c>
      <c r="K50" s="33">
        <v>188.75538599999999</v>
      </c>
      <c r="L50" s="33">
        <v>189.06243900000001</v>
      </c>
      <c r="M50" s="33">
        <v>189.28005999999999</v>
      </c>
      <c r="N50" s="33">
        <v>189.45387299999999</v>
      </c>
      <c r="O50" s="33">
        <v>189.58772300000001</v>
      </c>
      <c r="P50" s="33">
        <v>189.58715799999999</v>
      </c>
      <c r="Q50" s="33">
        <v>189.64804100000001</v>
      </c>
      <c r="R50" s="33">
        <v>189.696167</v>
      </c>
      <c r="S50" s="33">
        <v>189.95800800000001</v>
      </c>
      <c r="T50" s="33">
        <v>190.319748</v>
      </c>
      <c r="U50" s="33">
        <v>190.62647999999999</v>
      </c>
      <c r="V50" s="33">
        <v>190.96940599999999</v>
      </c>
      <c r="W50" s="33">
        <v>191.45114100000001</v>
      </c>
      <c r="X50" s="33">
        <v>192.09098800000001</v>
      </c>
      <c r="Y50" s="33">
        <v>192.577744</v>
      </c>
      <c r="Z50" s="33">
        <v>193.00375399999999</v>
      </c>
      <c r="AA50" s="33">
        <v>193.37829600000001</v>
      </c>
      <c r="AB50" s="33">
        <v>193.83253500000001</v>
      </c>
      <c r="AC50" s="33">
        <v>193.863022</v>
      </c>
      <c r="AD50" s="33">
        <v>193.496307</v>
      </c>
      <c r="AE50" s="33">
        <v>193.580444</v>
      </c>
      <c r="AF50" s="33">
        <v>194.15348800000001</v>
      </c>
      <c r="AG50" s="32">
        <v>3.4069999999999999E-3</v>
      </c>
      <c r="AH50">
        <v>210.987549</v>
      </c>
      <c r="AI50">
        <v>212.185318</v>
      </c>
      <c r="AJ50">
        <v>213.61003099999999</v>
      </c>
      <c r="AK50" s="100">
        <v>8.9999999999999993E-3</v>
      </c>
    </row>
    <row r="51" spans="1:37" ht="15" customHeight="1">
      <c r="A51" s="19" t="s">
        <v>736</v>
      </c>
      <c r="B51" s="30" t="s">
        <v>2008</v>
      </c>
      <c r="C51" s="39">
        <v>296.81726099999997</v>
      </c>
      <c r="D51" s="39">
        <v>304.25347900000003</v>
      </c>
      <c r="E51" s="39">
        <v>308.97363300000001</v>
      </c>
      <c r="F51" s="39">
        <v>312.70074499999998</v>
      </c>
      <c r="G51" s="39">
        <v>316.884613</v>
      </c>
      <c r="H51" s="39">
        <v>320.47943099999998</v>
      </c>
      <c r="I51" s="39">
        <v>323.30337500000002</v>
      </c>
      <c r="J51" s="39">
        <v>326.69061299999998</v>
      </c>
      <c r="K51" s="39">
        <v>330.38815299999999</v>
      </c>
      <c r="L51" s="39">
        <v>333.859894</v>
      </c>
      <c r="M51" s="39">
        <v>337.28289799999999</v>
      </c>
      <c r="N51" s="39">
        <v>340.79522700000001</v>
      </c>
      <c r="O51" s="39">
        <v>344.26132200000001</v>
      </c>
      <c r="P51" s="39">
        <v>347.523438</v>
      </c>
      <c r="Q51" s="39">
        <v>350.95770299999998</v>
      </c>
      <c r="R51" s="39">
        <v>354.45703099999997</v>
      </c>
      <c r="S51" s="39">
        <v>358.38028000000003</v>
      </c>
      <c r="T51" s="39">
        <v>362.35275300000001</v>
      </c>
      <c r="U51" s="39">
        <v>366.259613</v>
      </c>
      <c r="V51" s="39">
        <v>370.19918799999999</v>
      </c>
      <c r="W51" s="39">
        <v>374.51406900000001</v>
      </c>
      <c r="X51" s="39">
        <v>379.08630399999998</v>
      </c>
      <c r="Y51" s="39">
        <v>383.44845600000002</v>
      </c>
      <c r="Z51" s="39">
        <v>387.786224</v>
      </c>
      <c r="AA51" s="39">
        <v>392.14288299999998</v>
      </c>
      <c r="AB51" s="39">
        <v>396.80523699999998</v>
      </c>
      <c r="AC51" s="39">
        <v>400.81310999999999</v>
      </c>
      <c r="AD51" s="39">
        <v>404.23880000000003</v>
      </c>
      <c r="AE51" s="39">
        <v>408.71148699999998</v>
      </c>
      <c r="AF51" s="39">
        <v>414.20663500000001</v>
      </c>
      <c r="AG51" s="36">
        <v>1.1558000000000001E-2</v>
      </c>
      <c r="AH51">
        <v>428.00329599999998</v>
      </c>
      <c r="AI51">
        <v>434.116241</v>
      </c>
      <c r="AJ51">
        <v>440.78909299999998</v>
      </c>
      <c r="AK51" s="100">
        <v>1.6E-2</v>
      </c>
    </row>
    <row r="52" spans="1:37" ht="15" customHeight="1">
      <c r="A52" s="123"/>
      <c r="B52" s="123"/>
      <c r="C52" s="123"/>
      <c r="D52" s="123"/>
      <c r="E52" s="123"/>
      <c r="F52" s="123"/>
      <c r="G52" s="123"/>
      <c r="H52" s="123"/>
      <c r="I52" s="123"/>
      <c r="J52" s="123"/>
      <c r="K52" s="123"/>
      <c r="L52" s="123"/>
      <c r="M52" s="123"/>
      <c r="N52" s="123"/>
      <c r="O52" s="123"/>
      <c r="P52" s="123"/>
      <c r="Q52" s="123"/>
      <c r="R52" s="123"/>
      <c r="S52" s="123"/>
      <c r="T52" s="123"/>
      <c r="U52" s="123"/>
      <c r="V52" s="123"/>
      <c r="W52" s="123"/>
      <c r="X52" s="123"/>
      <c r="Y52" s="123"/>
      <c r="Z52" s="123"/>
      <c r="AA52" s="123"/>
      <c r="AB52" s="123"/>
      <c r="AC52" s="123"/>
      <c r="AD52" s="123"/>
      <c r="AE52" s="123"/>
      <c r="AF52" s="123"/>
      <c r="AG52" s="123"/>
    </row>
    <row r="53" spans="1:37" ht="15" customHeight="1">
      <c r="A53" s="123"/>
      <c r="B53" s="30" t="s">
        <v>2009</v>
      </c>
      <c r="C53" s="123"/>
      <c r="D53" s="123"/>
      <c r="E53" s="123"/>
      <c r="F53" s="123"/>
      <c r="G53" s="123"/>
      <c r="H53" s="123"/>
      <c r="I53" s="123"/>
      <c r="J53" s="123"/>
      <c r="K53" s="123"/>
      <c r="L53" s="123"/>
      <c r="M53" s="123"/>
      <c r="N53" s="123"/>
      <c r="O53" s="123"/>
      <c r="P53" s="123"/>
      <c r="Q53" s="123"/>
      <c r="R53" s="123"/>
      <c r="S53" s="123"/>
      <c r="T53" s="123"/>
      <c r="U53" s="123"/>
      <c r="V53" s="123"/>
      <c r="W53" s="123"/>
      <c r="X53" s="123"/>
      <c r="Y53" s="123"/>
      <c r="Z53" s="123"/>
      <c r="AA53" s="123"/>
      <c r="AB53" s="123"/>
      <c r="AC53" s="123"/>
      <c r="AD53" s="123"/>
      <c r="AE53" s="123"/>
      <c r="AF53" s="123"/>
      <c r="AG53" s="123"/>
    </row>
    <row r="54" spans="1:37" ht="15" customHeight="1">
      <c r="A54" s="123"/>
      <c r="B54" s="30" t="s">
        <v>1994</v>
      </c>
      <c r="C54" s="123"/>
      <c r="D54" s="123"/>
      <c r="E54" s="123"/>
      <c r="F54" s="123"/>
      <c r="G54" s="123"/>
      <c r="H54" s="123"/>
      <c r="I54" s="123"/>
      <c r="J54" s="123"/>
      <c r="K54" s="123"/>
      <c r="L54" s="123"/>
      <c r="M54" s="123"/>
      <c r="N54" s="123"/>
      <c r="O54" s="123"/>
      <c r="P54" s="123"/>
      <c r="Q54" s="123"/>
      <c r="R54" s="123"/>
      <c r="S54" s="123"/>
      <c r="T54" s="123"/>
      <c r="U54" s="123"/>
      <c r="V54" s="123"/>
      <c r="W54" s="123"/>
      <c r="X54" s="123"/>
      <c r="Y54" s="123"/>
      <c r="Z54" s="123"/>
      <c r="AA54" s="123"/>
      <c r="AB54" s="123"/>
      <c r="AC54" s="123"/>
      <c r="AD54" s="123"/>
      <c r="AE54" s="123"/>
      <c r="AF54" s="123"/>
      <c r="AG54" s="123"/>
      <c r="AH54">
        <v>536.65716599999996</v>
      </c>
      <c r="AI54">
        <v>539.11889599999995</v>
      </c>
      <c r="AJ54">
        <v>542.01916500000004</v>
      </c>
      <c r="AK54" s="100">
        <v>8.0000000000000002E-3</v>
      </c>
    </row>
    <row r="55" spans="1:37" ht="15" customHeight="1">
      <c r="A55" s="19" t="s">
        <v>735</v>
      </c>
      <c r="B55" s="37" t="s">
        <v>1995</v>
      </c>
      <c r="C55" s="33">
        <v>456.91986100000003</v>
      </c>
      <c r="D55" s="33">
        <v>463.10232500000001</v>
      </c>
      <c r="E55" s="33">
        <v>464.97076399999997</v>
      </c>
      <c r="F55" s="33">
        <v>464.868652</v>
      </c>
      <c r="G55" s="33">
        <v>465.11013800000001</v>
      </c>
      <c r="H55" s="33">
        <v>464.11712599999998</v>
      </c>
      <c r="I55" s="33">
        <v>462.62808200000001</v>
      </c>
      <c r="J55" s="33">
        <v>463.17523199999999</v>
      </c>
      <c r="K55" s="33">
        <v>464.90741000000003</v>
      </c>
      <c r="L55" s="33">
        <v>467.016052</v>
      </c>
      <c r="M55" s="33">
        <v>469.70562699999999</v>
      </c>
      <c r="N55" s="33">
        <v>472.69992100000002</v>
      </c>
      <c r="O55" s="33">
        <v>475.527649</v>
      </c>
      <c r="P55" s="33">
        <v>478.29046599999998</v>
      </c>
      <c r="Q55" s="33">
        <v>481.332581</v>
      </c>
      <c r="R55" s="33">
        <v>484.346069</v>
      </c>
      <c r="S55" s="33">
        <v>487.39358499999997</v>
      </c>
      <c r="T55" s="33">
        <v>490.12643400000002</v>
      </c>
      <c r="U55" s="33">
        <v>492.494843</v>
      </c>
      <c r="V55" s="33">
        <v>494.68206800000002</v>
      </c>
      <c r="W55" s="33">
        <v>497.10333300000002</v>
      </c>
      <c r="X55" s="33">
        <v>499.57702599999999</v>
      </c>
      <c r="Y55" s="33">
        <v>501.76385499999998</v>
      </c>
      <c r="Z55" s="33">
        <v>503.85412600000001</v>
      </c>
      <c r="AA55" s="33">
        <v>506.08340500000003</v>
      </c>
      <c r="AB55" s="33">
        <v>508.82132000000001</v>
      </c>
      <c r="AC55" s="33">
        <v>511.05328400000002</v>
      </c>
      <c r="AD55" s="33">
        <v>513.019226</v>
      </c>
      <c r="AE55" s="33">
        <v>516.18249500000002</v>
      </c>
      <c r="AF55" s="33">
        <v>520.20050000000003</v>
      </c>
      <c r="AG55" s="32">
        <v>4.483E-3</v>
      </c>
      <c r="AH55">
        <v>209.875427</v>
      </c>
      <c r="AI55">
        <v>213.98112499999999</v>
      </c>
      <c r="AJ55">
        <v>218.27652</v>
      </c>
      <c r="AK55" s="100">
        <v>1.2999999999999999E-2</v>
      </c>
    </row>
    <row r="56" spans="1:37" ht="15" customHeight="1">
      <c r="A56" s="19" t="s">
        <v>734</v>
      </c>
      <c r="B56" s="37" t="s">
        <v>1996</v>
      </c>
      <c r="C56" s="33">
        <v>165.148056</v>
      </c>
      <c r="D56" s="33">
        <v>169.99955700000001</v>
      </c>
      <c r="E56" s="33">
        <v>173.61050399999999</v>
      </c>
      <c r="F56" s="33">
        <v>176.91296399999999</v>
      </c>
      <c r="G56" s="33">
        <v>180.87541200000001</v>
      </c>
      <c r="H56" s="33">
        <v>184.90600599999999</v>
      </c>
      <c r="I56" s="33">
        <v>189.05583200000001</v>
      </c>
      <c r="J56" s="33">
        <v>194.288422</v>
      </c>
      <c r="K56" s="33">
        <v>200.472702</v>
      </c>
      <c r="L56" s="33">
        <v>207.20541399999999</v>
      </c>
      <c r="M56" s="33">
        <v>214.40728799999999</v>
      </c>
      <c r="N56" s="33">
        <v>222.57652300000001</v>
      </c>
      <c r="O56" s="33">
        <v>231.611389</v>
      </c>
      <c r="P56" s="33">
        <v>241.07273900000001</v>
      </c>
      <c r="Q56" s="33">
        <v>251.19101000000001</v>
      </c>
      <c r="R56" s="33">
        <v>262.055115</v>
      </c>
      <c r="S56" s="33">
        <v>273.72036700000001</v>
      </c>
      <c r="T56" s="33">
        <v>285.65914900000001</v>
      </c>
      <c r="U56" s="33">
        <v>297.53619400000002</v>
      </c>
      <c r="V56" s="33">
        <v>309.70120200000002</v>
      </c>
      <c r="W56" s="33">
        <v>322.91802999999999</v>
      </c>
      <c r="X56" s="33">
        <v>336.74401899999998</v>
      </c>
      <c r="Y56" s="33">
        <v>350.29104599999999</v>
      </c>
      <c r="Z56" s="33">
        <v>364.13320900000002</v>
      </c>
      <c r="AA56" s="33">
        <v>378.32482900000002</v>
      </c>
      <c r="AB56" s="33">
        <v>393.07421900000003</v>
      </c>
      <c r="AC56" s="33">
        <v>407.47857699999997</v>
      </c>
      <c r="AD56" s="33">
        <v>421.59210200000001</v>
      </c>
      <c r="AE56" s="33">
        <v>436.74655200000001</v>
      </c>
      <c r="AF56" s="33">
        <v>452.70437600000002</v>
      </c>
      <c r="AG56" s="32">
        <v>3.5383999999999999E-2</v>
      </c>
      <c r="AH56">
        <v>1.9679009999999999</v>
      </c>
      <c r="AI56">
        <v>2.0634030000000001</v>
      </c>
      <c r="AJ56">
        <v>2.16533</v>
      </c>
      <c r="AK56" s="100">
        <v>9.8000000000000004E-2</v>
      </c>
    </row>
    <row r="57" spans="1:37" ht="15" customHeight="1">
      <c r="A57" s="19" t="s">
        <v>733</v>
      </c>
      <c r="B57" s="37" t="s">
        <v>1753</v>
      </c>
      <c r="C57" s="33">
        <v>0.102088</v>
      </c>
      <c r="D57" s="33">
        <v>0.192909</v>
      </c>
      <c r="E57" s="33">
        <v>0.27970299999999998</v>
      </c>
      <c r="F57" s="33">
        <v>0.36233599999999999</v>
      </c>
      <c r="G57" s="33">
        <v>0.44318000000000002</v>
      </c>
      <c r="H57" s="33">
        <v>0.52168700000000001</v>
      </c>
      <c r="I57" s="33">
        <v>0.59732099999999999</v>
      </c>
      <c r="J57" s="33">
        <v>0.67378899999999997</v>
      </c>
      <c r="K57" s="33">
        <v>0.75105</v>
      </c>
      <c r="L57" s="33">
        <v>0.82713700000000001</v>
      </c>
      <c r="M57" s="33">
        <v>0.90316099999999999</v>
      </c>
      <c r="N57" s="33">
        <v>0.98045000000000004</v>
      </c>
      <c r="O57" s="33">
        <v>1.059329</v>
      </c>
      <c r="P57" s="33">
        <v>1.1391070000000001</v>
      </c>
      <c r="Q57" s="33">
        <v>1.2223759999999999</v>
      </c>
      <c r="R57" s="33">
        <v>1.309132</v>
      </c>
      <c r="S57" s="33">
        <v>1.400099</v>
      </c>
      <c r="T57" s="33">
        <v>1.494092</v>
      </c>
      <c r="U57" s="33">
        <v>1.5902179999999999</v>
      </c>
      <c r="V57" s="33">
        <v>1.6898569999999999</v>
      </c>
      <c r="W57" s="33">
        <v>1.7947310000000001</v>
      </c>
      <c r="X57" s="33">
        <v>1.9000170000000001</v>
      </c>
      <c r="Y57" s="33">
        <v>2.0042070000000001</v>
      </c>
      <c r="Z57" s="33">
        <v>2.1092520000000001</v>
      </c>
      <c r="AA57" s="33">
        <v>2.2173880000000001</v>
      </c>
      <c r="AB57" s="33">
        <v>2.3312780000000002</v>
      </c>
      <c r="AC57" s="33">
        <v>2.4458570000000002</v>
      </c>
      <c r="AD57" s="33">
        <v>2.5629249999999999</v>
      </c>
      <c r="AE57" s="33">
        <v>2.6926410000000001</v>
      </c>
      <c r="AF57" s="33">
        <v>2.8338160000000001</v>
      </c>
      <c r="AG57" s="32">
        <v>0.12143</v>
      </c>
      <c r="AH57">
        <v>0.53425400000000001</v>
      </c>
      <c r="AI57">
        <v>0.55186900000000005</v>
      </c>
      <c r="AJ57">
        <v>0.57156700000000005</v>
      </c>
      <c r="AK57" s="100">
        <v>7.0999999999999994E-2</v>
      </c>
    </row>
    <row r="58" spans="1:37" ht="15" customHeight="1">
      <c r="A58" s="19" t="s">
        <v>732</v>
      </c>
      <c r="B58" s="37" t="s">
        <v>1997</v>
      </c>
      <c r="C58" s="33">
        <v>0.24266499999999999</v>
      </c>
      <c r="D58" s="33">
        <v>0.263102</v>
      </c>
      <c r="E58" s="33">
        <v>0.278918</v>
      </c>
      <c r="F58" s="33">
        <v>0.29257300000000003</v>
      </c>
      <c r="G58" s="33">
        <v>0.30566199999999999</v>
      </c>
      <c r="H58" s="33">
        <v>0.31730399999999997</v>
      </c>
      <c r="I58" s="33">
        <v>0.327818</v>
      </c>
      <c r="J58" s="33">
        <v>0.33906900000000001</v>
      </c>
      <c r="K58" s="33">
        <v>0.35061199999999998</v>
      </c>
      <c r="L58" s="33">
        <v>0.36166900000000002</v>
      </c>
      <c r="M58" s="33">
        <v>0.37262699999999999</v>
      </c>
      <c r="N58" s="33">
        <v>0.38381100000000001</v>
      </c>
      <c r="O58" s="33">
        <v>0.39474900000000002</v>
      </c>
      <c r="P58" s="33">
        <v>0.40498499999999998</v>
      </c>
      <c r="Q58" s="33">
        <v>0.41488700000000001</v>
      </c>
      <c r="R58" s="33">
        <v>0.42499700000000001</v>
      </c>
      <c r="S58" s="33">
        <v>0.43510399999999999</v>
      </c>
      <c r="T58" s="33">
        <v>0.44597500000000001</v>
      </c>
      <c r="U58" s="33">
        <v>0.457511</v>
      </c>
      <c r="V58" s="33">
        <v>0.469667</v>
      </c>
      <c r="W58" s="33">
        <v>0.48451</v>
      </c>
      <c r="X58" s="33">
        <v>0.49998500000000001</v>
      </c>
      <c r="Y58" s="33">
        <v>0.51661199999999996</v>
      </c>
      <c r="Z58" s="33">
        <v>0.53507700000000002</v>
      </c>
      <c r="AA58" s="33">
        <v>0.55600700000000003</v>
      </c>
      <c r="AB58" s="33">
        <v>0.57999199999999995</v>
      </c>
      <c r="AC58" s="33">
        <v>0.60657700000000003</v>
      </c>
      <c r="AD58" s="33">
        <v>0.63569100000000001</v>
      </c>
      <c r="AE58" s="33">
        <v>0.67063899999999999</v>
      </c>
      <c r="AF58" s="33">
        <v>0.70997900000000003</v>
      </c>
      <c r="AG58" s="32">
        <v>3.7713000000000003E-2</v>
      </c>
      <c r="AH58">
        <v>188.953339</v>
      </c>
      <c r="AI58">
        <v>198.01341199999999</v>
      </c>
      <c r="AJ58">
        <v>207.539795</v>
      </c>
      <c r="AK58" s="100">
        <v>4.8000000000000001E-2</v>
      </c>
    </row>
    <row r="59" spans="1:37" ht="15" customHeight="1">
      <c r="A59" s="19" t="s">
        <v>731</v>
      </c>
      <c r="B59" s="37" t="s">
        <v>1998</v>
      </c>
      <c r="C59" s="33">
        <v>43.016640000000002</v>
      </c>
      <c r="D59" s="33">
        <v>41.986148999999997</v>
      </c>
      <c r="E59" s="33">
        <v>40.407336999999998</v>
      </c>
      <c r="F59" s="33">
        <v>38.692397999999997</v>
      </c>
      <c r="G59" s="33">
        <v>37.105041999999997</v>
      </c>
      <c r="H59" s="33">
        <v>35.555092000000002</v>
      </c>
      <c r="I59" s="33">
        <v>34.152222000000002</v>
      </c>
      <c r="J59" s="33">
        <v>33.076262999999997</v>
      </c>
      <c r="K59" s="33">
        <v>32.219425000000001</v>
      </c>
      <c r="L59" s="33">
        <v>31.430304</v>
      </c>
      <c r="M59" s="33">
        <v>30.714413</v>
      </c>
      <c r="N59" s="33">
        <v>30.081057000000001</v>
      </c>
      <c r="O59" s="33">
        <v>29.458186999999999</v>
      </c>
      <c r="P59" s="33">
        <v>28.633583000000002</v>
      </c>
      <c r="Q59" s="33">
        <v>27.685670999999999</v>
      </c>
      <c r="R59" s="33">
        <v>26.621905999999999</v>
      </c>
      <c r="S59" s="33">
        <v>25.526619</v>
      </c>
      <c r="T59" s="33">
        <v>24.252303999999999</v>
      </c>
      <c r="U59" s="33">
        <v>22.971513999999999</v>
      </c>
      <c r="V59" s="33">
        <v>21.746134000000001</v>
      </c>
      <c r="W59" s="33">
        <v>20.727114</v>
      </c>
      <c r="X59" s="33">
        <v>19.889403999999999</v>
      </c>
      <c r="Y59" s="33">
        <v>19.313172999999999</v>
      </c>
      <c r="Z59" s="33">
        <v>18.921444000000001</v>
      </c>
      <c r="AA59" s="33">
        <v>18.701471000000002</v>
      </c>
      <c r="AB59" s="33">
        <v>18.620113</v>
      </c>
      <c r="AC59" s="33">
        <v>18.622719</v>
      </c>
      <c r="AD59" s="33">
        <v>18.688068000000001</v>
      </c>
      <c r="AE59" s="33">
        <v>18.810171</v>
      </c>
      <c r="AF59" s="33">
        <v>18.944447</v>
      </c>
      <c r="AG59" s="32">
        <v>-2.7882000000000001E-2</v>
      </c>
      <c r="AH59">
        <v>1.0601529999999999</v>
      </c>
      <c r="AI59">
        <v>1.1127</v>
      </c>
      <c r="AJ59">
        <v>1.168803</v>
      </c>
      <c r="AK59" s="100">
        <v>0.13200000000000001</v>
      </c>
    </row>
    <row r="60" spans="1:37" ht="15" customHeight="1">
      <c r="A60" s="19" t="s">
        <v>730</v>
      </c>
      <c r="B60" s="37" t="s">
        <v>1999</v>
      </c>
      <c r="C60" s="33">
        <v>4.9569999999999996E-3</v>
      </c>
      <c r="D60" s="33">
        <v>4.8120000000000003E-3</v>
      </c>
      <c r="E60" s="33">
        <v>4.6849999999999999E-3</v>
      </c>
      <c r="F60" s="33">
        <v>4.607E-3</v>
      </c>
      <c r="G60" s="33">
        <v>4.5970000000000004E-3</v>
      </c>
      <c r="H60" s="33">
        <v>4.6290000000000003E-3</v>
      </c>
      <c r="I60" s="33">
        <v>4.7029999999999997E-3</v>
      </c>
      <c r="J60" s="33">
        <v>4.829E-3</v>
      </c>
      <c r="K60" s="33">
        <v>4.888E-3</v>
      </c>
      <c r="L60" s="33">
        <v>4.8789999999999997E-3</v>
      </c>
      <c r="M60" s="33">
        <v>4.8669999999999998E-3</v>
      </c>
      <c r="N60" s="33">
        <v>4.8659999999999997E-3</v>
      </c>
      <c r="O60" s="33">
        <v>4.7029999999999997E-3</v>
      </c>
      <c r="P60" s="33">
        <v>4.4840000000000001E-3</v>
      </c>
      <c r="Q60" s="33">
        <v>4.3449999999999999E-3</v>
      </c>
      <c r="R60" s="33">
        <v>4.2709999999999996E-3</v>
      </c>
      <c r="S60" s="33">
        <v>4.2509999999999996E-3</v>
      </c>
      <c r="T60" s="33">
        <v>4.2709999999999996E-3</v>
      </c>
      <c r="U60" s="33">
        <v>4.3239999999999997E-3</v>
      </c>
      <c r="V60" s="33">
        <v>4.4479999999999997E-3</v>
      </c>
      <c r="W60" s="33">
        <v>4.6150000000000002E-3</v>
      </c>
      <c r="X60" s="33">
        <v>4.7800000000000004E-3</v>
      </c>
      <c r="Y60" s="33">
        <v>4.9379999999999997E-3</v>
      </c>
      <c r="Z60" s="33">
        <v>5.0169999999999998E-3</v>
      </c>
      <c r="AA60" s="33">
        <v>5.0670000000000003E-3</v>
      </c>
      <c r="AB60" s="33">
        <v>5.1409999999999997E-3</v>
      </c>
      <c r="AC60" s="33">
        <v>5.2240000000000003E-3</v>
      </c>
      <c r="AD60" s="33">
        <v>5.313E-3</v>
      </c>
      <c r="AE60" s="33">
        <v>5.4229999999999999E-3</v>
      </c>
      <c r="AF60" s="33">
        <v>5.548E-3</v>
      </c>
      <c r="AG60" s="32">
        <v>3.8890000000000001E-3</v>
      </c>
      <c r="AH60">
        <v>1.1704129999999999</v>
      </c>
      <c r="AI60">
        <v>1.226974</v>
      </c>
      <c r="AJ60">
        <v>1.2877130000000001</v>
      </c>
      <c r="AK60" s="100">
        <v>0.13500000000000001</v>
      </c>
    </row>
    <row r="61" spans="1:37" ht="15" customHeight="1">
      <c r="A61" s="19" t="s">
        <v>729</v>
      </c>
      <c r="B61" s="37" t="s">
        <v>2000</v>
      </c>
      <c r="C61" s="33">
        <v>4.4829000000000001E-2</v>
      </c>
      <c r="D61" s="33">
        <v>8.9858999999999994E-2</v>
      </c>
      <c r="E61" s="33">
        <v>0.13657900000000001</v>
      </c>
      <c r="F61" s="33">
        <v>0.18345500000000001</v>
      </c>
      <c r="G61" s="33">
        <v>0.23066300000000001</v>
      </c>
      <c r="H61" s="33">
        <v>0.27702700000000002</v>
      </c>
      <c r="I61" s="33">
        <v>0.32177499999999998</v>
      </c>
      <c r="J61" s="33">
        <v>0.36658099999999999</v>
      </c>
      <c r="K61" s="33">
        <v>0.41085899999999997</v>
      </c>
      <c r="L61" s="33">
        <v>0.45362599999999997</v>
      </c>
      <c r="M61" s="33">
        <v>0.49564799999999998</v>
      </c>
      <c r="N61" s="33">
        <v>0.53781400000000001</v>
      </c>
      <c r="O61" s="33">
        <v>0.58051900000000001</v>
      </c>
      <c r="P61" s="33">
        <v>0.623722</v>
      </c>
      <c r="Q61" s="33">
        <v>0.668605</v>
      </c>
      <c r="R61" s="33">
        <v>0.71560699999999999</v>
      </c>
      <c r="S61" s="33">
        <v>0.76540799999999998</v>
      </c>
      <c r="T61" s="33">
        <v>0.81769099999999995</v>
      </c>
      <c r="U61" s="33">
        <v>0.87224599999999997</v>
      </c>
      <c r="V61" s="33">
        <v>0.92884599999999995</v>
      </c>
      <c r="W61" s="33">
        <v>0.98855300000000002</v>
      </c>
      <c r="X61" s="33">
        <v>1.0505070000000001</v>
      </c>
      <c r="Y61" s="33">
        <v>1.1134139999999999</v>
      </c>
      <c r="Z61" s="33">
        <v>1.176051</v>
      </c>
      <c r="AA61" s="33">
        <v>1.239741</v>
      </c>
      <c r="AB61" s="33">
        <v>1.306049</v>
      </c>
      <c r="AC61" s="33">
        <v>1.3724799999999999</v>
      </c>
      <c r="AD61" s="33">
        <v>1.440021</v>
      </c>
      <c r="AE61" s="33">
        <v>1.513803</v>
      </c>
      <c r="AF61" s="33">
        <v>1.593364</v>
      </c>
      <c r="AG61" s="32">
        <v>0.13103000000000001</v>
      </c>
      <c r="AH61">
        <v>1.4914849999999999</v>
      </c>
      <c r="AI61">
        <v>1.5638049999999999</v>
      </c>
      <c r="AJ61">
        <v>1.640979</v>
      </c>
      <c r="AK61" s="100">
        <v>0.14000000000000001</v>
      </c>
    </row>
    <row r="62" spans="1:37" ht="15" customHeight="1">
      <c r="A62" s="19" t="s">
        <v>728</v>
      </c>
      <c r="B62" s="37" t="s">
        <v>2001</v>
      </c>
      <c r="C62" s="33">
        <v>4.9017999999999999E-2</v>
      </c>
      <c r="D62" s="33">
        <v>9.8768999999999996E-2</v>
      </c>
      <c r="E62" s="33">
        <v>0.15087800000000001</v>
      </c>
      <c r="F62" s="33">
        <v>0.20374100000000001</v>
      </c>
      <c r="G62" s="33">
        <v>0.25774799999999998</v>
      </c>
      <c r="H62" s="33">
        <v>0.311832</v>
      </c>
      <c r="I62" s="33">
        <v>0.36523600000000001</v>
      </c>
      <c r="J62" s="33">
        <v>0.41947099999999998</v>
      </c>
      <c r="K62" s="33">
        <v>0.474466</v>
      </c>
      <c r="L62" s="33">
        <v>0.52879200000000004</v>
      </c>
      <c r="M62" s="33">
        <v>0.58311800000000003</v>
      </c>
      <c r="N62" s="33">
        <v>0.63812899999999995</v>
      </c>
      <c r="O62" s="33">
        <v>0.69388899999999998</v>
      </c>
      <c r="P62" s="33">
        <v>0.750193</v>
      </c>
      <c r="Q62" s="33">
        <v>0.80843100000000001</v>
      </c>
      <c r="R62" s="33">
        <v>0.86911099999999997</v>
      </c>
      <c r="S62" s="33">
        <v>0.93301199999999995</v>
      </c>
      <c r="T62" s="33">
        <v>0.99972499999999997</v>
      </c>
      <c r="U62" s="33">
        <v>1.069035</v>
      </c>
      <c r="V62" s="33">
        <v>1.140846</v>
      </c>
      <c r="W62" s="33">
        <v>1.216494</v>
      </c>
      <c r="X62" s="33">
        <v>1.2949489999999999</v>
      </c>
      <c r="Y62" s="33">
        <v>1.3746609999999999</v>
      </c>
      <c r="Z62" s="33">
        <v>1.4543710000000001</v>
      </c>
      <c r="AA62" s="33">
        <v>1.5356190000000001</v>
      </c>
      <c r="AB62" s="33">
        <v>1.620255</v>
      </c>
      <c r="AC62" s="33">
        <v>1.705104</v>
      </c>
      <c r="AD62" s="33">
        <v>1.7912939999999999</v>
      </c>
      <c r="AE62" s="33">
        <v>1.8851869999999999</v>
      </c>
      <c r="AF62" s="33">
        <v>1.9860549999999999</v>
      </c>
      <c r="AG62" s="32">
        <v>0.13614999999999999</v>
      </c>
      <c r="AH62">
        <v>4.0499999999999998E-4</v>
      </c>
      <c r="AI62">
        <v>4.0400000000000001E-4</v>
      </c>
      <c r="AJ62">
        <v>4.0200000000000001E-4</v>
      </c>
      <c r="AK62" s="100">
        <v>0.111</v>
      </c>
    </row>
    <row r="63" spans="1:37" ht="15" customHeight="1">
      <c r="A63" s="19" t="s">
        <v>727</v>
      </c>
      <c r="B63" s="37" t="s">
        <v>2002</v>
      </c>
      <c r="C63" s="33">
        <v>6.0000000000000002E-6</v>
      </c>
      <c r="D63" s="33">
        <v>1.4E-5</v>
      </c>
      <c r="E63" s="33">
        <v>2.0999999999999999E-5</v>
      </c>
      <c r="F63" s="33">
        <v>2.9E-5</v>
      </c>
      <c r="G63" s="33">
        <v>3.6000000000000001E-5</v>
      </c>
      <c r="H63" s="33">
        <v>4.3000000000000002E-5</v>
      </c>
      <c r="I63" s="33">
        <v>5.0000000000000002E-5</v>
      </c>
      <c r="J63" s="33">
        <v>5.7000000000000003E-5</v>
      </c>
      <c r="K63" s="33">
        <v>6.3E-5</v>
      </c>
      <c r="L63" s="33">
        <v>6.8999999999999997E-5</v>
      </c>
      <c r="M63" s="33">
        <v>7.4999999999999993E-5</v>
      </c>
      <c r="N63" s="33">
        <v>8.0000000000000007E-5</v>
      </c>
      <c r="O63" s="33">
        <v>8.5000000000000006E-5</v>
      </c>
      <c r="P63" s="33">
        <v>9.0000000000000006E-5</v>
      </c>
      <c r="Q63" s="33">
        <v>9.3999999999999994E-5</v>
      </c>
      <c r="R63" s="33">
        <v>9.7999999999999997E-5</v>
      </c>
      <c r="S63" s="33">
        <v>1.02E-4</v>
      </c>
      <c r="T63" s="33">
        <v>1.06E-4</v>
      </c>
      <c r="U63" s="33">
        <v>1.0900000000000001E-4</v>
      </c>
      <c r="V63" s="33">
        <v>1.12E-4</v>
      </c>
      <c r="W63" s="33">
        <v>1.15E-4</v>
      </c>
      <c r="X63" s="33">
        <v>1.18E-4</v>
      </c>
      <c r="Y63" s="33">
        <v>1.2E-4</v>
      </c>
      <c r="Z63" s="33">
        <v>1.21E-4</v>
      </c>
      <c r="AA63" s="33">
        <v>1.22E-4</v>
      </c>
      <c r="AB63" s="33">
        <v>1.2300000000000001E-4</v>
      </c>
      <c r="AC63" s="33">
        <v>1.2300000000000001E-4</v>
      </c>
      <c r="AD63" s="33">
        <v>1.2300000000000001E-4</v>
      </c>
      <c r="AE63" s="33">
        <v>1.2300000000000001E-4</v>
      </c>
      <c r="AF63" s="33">
        <v>1.2300000000000001E-4</v>
      </c>
      <c r="AG63" s="32">
        <v>0.106933</v>
      </c>
      <c r="AH63">
        <v>941.71032700000001</v>
      </c>
      <c r="AI63">
        <v>957.63287400000002</v>
      </c>
      <c r="AJ63">
        <v>974.67028800000003</v>
      </c>
      <c r="AK63" s="100">
        <v>1.4999999999999999E-2</v>
      </c>
    </row>
    <row r="64" spans="1:37" ht="15" customHeight="1">
      <c r="A64" s="19" t="s">
        <v>726</v>
      </c>
      <c r="B64" s="37" t="s">
        <v>2003</v>
      </c>
      <c r="C64" s="33">
        <v>665.52819799999997</v>
      </c>
      <c r="D64" s="33">
        <v>675.73748799999998</v>
      </c>
      <c r="E64" s="33">
        <v>679.83935499999995</v>
      </c>
      <c r="F64" s="33">
        <v>681.52087400000005</v>
      </c>
      <c r="G64" s="33">
        <v>684.33233600000005</v>
      </c>
      <c r="H64" s="33">
        <v>686.01074200000005</v>
      </c>
      <c r="I64" s="33">
        <v>687.45300299999997</v>
      </c>
      <c r="J64" s="33">
        <v>692.34350600000005</v>
      </c>
      <c r="K64" s="33">
        <v>699.59155299999998</v>
      </c>
      <c r="L64" s="33">
        <v>707.82794200000001</v>
      </c>
      <c r="M64" s="33">
        <v>717.18713400000001</v>
      </c>
      <c r="N64" s="33">
        <v>727.90234399999997</v>
      </c>
      <c r="O64" s="33">
        <v>739.33056599999998</v>
      </c>
      <c r="P64" s="33">
        <v>750.91876200000002</v>
      </c>
      <c r="Q64" s="33">
        <v>763.32794200000001</v>
      </c>
      <c r="R64" s="33">
        <v>776.34637499999997</v>
      </c>
      <c r="S64" s="33">
        <v>790.17846699999996</v>
      </c>
      <c r="T64" s="33">
        <v>803.799622</v>
      </c>
      <c r="U64" s="33">
        <v>816.99585000000002</v>
      </c>
      <c r="V64" s="33">
        <v>830.363159</v>
      </c>
      <c r="W64" s="33">
        <v>845.23754899999994</v>
      </c>
      <c r="X64" s="33">
        <v>860.96057099999996</v>
      </c>
      <c r="Y64" s="33">
        <v>876.38159199999996</v>
      </c>
      <c r="Z64" s="33">
        <v>892.188354</v>
      </c>
      <c r="AA64" s="33">
        <v>908.66351299999997</v>
      </c>
      <c r="AB64" s="33">
        <v>926.35809300000005</v>
      </c>
      <c r="AC64" s="33">
        <v>943.28961200000003</v>
      </c>
      <c r="AD64" s="33">
        <v>959.73443599999996</v>
      </c>
      <c r="AE64" s="33">
        <v>978.50677499999995</v>
      </c>
      <c r="AF64" s="33">
        <v>998.97820999999999</v>
      </c>
      <c r="AG64" s="32">
        <v>1.4104E-2</v>
      </c>
    </row>
    <row r="65" spans="1:37" ht="15" customHeight="1">
      <c r="A65" s="123"/>
      <c r="B65" s="30" t="s">
        <v>2004</v>
      </c>
      <c r="C65" s="123"/>
      <c r="D65" s="123"/>
      <c r="E65" s="123"/>
      <c r="F65" s="123"/>
      <c r="G65" s="123"/>
      <c r="H65" s="123"/>
      <c r="I65" s="123"/>
      <c r="J65" s="123"/>
      <c r="K65" s="123"/>
      <c r="L65" s="123"/>
      <c r="M65" s="123"/>
      <c r="N65" s="123"/>
      <c r="O65" s="123"/>
      <c r="P65" s="123"/>
      <c r="Q65" s="123"/>
      <c r="R65" s="123"/>
      <c r="S65" s="123"/>
      <c r="T65" s="123"/>
      <c r="U65" s="123"/>
      <c r="V65" s="123"/>
      <c r="W65" s="123"/>
      <c r="X65" s="123"/>
      <c r="Y65" s="123"/>
      <c r="Z65" s="123"/>
      <c r="AA65" s="123"/>
      <c r="AB65" s="123"/>
      <c r="AC65" s="123"/>
      <c r="AD65" s="123"/>
      <c r="AE65" s="123"/>
      <c r="AF65" s="123"/>
      <c r="AG65" s="123"/>
      <c r="AH65">
        <v>785.63812299999995</v>
      </c>
      <c r="AI65">
        <v>805.68536400000005</v>
      </c>
      <c r="AJ65">
        <v>827.36419699999999</v>
      </c>
      <c r="AK65" s="100">
        <v>1.4999999999999999E-2</v>
      </c>
    </row>
    <row r="66" spans="1:37" ht="15" customHeight="1">
      <c r="A66" s="19" t="s">
        <v>725</v>
      </c>
      <c r="B66" s="37" t="s">
        <v>1995</v>
      </c>
      <c r="C66" s="33">
        <v>568.89025900000001</v>
      </c>
      <c r="D66" s="33">
        <v>579.57739300000003</v>
      </c>
      <c r="E66" s="33">
        <v>585.22717299999999</v>
      </c>
      <c r="F66" s="33">
        <v>588.73272699999995</v>
      </c>
      <c r="G66" s="33">
        <v>592.66320800000005</v>
      </c>
      <c r="H66" s="33">
        <v>595.35363800000005</v>
      </c>
      <c r="I66" s="33">
        <v>596.54931599999998</v>
      </c>
      <c r="J66" s="33">
        <v>599.46722399999999</v>
      </c>
      <c r="K66" s="33">
        <v>602.43841599999996</v>
      </c>
      <c r="L66" s="33">
        <v>604.57220500000005</v>
      </c>
      <c r="M66" s="33">
        <v>606.09027100000003</v>
      </c>
      <c r="N66" s="33">
        <v>607.99951199999998</v>
      </c>
      <c r="O66" s="33">
        <v>610.11730999999997</v>
      </c>
      <c r="P66" s="33">
        <v>612.22357199999999</v>
      </c>
      <c r="Q66" s="33">
        <v>615.37982199999999</v>
      </c>
      <c r="R66" s="33">
        <v>619.57867399999998</v>
      </c>
      <c r="S66" s="33">
        <v>625.22375499999998</v>
      </c>
      <c r="T66" s="33">
        <v>631.62316899999996</v>
      </c>
      <c r="U66" s="33">
        <v>638.31817599999999</v>
      </c>
      <c r="V66" s="33">
        <v>645.41326900000001</v>
      </c>
      <c r="W66" s="33">
        <v>653.50787400000002</v>
      </c>
      <c r="X66" s="33">
        <v>662.43859899999995</v>
      </c>
      <c r="Y66" s="33">
        <v>671.93048099999999</v>
      </c>
      <c r="Z66" s="33">
        <v>682.10638400000005</v>
      </c>
      <c r="AA66" s="33">
        <v>692.68890399999998</v>
      </c>
      <c r="AB66" s="33">
        <v>704.11120600000004</v>
      </c>
      <c r="AC66" s="33">
        <v>714.76983600000005</v>
      </c>
      <c r="AD66" s="33">
        <v>724.66265899999996</v>
      </c>
      <c r="AE66" s="33">
        <v>736.97906499999999</v>
      </c>
      <c r="AF66" s="33">
        <v>751.88995399999999</v>
      </c>
      <c r="AG66" s="32">
        <v>9.6640000000000007E-3</v>
      </c>
      <c r="AH66">
        <v>380.58270299999998</v>
      </c>
      <c r="AI66">
        <v>388.32739299999997</v>
      </c>
      <c r="AJ66">
        <v>396.61309799999998</v>
      </c>
      <c r="AK66" s="100">
        <v>8.0000000000000002E-3</v>
      </c>
    </row>
    <row r="67" spans="1:37" ht="15" customHeight="1">
      <c r="A67" s="19" t="s">
        <v>724</v>
      </c>
      <c r="B67" s="37" t="s">
        <v>1996</v>
      </c>
      <c r="C67" s="33">
        <v>320.72167999999999</v>
      </c>
      <c r="D67" s="33">
        <v>314.95507800000001</v>
      </c>
      <c r="E67" s="33">
        <v>307.45318600000002</v>
      </c>
      <c r="F67" s="33">
        <v>300.55505399999998</v>
      </c>
      <c r="G67" s="33">
        <v>294.440765</v>
      </c>
      <c r="H67" s="33">
        <v>288.86175500000002</v>
      </c>
      <c r="I67" s="33">
        <v>283.66091899999998</v>
      </c>
      <c r="J67" s="33">
        <v>280.52041600000001</v>
      </c>
      <c r="K67" s="33">
        <v>278.356964</v>
      </c>
      <c r="L67" s="33">
        <v>276.15365600000001</v>
      </c>
      <c r="M67" s="33">
        <v>274.01269500000001</v>
      </c>
      <c r="N67" s="33">
        <v>272.66101099999997</v>
      </c>
      <c r="O67" s="33">
        <v>271.57708700000001</v>
      </c>
      <c r="P67" s="33">
        <v>270.957581</v>
      </c>
      <c r="Q67" s="33">
        <v>270.99331699999999</v>
      </c>
      <c r="R67" s="33">
        <v>271.39770499999997</v>
      </c>
      <c r="S67" s="33">
        <v>273.00701900000001</v>
      </c>
      <c r="T67" s="33">
        <v>274.298767</v>
      </c>
      <c r="U67" s="33">
        <v>276.88211100000001</v>
      </c>
      <c r="V67" s="33">
        <v>279.53668199999998</v>
      </c>
      <c r="W67" s="33">
        <v>282.88052399999998</v>
      </c>
      <c r="X67" s="33">
        <v>286.75518799999998</v>
      </c>
      <c r="Y67" s="33">
        <v>290.99670400000002</v>
      </c>
      <c r="Z67" s="33">
        <v>295.640106</v>
      </c>
      <c r="AA67" s="33">
        <v>300.402039</v>
      </c>
      <c r="AB67" s="33">
        <v>305.51791400000002</v>
      </c>
      <c r="AC67" s="33">
        <v>310.22747800000002</v>
      </c>
      <c r="AD67" s="33">
        <v>314.55523699999998</v>
      </c>
      <c r="AE67" s="33">
        <v>319.836365</v>
      </c>
      <c r="AF67" s="33">
        <v>325.80426</v>
      </c>
      <c r="AG67" s="32">
        <v>5.4199999999999995E-4</v>
      </c>
      <c r="AH67">
        <v>2.4297689999999998</v>
      </c>
      <c r="AI67">
        <v>2.55315</v>
      </c>
      <c r="AJ67">
        <v>2.6900400000000002</v>
      </c>
      <c r="AK67" s="100">
        <v>4.1000000000000002E-2</v>
      </c>
    </row>
    <row r="68" spans="1:37" ht="15" customHeight="1">
      <c r="A68" s="19" t="s">
        <v>723</v>
      </c>
      <c r="B68" s="37" t="s">
        <v>1753</v>
      </c>
      <c r="C68" s="33">
        <v>0.68447000000000002</v>
      </c>
      <c r="D68" s="33">
        <v>0.74141000000000001</v>
      </c>
      <c r="E68" s="33">
        <v>0.79445399999999999</v>
      </c>
      <c r="F68" s="33">
        <v>0.84536299999999998</v>
      </c>
      <c r="G68" s="33">
        <v>0.89685099999999995</v>
      </c>
      <c r="H68" s="33">
        <v>0.94649399999999995</v>
      </c>
      <c r="I68" s="33">
        <v>0.99259200000000003</v>
      </c>
      <c r="J68" s="33">
        <v>1.0415350000000001</v>
      </c>
      <c r="K68" s="33">
        <v>1.0906830000000001</v>
      </c>
      <c r="L68" s="33">
        <v>1.1397299999999999</v>
      </c>
      <c r="M68" s="33">
        <v>1.1889430000000001</v>
      </c>
      <c r="N68" s="33">
        <v>1.24041</v>
      </c>
      <c r="O68" s="33">
        <v>1.2967120000000001</v>
      </c>
      <c r="P68" s="33">
        <v>1.3562890000000001</v>
      </c>
      <c r="Q68" s="33">
        <v>1.4127369999999999</v>
      </c>
      <c r="R68" s="33">
        <v>1.4713369999999999</v>
      </c>
      <c r="S68" s="33">
        <v>1.5350079999999999</v>
      </c>
      <c r="T68" s="33">
        <v>1.6035189999999999</v>
      </c>
      <c r="U68" s="33">
        <v>1.6775610000000001</v>
      </c>
      <c r="V68" s="33">
        <v>1.759444</v>
      </c>
      <c r="W68" s="33">
        <v>1.8496790000000001</v>
      </c>
      <c r="X68" s="33">
        <v>1.9472100000000001</v>
      </c>
      <c r="Y68" s="33">
        <v>2.0494669999999999</v>
      </c>
      <c r="Z68" s="33">
        <v>2.1570070000000001</v>
      </c>
      <c r="AA68" s="33">
        <v>2.270375</v>
      </c>
      <c r="AB68" s="33">
        <v>2.392128</v>
      </c>
      <c r="AC68" s="33">
        <v>2.5155880000000002</v>
      </c>
      <c r="AD68" s="33">
        <v>2.6403699999999999</v>
      </c>
      <c r="AE68" s="33">
        <v>2.7713839999999998</v>
      </c>
      <c r="AF68" s="33">
        <v>2.920671</v>
      </c>
      <c r="AG68" s="32">
        <v>5.1305000000000003E-2</v>
      </c>
      <c r="AH68">
        <v>3.6202719999999999</v>
      </c>
      <c r="AI68">
        <v>3.7482250000000001</v>
      </c>
      <c r="AJ68">
        <v>3.8891830000000001</v>
      </c>
      <c r="AK68" s="100">
        <v>4.8000000000000001E-2</v>
      </c>
    </row>
    <row r="69" spans="1:37" ht="15" customHeight="1">
      <c r="A69" s="19" t="s">
        <v>722</v>
      </c>
      <c r="B69" s="37" t="s">
        <v>1997</v>
      </c>
      <c r="C69" s="33">
        <v>0.94072900000000004</v>
      </c>
      <c r="D69" s="33">
        <v>1.1685490000000001</v>
      </c>
      <c r="E69" s="33">
        <v>1.3683369999999999</v>
      </c>
      <c r="F69" s="33">
        <v>1.541569</v>
      </c>
      <c r="G69" s="33">
        <v>1.696861</v>
      </c>
      <c r="H69" s="33">
        <v>1.832311</v>
      </c>
      <c r="I69" s="33">
        <v>1.9464269999999999</v>
      </c>
      <c r="J69" s="33">
        <v>2.0549729999999999</v>
      </c>
      <c r="K69" s="33">
        <v>2.1518410000000001</v>
      </c>
      <c r="L69" s="33">
        <v>2.2327499999999998</v>
      </c>
      <c r="M69" s="33">
        <v>2.3005399999999998</v>
      </c>
      <c r="N69" s="33">
        <v>2.358444</v>
      </c>
      <c r="O69" s="33">
        <v>2.4081030000000001</v>
      </c>
      <c r="P69" s="33">
        <v>2.4486370000000002</v>
      </c>
      <c r="Q69" s="33">
        <v>2.48468</v>
      </c>
      <c r="R69" s="33">
        <v>2.5185279999999999</v>
      </c>
      <c r="S69" s="33">
        <v>2.5561929999999999</v>
      </c>
      <c r="T69" s="33">
        <v>2.597966</v>
      </c>
      <c r="U69" s="33">
        <v>2.6466319999999999</v>
      </c>
      <c r="V69" s="33">
        <v>2.7052390000000002</v>
      </c>
      <c r="W69" s="33">
        <v>2.7726120000000001</v>
      </c>
      <c r="X69" s="33">
        <v>2.8472409999999999</v>
      </c>
      <c r="Y69" s="33">
        <v>2.9217369999999998</v>
      </c>
      <c r="Z69" s="33">
        <v>2.9985019999999998</v>
      </c>
      <c r="AA69" s="33">
        <v>3.0824029999999998</v>
      </c>
      <c r="AB69" s="33">
        <v>3.175751</v>
      </c>
      <c r="AC69" s="33">
        <v>3.2683270000000002</v>
      </c>
      <c r="AD69" s="33">
        <v>3.3602880000000002</v>
      </c>
      <c r="AE69" s="33">
        <v>3.468235</v>
      </c>
      <c r="AF69" s="33">
        <v>3.5944729999999998</v>
      </c>
      <c r="AG69" s="32">
        <v>4.7308999999999997E-2</v>
      </c>
      <c r="AH69">
        <v>51.684925</v>
      </c>
      <c r="AI69">
        <v>54.593142999999998</v>
      </c>
      <c r="AJ69">
        <v>57.758780999999999</v>
      </c>
      <c r="AK69" s="100">
        <v>5.8999999999999997E-2</v>
      </c>
    </row>
    <row r="70" spans="1:37" ht="15" customHeight="1">
      <c r="A70" s="19" t="s">
        <v>721</v>
      </c>
      <c r="B70" s="37" t="s">
        <v>1998</v>
      </c>
      <c r="C70" s="33">
        <v>11.282235999999999</v>
      </c>
      <c r="D70" s="33">
        <v>13.271775999999999</v>
      </c>
      <c r="E70" s="33">
        <v>15.047262</v>
      </c>
      <c r="F70" s="33">
        <v>16.63843</v>
      </c>
      <c r="G70" s="33">
        <v>18.125401</v>
      </c>
      <c r="H70" s="33">
        <v>19.480726000000001</v>
      </c>
      <c r="I70" s="33">
        <v>20.697507999999999</v>
      </c>
      <c r="J70" s="33">
        <v>21.933653</v>
      </c>
      <c r="K70" s="33">
        <v>23.151209000000001</v>
      </c>
      <c r="L70" s="33">
        <v>24.338318000000001</v>
      </c>
      <c r="M70" s="33">
        <v>25.489737999999999</v>
      </c>
      <c r="N70" s="33">
        <v>26.650703</v>
      </c>
      <c r="O70" s="33">
        <v>27.809587000000001</v>
      </c>
      <c r="P70" s="33">
        <v>29.030532999999998</v>
      </c>
      <c r="Q70" s="33">
        <v>30.321918</v>
      </c>
      <c r="R70" s="33">
        <v>31.653576000000001</v>
      </c>
      <c r="S70" s="33">
        <v>33.145325</v>
      </c>
      <c r="T70" s="33">
        <v>34.742001000000002</v>
      </c>
      <c r="U70" s="33">
        <v>36.454002000000003</v>
      </c>
      <c r="V70" s="33">
        <v>38.215904000000002</v>
      </c>
      <c r="W70" s="33">
        <v>40.120894999999997</v>
      </c>
      <c r="X70" s="33">
        <v>42.153053</v>
      </c>
      <c r="Y70" s="33">
        <v>44.261654</v>
      </c>
      <c r="Z70" s="33">
        <v>46.456093000000003</v>
      </c>
      <c r="AA70" s="33">
        <v>48.734737000000003</v>
      </c>
      <c r="AB70" s="33">
        <v>51.173690999999998</v>
      </c>
      <c r="AC70" s="33">
        <v>53.603611000000001</v>
      </c>
      <c r="AD70" s="33">
        <v>56.045887</v>
      </c>
      <c r="AE70" s="33">
        <v>58.756335999999997</v>
      </c>
      <c r="AF70" s="33">
        <v>61.809753000000001</v>
      </c>
      <c r="AG70" s="32">
        <v>6.0402999999999998E-2</v>
      </c>
      <c r="AH70">
        <v>1.2365660000000001</v>
      </c>
      <c r="AI70">
        <v>1.3133589999999999</v>
      </c>
      <c r="AJ70">
        <v>1.3963829999999999</v>
      </c>
      <c r="AK70" s="100">
        <v>0.123</v>
      </c>
    </row>
    <row r="71" spans="1:37" ht="15" customHeight="1">
      <c r="A71" s="19" t="s">
        <v>720</v>
      </c>
      <c r="B71" s="37" t="s">
        <v>1999</v>
      </c>
      <c r="C71" s="33">
        <v>1.796E-2</v>
      </c>
      <c r="D71" s="33">
        <v>1.9487000000000001E-2</v>
      </c>
      <c r="E71" s="33">
        <v>2.0534E-2</v>
      </c>
      <c r="F71" s="33">
        <v>2.1219999999999999E-2</v>
      </c>
      <c r="G71" s="33">
        <v>2.1679E-2</v>
      </c>
      <c r="H71" s="33">
        <v>2.1874999999999999E-2</v>
      </c>
      <c r="I71" s="33">
        <v>2.1853999999999998E-2</v>
      </c>
      <c r="J71" s="33">
        <v>2.1767000000000002E-2</v>
      </c>
      <c r="K71" s="33">
        <v>2.1600999999999999E-2</v>
      </c>
      <c r="L71" s="33">
        <v>2.1333999999999999E-2</v>
      </c>
      <c r="M71" s="33">
        <v>2.1003999999999998E-2</v>
      </c>
      <c r="N71" s="33">
        <v>2.0655E-2</v>
      </c>
      <c r="O71" s="33">
        <v>2.0315E-2</v>
      </c>
      <c r="P71" s="33">
        <v>2.0003E-2</v>
      </c>
      <c r="Q71" s="33">
        <v>1.9762999999999999E-2</v>
      </c>
      <c r="R71" s="33">
        <v>1.9203999999999999E-2</v>
      </c>
      <c r="S71" s="33">
        <v>1.8551000000000002E-2</v>
      </c>
      <c r="T71" s="33">
        <v>1.8301999999999999E-2</v>
      </c>
      <c r="U71" s="33">
        <v>1.7930000000000001E-2</v>
      </c>
      <c r="V71" s="33">
        <v>1.753E-2</v>
      </c>
      <c r="W71" s="33">
        <v>1.7156000000000001E-2</v>
      </c>
      <c r="X71" s="33">
        <v>1.6791E-2</v>
      </c>
      <c r="Y71" s="33">
        <v>1.6413000000000001E-2</v>
      </c>
      <c r="Z71" s="33">
        <v>1.6034E-2</v>
      </c>
      <c r="AA71" s="33">
        <v>1.5657999999999998E-2</v>
      </c>
      <c r="AB71" s="33">
        <v>1.5299E-2</v>
      </c>
      <c r="AC71" s="33">
        <v>1.4929E-2</v>
      </c>
      <c r="AD71" s="33">
        <v>1.4552000000000001E-2</v>
      </c>
      <c r="AE71" s="33">
        <v>1.4220999999999999E-2</v>
      </c>
      <c r="AF71" s="33">
        <v>1.388E-2</v>
      </c>
      <c r="AG71" s="32">
        <v>-8.8459999999999997E-3</v>
      </c>
      <c r="AH71">
        <v>1.5228159999999999</v>
      </c>
      <c r="AI71">
        <v>1.615499</v>
      </c>
      <c r="AJ71">
        <v>1.7156739999999999</v>
      </c>
      <c r="AK71" s="100">
        <v>0.13500000000000001</v>
      </c>
    </row>
    <row r="72" spans="1:37" ht="15" customHeight="1">
      <c r="A72" s="19" t="s">
        <v>719</v>
      </c>
      <c r="B72" s="37" t="s">
        <v>2000</v>
      </c>
      <c r="C72" s="33">
        <v>6.4519000000000007E-2</v>
      </c>
      <c r="D72" s="33">
        <v>0.12682599999999999</v>
      </c>
      <c r="E72" s="33">
        <v>0.18656</v>
      </c>
      <c r="F72" s="33">
        <v>0.24288399999999999</v>
      </c>
      <c r="G72" s="33">
        <v>0.29658699999999999</v>
      </c>
      <c r="H72" s="33">
        <v>0.34734100000000001</v>
      </c>
      <c r="I72" s="33">
        <v>0.39480300000000002</v>
      </c>
      <c r="J72" s="33">
        <v>0.44191900000000001</v>
      </c>
      <c r="K72" s="33">
        <v>0.48867899999999997</v>
      </c>
      <c r="L72" s="33">
        <v>0.53446499999999997</v>
      </c>
      <c r="M72" s="33">
        <v>0.57945199999999997</v>
      </c>
      <c r="N72" s="33">
        <v>0.62412400000000001</v>
      </c>
      <c r="O72" s="33">
        <v>0.66911100000000001</v>
      </c>
      <c r="P72" s="33">
        <v>0.714696</v>
      </c>
      <c r="Q72" s="33">
        <v>0.76184499999999999</v>
      </c>
      <c r="R72" s="33">
        <v>0.81092699999999995</v>
      </c>
      <c r="S72" s="33">
        <v>0.86338999999999999</v>
      </c>
      <c r="T72" s="33">
        <v>0.91896299999999997</v>
      </c>
      <c r="U72" s="33">
        <v>0.97778900000000002</v>
      </c>
      <c r="V72" s="33">
        <v>1.0373460000000001</v>
      </c>
      <c r="W72" s="33">
        <v>1.101138</v>
      </c>
      <c r="X72" s="33">
        <v>1.168593</v>
      </c>
      <c r="Y72" s="33">
        <v>1.238307</v>
      </c>
      <c r="Z72" s="33">
        <v>1.3107</v>
      </c>
      <c r="AA72" s="33">
        <v>1.3861570000000001</v>
      </c>
      <c r="AB72" s="33">
        <v>1.4663999999999999</v>
      </c>
      <c r="AC72" s="33">
        <v>1.547401</v>
      </c>
      <c r="AD72" s="33">
        <v>1.6290340000000001</v>
      </c>
      <c r="AE72" s="33">
        <v>1.71929</v>
      </c>
      <c r="AF72" s="33">
        <v>1.8195220000000001</v>
      </c>
      <c r="AG72" s="32">
        <v>0.122043</v>
      </c>
      <c r="AH72">
        <v>1.789196</v>
      </c>
      <c r="AI72">
        <v>1.8992599999999999</v>
      </c>
      <c r="AJ72">
        <v>2.0179390000000001</v>
      </c>
      <c r="AK72" s="100">
        <v>0.13600000000000001</v>
      </c>
    </row>
    <row r="73" spans="1:37" ht="15" customHeight="1">
      <c r="A73" s="19" t="s">
        <v>718</v>
      </c>
      <c r="B73" s="37" t="s">
        <v>2001</v>
      </c>
      <c r="C73" s="33">
        <v>7.3130000000000001E-2</v>
      </c>
      <c r="D73" s="33">
        <v>0.14374899999999999</v>
      </c>
      <c r="E73" s="33">
        <v>0.211451</v>
      </c>
      <c r="F73" s="33">
        <v>0.27531499999999998</v>
      </c>
      <c r="G73" s="33">
        <v>0.33644099999999999</v>
      </c>
      <c r="H73" s="33">
        <v>0.39456200000000002</v>
      </c>
      <c r="I73" s="33">
        <v>0.44861200000000001</v>
      </c>
      <c r="J73" s="33">
        <v>0.50212699999999999</v>
      </c>
      <c r="K73" s="33">
        <v>0.55527000000000004</v>
      </c>
      <c r="L73" s="33">
        <v>0.60721000000000003</v>
      </c>
      <c r="M73" s="33">
        <v>0.65827500000000005</v>
      </c>
      <c r="N73" s="33">
        <v>0.70877800000000002</v>
      </c>
      <c r="O73" s="33">
        <v>0.75964299999999996</v>
      </c>
      <c r="P73" s="33">
        <v>0.81145699999999998</v>
      </c>
      <c r="Q73" s="33">
        <v>0.86517900000000003</v>
      </c>
      <c r="R73" s="33">
        <v>0.92107499999999998</v>
      </c>
      <c r="S73" s="33">
        <v>0.98079300000000003</v>
      </c>
      <c r="T73" s="33">
        <v>1.0440659999999999</v>
      </c>
      <c r="U73" s="33">
        <v>1.111076</v>
      </c>
      <c r="V73" s="33">
        <v>1.17872</v>
      </c>
      <c r="W73" s="33">
        <v>1.251277</v>
      </c>
      <c r="X73" s="33">
        <v>1.3280959999999999</v>
      </c>
      <c r="Y73" s="33">
        <v>1.4079159999999999</v>
      </c>
      <c r="Z73" s="33">
        <v>1.490758</v>
      </c>
      <c r="AA73" s="33">
        <v>1.577021</v>
      </c>
      <c r="AB73" s="33">
        <v>1.6686559999999999</v>
      </c>
      <c r="AC73" s="33">
        <v>1.76101</v>
      </c>
      <c r="AD73" s="33">
        <v>1.8535710000000001</v>
      </c>
      <c r="AE73" s="33">
        <v>1.9553210000000001</v>
      </c>
      <c r="AF73" s="33">
        <v>2.0675650000000001</v>
      </c>
      <c r="AG73" s="32">
        <v>0.12214</v>
      </c>
      <c r="AH73">
        <v>3.6662910000000002</v>
      </c>
      <c r="AI73">
        <v>3.896096</v>
      </c>
      <c r="AJ73">
        <v>4.144323</v>
      </c>
      <c r="AK73" s="100">
        <v>0.14499999999999999</v>
      </c>
    </row>
    <row r="74" spans="1:37" ht="15" customHeight="1">
      <c r="A74" s="19" t="s">
        <v>717</v>
      </c>
      <c r="B74" s="37" t="s">
        <v>2002</v>
      </c>
      <c r="C74" s="33">
        <v>0.121499</v>
      </c>
      <c r="D74" s="33">
        <v>0.24251200000000001</v>
      </c>
      <c r="E74" s="33">
        <v>0.36097600000000002</v>
      </c>
      <c r="F74" s="33">
        <v>0.47524899999999998</v>
      </c>
      <c r="G74" s="33">
        <v>0.58769199999999999</v>
      </c>
      <c r="H74" s="33">
        <v>0.69819500000000001</v>
      </c>
      <c r="I74" s="33">
        <v>0.80518800000000001</v>
      </c>
      <c r="J74" s="33">
        <v>0.91258600000000001</v>
      </c>
      <c r="K74" s="33">
        <v>1.022335</v>
      </c>
      <c r="L74" s="33">
        <v>1.1331929999999999</v>
      </c>
      <c r="M74" s="33">
        <v>1.245187</v>
      </c>
      <c r="N74" s="33">
        <v>1.358841</v>
      </c>
      <c r="O74" s="33">
        <v>1.474928</v>
      </c>
      <c r="P74" s="33">
        <v>1.5931059999999999</v>
      </c>
      <c r="Q74" s="33">
        <v>1.7150989999999999</v>
      </c>
      <c r="R74" s="33">
        <v>1.841402</v>
      </c>
      <c r="S74" s="33">
        <v>1.975333</v>
      </c>
      <c r="T74" s="33">
        <v>2.1161590000000001</v>
      </c>
      <c r="U74" s="33">
        <v>2.2640959999999999</v>
      </c>
      <c r="V74" s="33">
        <v>2.4142589999999999</v>
      </c>
      <c r="W74" s="33">
        <v>2.5739339999999999</v>
      </c>
      <c r="X74" s="33">
        <v>2.7420200000000001</v>
      </c>
      <c r="Y74" s="33">
        <v>2.9153549999999999</v>
      </c>
      <c r="Z74" s="33">
        <v>3.094957</v>
      </c>
      <c r="AA74" s="33">
        <v>3.2818499999999999</v>
      </c>
      <c r="AB74" s="33">
        <v>3.4802729999999999</v>
      </c>
      <c r="AC74" s="33">
        <v>3.6808399999999999</v>
      </c>
      <c r="AD74" s="33">
        <v>3.8831709999999999</v>
      </c>
      <c r="AE74" s="33">
        <v>4.1064879999999997</v>
      </c>
      <c r="AF74" s="33">
        <v>4.3541860000000003</v>
      </c>
      <c r="AG74" s="32">
        <v>0.131352</v>
      </c>
      <c r="AH74">
        <v>1232.1697999999999</v>
      </c>
      <c r="AI74">
        <v>1263.6320800000001</v>
      </c>
      <c r="AJ74">
        <v>1297.5893550000001</v>
      </c>
      <c r="AK74" s="100">
        <v>1.4E-2</v>
      </c>
    </row>
    <row r="75" spans="1:37" ht="15" customHeight="1">
      <c r="A75" s="19" t="s">
        <v>716</v>
      </c>
      <c r="B75" s="37" t="s">
        <v>2005</v>
      </c>
      <c r="C75" s="33">
        <v>902.79644800000005</v>
      </c>
      <c r="D75" s="33">
        <v>910.24707000000001</v>
      </c>
      <c r="E75" s="33">
        <v>910.66967799999998</v>
      </c>
      <c r="F75" s="33">
        <v>909.32800299999997</v>
      </c>
      <c r="G75" s="33">
        <v>909.06549099999995</v>
      </c>
      <c r="H75" s="33">
        <v>907.93676800000003</v>
      </c>
      <c r="I75" s="33">
        <v>905.51702899999998</v>
      </c>
      <c r="J75" s="33">
        <v>906.89617899999996</v>
      </c>
      <c r="K75" s="33">
        <v>909.276794</v>
      </c>
      <c r="L75" s="33">
        <v>910.73230000000001</v>
      </c>
      <c r="M75" s="33">
        <v>911.58624299999997</v>
      </c>
      <c r="N75" s="33">
        <v>913.62280299999998</v>
      </c>
      <c r="O75" s="33">
        <v>916.13305700000001</v>
      </c>
      <c r="P75" s="33">
        <v>919.15588400000001</v>
      </c>
      <c r="Q75" s="33">
        <v>923.95477300000005</v>
      </c>
      <c r="R75" s="33">
        <v>930.21252400000003</v>
      </c>
      <c r="S75" s="33">
        <v>939.305115</v>
      </c>
      <c r="T75" s="33">
        <v>948.96270800000002</v>
      </c>
      <c r="U75" s="33">
        <v>960.34942599999999</v>
      </c>
      <c r="V75" s="33">
        <v>972.27856399999996</v>
      </c>
      <c r="W75" s="33">
        <v>986.075378</v>
      </c>
      <c r="X75" s="33">
        <v>1001.3967290000001</v>
      </c>
      <c r="Y75" s="33">
        <v>1017.7377320000001</v>
      </c>
      <c r="Z75" s="33">
        <v>1035.2711179999999</v>
      </c>
      <c r="AA75" s="33">
        <v>1053.439453</v>
      </c>
      <c r="AB75" s="33">
        <v>1073.0008539999999</v>
      </c>
      <c r="AC75" s="33">
        <v>1091.389404</v>
      </c>
      <c r="AD75" s="33">
        <v>1108.6445309999999</v>
      </c>
      <c r="AE75" s="33">
        <v>1129.606812</v>
      </c>
      <c r="AF75" s="33">
        <v>1154.273682</v>
      </c>
      <c r="AG75" s="32">
        <v>8.5089999999999992E-3</v>
      </c>
    </row>
    <row r="76" spans="1:37" ht="15" customHeight="1">
      <c r="A76" s="123"/>
      <c r="B76" s="30" t="s">
        <v>2006</v>
      </c>
      <c r="C76" s="123"/>
      <c r="D76" s="123"/>
      <c r="E76" s="123"/>
      <c r="F76" s="123"/>
      <c r="G76" s="123"/>
      <c r="H76" s="123"/>
      <c r="I76" s="123"/>
      <c r="J76" s="123"/>
      <c r="K76" s="123"/>
      <c r="L76" s="123"/>
      <c r="M76" s="123"/>
      <c r="N76" s="123"/>
      <c r="O76" s="123"/>
      <c r="P76" s="123"/>
      <c r="Q76" s="123"/>
      <c r="R76" s="123"/>
      <c r="S76" s="123"/>
      <c r="T76" s="123"/>
      <c r="U76" s="123"/>
      <c r="V76" s="123"/>
      <c r="W76" s="123"/>
      <c r="X76" s="123"/>
      <c r="Y76" s="123"/>
      <c r="Z76" s="123"/>
      <c r="AA76" s="123"/>
      <c r="AB76" s="123"/>
      <c r="AC76" s="123"/>
      <c r="AD76" s="123"/>
      <c r="AE76" s="123"/>
      <c r="AF76" s="123"/>
      <c r="AG76" s="123"/>
      <c r="AH76">
        <v>3694.6599120000001</v>
      </c>
      <c r="AI76">
        <v>3703.2067870000001</v>
      </c>
      <c r="AJ76">
        <v>3714.9504390000002</v>
      </c>
      <c r="AK76" s="100">
        <v>0</v>
      </c>
    </row>
    <row r="77" spans="1:37" ht="15" customHeight="1">
      <c r="A77" s="19" t="s">
        <v>715</v>
      </c>
      <c r="B77" s="37" t="s">
        <v>1995</v>
      </c>
      <c r="C77" s="33">
        <v>3950.5573730000001</v>
      </c>
      <c r="D77" s="33">
        <v>4012.251221</v>
      </c>
      <c r="E77" s="33">
        <v>4029.0981449999999</v>
      </c>
      <c r="F77" s="33">
        <v>4023.7851559999999</v>
      </c>
      <c r="G77" s="33">
        <v>4014.836182</v>
      </c>
      <c r="H77" s="33">
        <v>3987.9213869999999</v>
      </c>
      <c r="I77" s="33">
        <v>3941.1826169999999</v>
      </c>
      <c r="J77" s="33">
        <v>3897.0195309999999</v>
      </c>
      <c r="K77" s="33">
        <v>3851.5578609999998</v>
      </c>
      <c r="L77" s="33">
        <v>3801.44751</v>
      </c>
      <c r="M77" s="33">
        <v>3751.0285640000002</v>
      </c>
      <c r="N77" s="33">
        <v>3703.085693</v>
      </c>
      <c r="O77" s="33">
        <v>3659.5502929999998</v>
      </c>
      <c r="P77" s="33">
        <v>3618.5161130000001</v>
      </c>
      <c r="Q77" s="33">
        <v>3583.5153810000002</v>
      </c>
      <c r="R77" s="33">
        <v>3552.1865229999999</v>
      </c>
      <c r="S77" s="33">
        <v>3527.9440920000002</v>
      </c>
      <c r="T77" s="33">
        <v>3508.5141600000002</v>
      </c>
      <c r="U77" s="33">
        <v>3490.351318</v>
      </c>
      <c r="V77" s="33">
        <v>3474.8920899999998</v>
      </c>
      <c r="W77" s="33">
        <v>3463.648682</v>
      </c>
      <c r="X77" s="33">
        <v>3457.751953</v>
      </c>
      <c r="Y77" s="33">
        <v>3450.9023440000001</v>
      </c>
      <c r="Z77" s="33">
        <v>3444.4392090000001</v>
      </c>
      <c r="AA77" s="33">
        <v>3437.98999</v>
      </c>
      <c r="AB77" s="33">
        <v>3433.1264649999998</v>
      </c>
      <c r="AC77" s="33">
        <v>3420.8149410000001</v>
      </c>
      <c r="AD77" s="33">
        <v>3401.469482</v>
      </c>
      <c r="AE77" s="33">
        <v>3389.4160160000001</v>
      </c>
      <c r="AF77" s="33">
        <v>3384.9841310000002</v>
      </c>
      <c r="AG77" s="32">
        <v>-5.3140000000000001E-3</v>
      </c>
      <c r="AH77">
        <v>1.53715</v>
      </c>
      <c r="AI77">
        <v>1.550033</v>
      </c>
      <c r="AJ77">
        <v>1.565005</v>
      </c>
      <c r="AK77" s="100">
        <v>-2.9000000000000001E-2</v>
      </c>
    </row>
    <row r="78" spans="1:37" ht="15" customHeight="1">
      <c r="A78" s="19" t="s">
        <v>714</v>
      </c>
      <c r="B78" s="37" t="s">
        <v>1996</v>
      </c>
      <c r="C78" s="33">
        <v>3.4957349999999998</v>
      </c>
      <c r="D78" s="33">
        <v>3.0883389999999999</v>
      </c>
      <c r="E78" s="33">
        <v>2.7400790000000002</v>
      </c>
      <c r="F78" s="33">
        <v>2.4542860000000002</v>
      </c>
      <c r="G78" s="33">
        <v>2.2155420000000001</v>
      </c>
      <c r="H78" s="33">
        <v>2.0287959999999998</v>
      </c>
      <c r="I78" s="33">
        <v>1.883494</v>
      </c>
      <c r="J78" s="33">
        <v>1.7683850000000001</v>
      </c>
      <c r="K78" s="33">
        <v>1.6719740000000001</v>
      </c>
      <c r="L78" s="33">
        <v>1.603782</v>
      </c>
      <c r="M78" s="33">
        <v>1.5425249999999999</v>
      </c>
      <c r="N78" s="33">
        <v>1.4836069999999999</v>
      </c>
      <c r="O78" s="33">
        <v>1.4336260000000001</v>
      </c>
      <c r="P78" s="33">
        <v>1.390787</v>
      </c>
      <c r="Q78" s="33">
        <v>1.3573550000000001</v>
      </c>
      <c r="R78" s="33">
        <v>1.324716</v>
      </c>
      <c r="S78" s="33">
        <v>1.3000100000000001</v>
      </c>
      <c r="T78" s="33">
        <v>1.277353</v>
      </c>
      <c r="U78" s="33">
        <v>1.259196</v>
      </c>
      <c r="V78" s="33">
        <v>1.2416389999999999</v>
      </c>
      <c r="W78" s="33">
        <v>1.2297199999999999</v>
      </c>
      <c r="X78" s="33">
        <v>1.211938</v>
      </c>
      <c r="Y78" s="33">
        <v>1.1964349999999999</v>
      </c>
      <c r="Z78" s="33">
        <v>1.186647</v>
      </c>
      <c r="AA78" s="33">
        <v>1.18109</v>
      </c>
      <c r="AB78" s="33">
        <v>1.1792039999999999</v>
      </c>
      <c r="AC78" s="33">
        <v>1.1769890000000001</v>
      </c>
      <c r="AD78" s="33">
        <v>1.1749240000000001</v>
      </c>
      <c r="AE78" s="33">
        <v>1.1758200000000001</v>
      </c>
      <c r="AF78" s="33">
        <v>1.1794370000000001</v>
      </c>
      <c r="AG78" s="32">
        <v>-3.6773E-2</v>
      </c>
      <c r="AH78">
        <v>1.2129730000000001</v>
      </c>
      <c r="AI78">
        <v>1.2377990000000001</v>
      </c>
      <c r="AJ78">
        <v>1.264594</v>
      </c>
      <c r="AK78" s="100">
        <v>0.02</v>
      </c>
    </row>
    <row r="79" spans="1:37" ht="15" customHeight="1">
      <c r="A79" s="19" t="s">
        <v>713</v>
      </c>
      <c r="B79" s="37" t="s">
        <v>1753</v>
      </c>
      <c r="C79" s="33">
        <v>0.53775099999999998</v>
      </c>
      <c r="D79" s="33">
        <v>0.58176600000000001</v>
      </c>
      <c r="E79" s="33">
        <v>0.61915600000000004</v>
      </c>
      <c r="F79" s="33">
        <v>0.65091900000000003</v>
      </c>
      <c r="G79" s="33">
        <v>0.67917799999999995</v>
      </c>
      <c r="H79" s="33">
        <v>0.70277299999999998</v>
      </c>
      <c r="I79" s="33">
        <v>0.72002200000000005</v>
      </c>
      <c r="J79" s="33">
        <v>0.73449500000000001</v>
      </c>
      <c r="K79" s="33">
        <v>0.74460700000000002</v>
      </c>
      <c r="L79" s="33">
        <v>0.75145899999999999</v>
      </c>
      <c r="M79" s="33">
        <v>0.75566900000000004</v>
      </c>
      <c r="N79" s="33">
        <v>0.75866</v>
      </c>
      <c r="O79" s="33">
        <v>0.76411300000000004</v>
      </c>
      <c r="P79" s="33">
        <v>0.77332500000000004</v>
      </c>
      <c r="Q79" s="33">
        <v>0.78577799999999998</v>
      </c>
      <c r="R79" s="33">
        <v>0.798485</v>
      </c>
      <c r="S79" s="33">
        <v>0.81280300000000005</v>
      </c>
      <c r="T79" s="33">
        <v>0.82625499999999996</v>
      </c>
      <c r="U79" s="33">
        <v>0.84082100000000004</v>
      </c>
      <c r="V79" s="33">
        <v>0.85763500000000004</v>
      </c>
      <c r="W79" s="33">
        <v>0.87695500000000004</v>
      </c>
      <c r="X79" s="33">
        <v>0.89809499999999998</v>
      </c>
      <c r="Y79" s="33">
        <v>0.91974800000000001</v>
      </c>
      <c r="Z79" s="33">
        <v>0.94214600000000004</v>
      </c>
      <c r="AA79" s="33">
        <v>0.96538400000000002</v>
      </c>
      <c r="AB79" s="33">
        <v>0.99036299999999999</v>
      </c>
      <c r="AC79" s="33">
        <v>1.014229</v>
      </c>
      <c r="AD79" s="33">
        <v>1.0367249999999999</v>
      </c>
      <c r="AE79" s="33">
        <v>1.0619959999999999</v>
      </c>
      <c r="AF79" s="33">
        <v>1.0903609999999999</v>
      </c>
      <c r="AG79" s="32">
        <v>2.4674000000000001E-2</v>
      </c>
      <c r="AH79">
        <v>74.373581000000001</v>
      </c>
      <c r="AI79">
        <v>80.068932000000004</v>
      </c>
      <c r="AJ79">
        <v>86.446922000000001</v>
      </c>
      <c r="AK79" s="100">
        <v>2.1000000000000001E-2</v>
      </c>
    </row>
    <row r="80" spans="1:37" ht="15" customHeight="1">
      <c r="A80" s="19" t="s">
        <v>712</v>
      </c>
      <c r="B80" s="37" t="s">
        <v>1997</v>
      </c>
      <c r="C80" s="33">
        <v>45.813994999999998</v>
      </c>
      <c r="D80" s="33">
        <v>46.935550999999997</v>
      </c>
      <c r="E80" s="33">
        <v>47.193629999999999</v>
      </c>
      <c r="F80" s="33">
        <v>46.907412999999998</v>
      </c>
      <c r="G80" s="33">
        <v>46.392074999999998</v>
      </c>
      <c r="H80" s="33">
        <v>45.619911000000002</v>
      </c>
      <c r="I80" s="33">
        <v>44.671126999999998</v>
      </c>
      <c r="J80" s="33">
        <v>43.843254000000002</v>
      </c>
      <c r="K80" s="33">
        <v>43.084850000000003</v>
      </c>
      <c r="L80" s="33">
        <v>42.366802</v>
      </c>
      <c r="M80" s="33">
        <v>41.776935999999999</v>
      </c>
      <c r="N80" s="33">
        <v>41.392746000000002</v>
      </c>
      <c r="O80" s="33">
        <v>41.290604000000002</v>
      </c>
      <c r="P80" s="33">
        <v>41.429412999999997</v>
      </c>
      <c r="Q80" s="33">
        <v>41.831139</v>
      </c>
      <c r="R80" s="33">
        <v>42.470725999999999</v>
      </c>
      <c r="S80" s="33">
        <v>43.443531</v>
      </c>
      <c r="T80" s="33">
        <v>44.742764000000001</v>
      </c>
      <c r="U80" s="33">
        <v>46.374198999999997</v>
      </c>
      <c r="V80" s="33">
        <v>48.410941999999999</v>
      </c>
      <c r="W80" s="33">
        <v>50.870842000000003</v>
      </c>
      <c r="X80" s="33">
        <v>53.709933999999997</v>
      </c>
      <c r="Y80" s="33">
        <v>56.865242000000002</v>
      </c>
      <c r="Z80" s="33">
        <v>60.425812000000001</v>
      </c>
      <c r="AA80" s="33">
        <v>64.414062000000001</v>
      </c>
      <c r="AB80" s="33">
        <v>68.958365999999998</v>
      </c>
      <c r="AC80" s="33">
        <v>73.874190999999996</v>
      </c>
      <c r="AD80" s="33">
        <v>79.160788999999994</v>
      </c>
      <c r="AE80" s="33">
        <v>85.288414000000003</v>
      </c>
      <c r="AF80" s="33">
        <v>92.364493999999993</v>
      </c>
      <c r="AG80" s="32">
        <v>2.4472000000000001E-2</v>
      </c>
      <c r="AH80">
        <v>0</v>
      </c>
      <c r="AI80">
        <v>0</v>
      </c>
      <c r="AJ80">
        <v>0</v>
      </c>
      <c r="AK80" t="s">
        <v>142</v>
      </c>
    </row>
    <row r="81" spans="1:37" ht="15" customHeight="1">
      <c r="A81" s="19" t="s">
        <v>711</v>
      </c>
      <c r="B81" s="37" t="s">
        <v>1998</v>
      </c>
      <c r="C81" s="33">
        <v>0</v>
      </c>
      <c r="D81" s="33">
        <v>0</v>
      </c>
      <c r="E81" s="33">
        <v>0</v>
      </c>
      <c r="F81" s="33">
        <v>0</v>
      </c>
      <c r="G81" s="33">
        <v>0</v>
      </c>
      <c r="H81" s="33">
        <v>0</v>
      </c>
      <c r="I81" s="33">
        <v>0</v>
      </c>
      <c r="J81" s="33">
        <v>0</v>
      </c>
      <c r="K81" s="33">
        <v>0</v>
      </c>
      <c r="L81" s="33">
        <v>0</v>
      </c>
      <c r="M81" s="33">
        <v>0</v>
      </c>
      <c r="N81" s="33">
        <v>0</v>
      </c>
      <c r="O81" s="33">
        <v>0</v>
      </c>
      <c r="P81" s="33">
        <v>0</v>
      </c>
      <c r="Q81" s="33">
        <v>0</v>
      </c>
      <c r="R81" s="33">
        <v>0</v>
      </c>
      <c r="S81" s="33">
        <v>0</v>
      </c>
      <c r="T81" s="33">
        <v>0</v>
      </c>
      <c r="U81" s="33">
        <v>0</v>
      </c>
      <c r="V81" s="33">
        <v>0</v>
      </c>
      <c r="W81" s="33">
        <v>0</v>
      </c>
      <c r="X81" s="33">
        <v>0</v>
      </c>
      <c r="Y81" s="33">
        <v>0</v>
      </c>
      <c r="Z81" s="33">
        <v>0</v>
      </c>
      <c r="AA81" s="33">
        <v>0</v>
      </c>
      <c r="AB81" s="33">
        <v>0</v>
      </c>
      <c r="AC81" s="33">
        <v>0</v>
      </c>
      <c r="AD81" s="33">
        <v>0</v>
      </c>
      <c r="AE81" s="33">
        <v>0</v>
      </c>
      <c r="AF81" s="33">
        <v>0</v>
      </c>
      <c r="AG81" s="32" t="s">
        <v>1754</v>
      </c>
      <c r="AH81">
        <v>0.42730400000000002</v>
      </c>
      <c r="AI81">
        <v>0.44427499999999998</v>
      </c>
      <c r="AJ81">
        <v>0.46234599999999998</v>
      </c>
      <c r="AK81" s="100">
        <v>0.113</v>
      </c>
    </row>
    <row r="82" spans="1:37" ht="15" customHeight="1">
      <c r="A82" s="19" t="s">
        <v>710</v>
      </c>
      <c r="B82" s="37" t="s">
        <v>1999</v>
      </c>
      <c r="C82" s="33">
        <v>2.4160999999999998E-2</v>
      </c>
      <c r="D82" s="33">
        <v>2.3997999999999998E-2</v>
      </c>
      <c r="E82" s="33">
        <v>2.3813000000000001E-2</v>
      </c>
      <c r="F82" s="33">
        <v>2.3598999999999998E-2</v>
      </c>
      <c r="G82" s="33">
        <v>2.3351E-2</v>
      </c>
      <c r="H82" s="33">
        <v>2.2889E-2</v>
      </c>
      <c r="I82" s="33">
        <v>2.2204000000000002E-2</v>
      </c>
      <c r="J82" s="33">
        <v>2.1359E-2</v>
      </c>
      <c r="K82" s="33">
        <v>2.0292000000000001E-2</v>
      </c>
      <c r="L82" s="33">
        <v>1.8962E-2</v>
      </c>
      <c r="M82" s="33">
        <v>1.7427000000000002E-2</v>
      </c>
      <c r="N82" s="33">
        <v>1.5758000000000001E-2</v>
      </c>
      <c r="O82" s="33">
        <v>1.4031E-2</v>
      </c>
      <c r="P82" s="33">
        <v>1.2344000000000001E-2</v>
      </c>
      <c r="Q82" s="33">
        <v>1.0833000000000001E-2</v>
      </c>
      <c r="R82" s="33">
        <v>9.6179999999999998E-3</v>
      </c>
      <c r="S82" s="33">
        <v>8.8339999999999998E-3</v>
      </c>
      <c r="T82" s="33">
        <v>8.2629999999999995E-3</v>
      </c>
      <c r="U82" s="33">
        <v>7.1720000000000004E-3</v>
      </c>
      <c r="V82" s="33">
        <v>6.0639999999999999E-3</v>
      </c>
      <c r="W82" s="33">
        <v>5.6610000000000002E-3</v>
      </c>
      <c r="X82" s="33">
        <v>5.8650000000000004E-3</v>
      </c>
      <c r="Y82" s="33">
        <v>5.6800000000000002E-3</v>
      </c>
      <c r="Z82" s="33">
        <v>5.489E-3</v>
      </c>
      <c r="AA82" s="33">
        <v>5.2960000000000004E-3</v>
      </c>
      <c r="AB82" s="33">
        <v>5.1070000000000004E-3</v>
      </c>
      <c r="AC82" s="33">
        <v>4.9129999999999998E-3</v>
      </c>
      <c r="AD82" s="33">
        <v>4.7169999999999998E-3</v>
      </c>
      <c r="AE82" s="33">
        <v>4.535E-3</v>
      </c>
      <c r="AF82" s="33">
        <v>4.3629999999999997E-3</v>
      </c>
      <c r="AG82" s="32">
        <v>-5.731E-2</v>
      </c>
      <c r="AH82">
        <v>0.74617599999999995</v>
      </c>
      <c r="AI82">
        <v>0.77477499999999999</v>
      </c>
      <c r="AJ82">
        <v>0.80518000000000001</v>
      </c>
      <c r="AK82" s="100">
        <v>7.2999999999999995E-2</v>
      </c>
    </row>
    <row r="83" spans="1:37" ht="15" customHeight="1">
      <c r="A83" s="19" t="s">
        <v>709</v>
      </c>
      <c r="B83" s="37" t="s">
        <v>2000</v>
      </c>
      <c r="C83" s="33">
        <v>0.22734299999999999</v>
      </c>
      <c r="D83" s="33">
        <v>0.26053799999999999</v>
      </c>
      <c r="E83" s="33">
        <v>0.29461599999999999</v>
      </c>
      <c r="F83" s="33">
        <v>0.32922200000000001</v>
      </c>
      <c r="G83" s="33">
        <v>0.36416999999999999</v>
      </c>
      <c r="H83" s="33">
        <v>0.39749000000000001</v>
      </c>
      <c r="I83" s="33">
        <v>0.42812299999999998</v>
      </c>
      <c r="J83" s="33">
        <v>0.45778999999999997</v>
      </c>
      <c r="K83" s="33">
        <v>0.48538799999999999</v>
      </c>
      <c r="L83" s="33">
        <v>0.50936599999999999</v>
      </c>
      <c r="M83" s="33">
        <v>0.52965099999999998</v>
      </c>
      <c r="N83" s="33">
        <v>0.54644999999999999</v>
      </c>
      <c r="O83" s="33">
        <v>0.56006699999999998</v>
      </c>
      <c r="P83" s="33">
        <v>0.57091099999999995</v>
      </c>
      <c r="Q83" s="33">
        <v>0.58039700000000005</v>
      </c>
      <c r="R83" s="33">
        <v>0.58945700000000001</v>
      </c>
      <c r="S83" s="33">
        <v>0.59989000000000003</v>
      </c>
      <c r="T83" s="33">
        <v>0.61283699999999997</v>
      </c>
      <c r="U83" s="33">
        <v>0.63002499999999995</v>
      </c>
      <c r="V83" s="33">
        <v>0.64190400000000003</v>
      </c>
      <c r="W83" s="33">
        <v>0.651868</v>
      </c>
      <c r="X83" s="33">
        <v>0.66671000000000002</v>
      </c>
      <c r="Y83" s="33">
        <v>0.69058799999999998</v>
      </c>
      <c r="Z83" s="33">
        <v>0.71104000000000001</v>
      </c>
      <c r="AA83" s="33">
        <v>0.73224900000000004</v>
      </c>
      <c r="AB83" s="33">
        <v>0.75486200000000003</v>
      </c>
      <c r="AC83" s="33">
        <v>0.776918</v>
      </c>
      <c r="AD83" s="33">
        <v>0.79841499999999999</v>
      </c>
      <c r="AE83" s="33">
        <v>0.82259700000000002</v>
      </c>
      <c r="AF83" s="33">
        <v>0.84945599999999999</v>
      </c>
      <c r="AG83" s="32">
        <v>4.6502000000000002E-2</v>
      </c>
      <c r="AH83">
        <v>0.73265000000000002</v>
      </c>
      <c r="AI83">
        <v>0.76078699999999999</v>
      </c>
      <c r="AJ83">
        <v>0.79077299999999995</v>
      </c>
      <c r="AK83" s="100">
        <v>7.2999999999999995E-2</v>
      </c>
    </row>
    <row r="84" spans="1:37" ht="15" customHeight="1">
      <c r="A84" s="19" t="s">
        <v>708</v>
      </c>
      <c r="B84" s="37" t="s">
        <v>2001</v>
      </c>
      <c r="C84" s="33">
        <v>0.233484</v>
      </c>
      <c r="D84" s="33">
        <v>0.26497399999999999</v>
      </c>
      <c r="E84" s="33">
        <v>0.29768</v>
      </c>
      <c r="F84" s="33">
        <v>0.33125700000000002</v>
      </c>
      <c r="G84" s="33">
        <v>0.36546200000000001</v>
      </c>
      <c r="H84" s="33">
        <v>0.39819100000000002</v>
      </c>
      <c r="I84" s="33">
        <v>0.42836099999999999</v>
      </c>
      <c r="J84" s="33">
        <v>0.45760600000000001</v>
      </c>
      <c r="K84" s="33">
        <v>0.48475600000000002</v>
      </c>
      <c r="L84" s="33">
        <v>0.50825900000000002</v>
      </c>
      <c r="M84" s="33">
        <v>0.528003</v>
      </c>
      <c r="N84" s="33">
        <v>0.54418900000000003</v>
      </c>
      <c r="O84" s="33">
        <v>0.55706800000000001</v>
      </c>
      <c r="P84" s="33">
        <v>0.56710099999999997</v>
      </c>
      <c r="Q84" s="33">
        <v>0.57579999999999998</v>
      </c>
      <c r="R84" s="33">
        <v>0.58411199999999996</v>
      </c>
      <c r="S84" s="33">
        <v>0.59384300000000001</v>
      </c>
      <c r="T84" s="33">
        <v>0.60615399999999997</v>
      </c>
      <c r="U84" s="33">
        <v>0.62265899999999996</v>
      </c>
      <c r="V84" s="33">
        <v>0.63369799999999998</v>
      </c>
      <c r="W84" s="33">
        <v>0.64274900000000001</v>
      </c>
      <c r="X84" s="33">
        <v>0.65684799999999999</v>
      </c>
      <c r="Y84" s="33">
        <v>0.680253</v>
      </c>
      <c r="Z84" s="33">
        <v>0.70005300000000004</v>
      </c>
      <c r="AA84" s="33">
        <v>0.72061900000000001</v>
      </c>
      <c r="AB84" s="33">
        <v>0.74260000000000004</v>
      </c>
      <c r="AC84" s="33">
        <v>0.76407400000000003</v>
      </c>
      <c r="AD84" s="33">
        <v>0.78505999999999998</v>
      </c>
      <c r="AE84" s="33">
        <v>0.80870299999999995</v>
      </c>
      <c r="AF84" s="33">
        <v>0.83497399999999999</v>
      </c>
      <c r="AG84" s="32">
        <v>4.4921000000000003E-2</v>
      </c>
      <c r="AH84">
        <v>1.5276000000000001</v>
      </c>
      <c r="AI84">
        <v>1.5891660000000001</v>
      </c>
      <c r="AJ84">
        <v>1.654533</v>
      </c>
      <c r="AK84" s="100">
        <v>0.11600000000000001</v>
      </c>
    </row>
    <row r="85" spans="1:37" ht="15" customHeight="1">
      <c r="A85" s="19" t="s">
        <v>707</v>
      </c>
      <c r="B85" s="37" t="s">
        <v>2002</v>
      </c>
      <c r="C85" s="33">
        <v>5.8018E-2</v>
      </c>
      <c r="D85" s="33">
        <v>0.11960999999999999</v>
      </c>
      <c r="E85" s="33">
        <v>0.18107000000000001</v>
      </c>
      <c r="F85" s="33">
        <v>0.241927</v>
      </c>
      <c r="G85" s="33">
        <v>0.30337599999999998</v>
      </c>
      <c r="H85" s="33">
        <v>0.36502800000000002</v>
      </c>
      <c r="I85" s="33">
        <v>0.425819</v>
      </c>
      <c r="J85" s="33">
        <v>0.48726799999999998</v>
      </c>
      <c r="K85" s="33">
        <v>0.54942800000000003</v>
      </c>
      <c r="L85" s="33">
        <v>0.61071299999999995</v>
      </c>
      <c r="M85" s="33">
        <v>0.67042500000000005</v>
      </c>
      <c r="N85" s="33">
        <v>0.72812600000000005</v>
      </c>
      <c r="O85" s="33">
        <v>0.78335600000000005</v>
      </c>
      <c r="P85" s="33">
        <v>0.835345</v>
      </c>
      <c r="Q85" s="33">
        <v>0.88478199999999996</v>
      </c>
      <c r="R85" s="33">
        <v>0.93170699999999995</v>
      </c>
      <c r="S85" s="33">
        <v>0.97748800000000002</v>
      </c>
      <c r="T85" s="33">
        <v>1.022173</v>
      </c>
      <c r="U85" s="33">
        <v>1.0665500000000001</v>
      </c>
      <c r="V85" s="33">
        <v>1.109904</v>
      </c>
      <c r="W85" s="33">
        <v>1.152806</v>
      </c>
      <c r="X85" s="33">
        <v>1.1959329999999999</v>
      </c>
      <c r="Y85" s="33">
        <v>1.2402690000000001</v>
      </c>
      <c r="Z85" s="33">
        <v>1.2854319999999999</v>
      </c>
      <c r="AA85" s="33">
        <v>1.331645</v>
      </c>
      <c r="AB85" s="33">
        <v>1.3801920000000001</v>
      </c>
      <c r="AC85" s="33">
        <v>1.427556</v>
      </c>
      <c r="AD85" s="33">
        <v>1.473778</v>
      </c>
      <c r="AE85" s="33">
        <v>1.524996</v>
      </c>
      <c r="AF85" s="33">
        <v>1.5813010000000001</v>
      </c>
      <c r="AG85" s="32">
        <v>0.120723</v>
      </c>
      <c r="AH85">
        <v>3775.2172850000002</v>
      </c>
      <c r="AI85">
        <v>3789.6323240000002</v>
      </c>
      <c r="AJ85">
        <v>3807.9389649999998</v>
      </c>
      <c r="AK85" s="100">
        <v>1E-3</v>
      </c>
    </row>
    <row r="86" spans="1:37" ht="15" customHeight="1">
      <c r="A86" s="19" t="s">
        <v>706</v>
      </c>
      <c r="B86" s="37" t="s">
        <v>2007</v>
      </c>
      <c r="C86" s="33">
        <v>4000.9472660000001</v>
      </c>
      <c r="D86" s="33">
        <v>4063.5261230000001</v>
      </c>
      <c r="E86" s="33">
        <v>4080.44751</v>
      </c>
      <c r="F86" s="33">
        <v>4074.7229000000002</v>
      </c>
      <c r="G86" s="33">
        <v>4065.178711</v>
      </c>
      <c r="H86" s="33">
        <v>4037.4558109999998</v>
      </c>
      <c r="I86" s="33">
        <v>3989.7617190000001</v>
      </c>
      <c r="J86" s="33">
        <v>3944.7890619999998</v>
      </c>
      <c r="K86" s="33">
        <v>3898.5981449999999</v>
      </c>
      <c r="L86" s="33">
        <v>3847.8149410000001</v>
      </c>
      <c r="M86" s="33">
        <v>3796.8479000000002</v>
      </c>
      <c r="N86" s="33">
        <v>3748.554443</v>
      </c>
      <c r="O86" s="33">
        <v>3704.9541020000001</v>
      </c>
      <c r="P86" s="33">
        <v>3664.0969239999999</v>
      </c>
      <c r="Q86" s="33">
        <v>3629.5410160000001</v>
      </c>
      <c r="R86" s="33">
        <v>3598.8950199999999</v>
      </c>
      <c r="S86" s="33">
        <v>3575.6791990000002</v>
      </c>
      <c r="T86" s="33">
        <v>3557.610107</v>
      </c>
      <c r="U86" s="33">
        <v>3541.1518550000001</v>
      </c>
      <c r="V86" s="33">
        <v>3527.7939449999999</v>
      </c>
      <c r="W86" s="33">
        <v>3519.0791020000001</v>
      </c>
      <c r="X86" s="33">
        <v>3516.0983890000002</v>
      </c>
      <c r="Y86" s="33">
        <v>3512.4990229999999</v>
      </c>
      <c r="Z86" s="33">
        <v>3509.696289</v>
      </c>
      <c r="AA86" s="33">
        <v>3507.3400879999999</v>
      </c>
      <c r="AB86" s="33">
        <v>3507.1369629999999</v>
      </c>
      <c r="AC86" s="33">
        <v>3499.8535160000001</v>
      </c>
      <c r="AD86" s="33">
        <v>3485.9040530000002</v>
      </c>
      <c r="AE86" s="33">
        <v>3480.1047359999998</v>
      </c>
      <c r="AF86" s="33">
        <v>3482.8884280000002</v>
      </c>
      <c r="AG86" s="32">
        <v>-4.7699999999999999E-3</v>
      </c>
    </row>
    <row r="87" spans="1:37" ht="15" customHeight="1">
      <c r="A87" s="123"/>
      <c r="B87" s="30" t="s">
        <v>2010</v>
      </c>
      <c r="C87" s="123"/>
      <c r="D87" s="123"/>
      <c r="E87" s="123"/>
      <c r="F87" s="123"/>
      <c r="G87" s="123"/>
      <c r="H87" s="123"/>
      <c r="I87" s="123"/>
      <c r="J87" s="123"/>
      <c r="K87" s="123"/>
      <c r="L87" s="123"/>
      <c r="M87" s="123"/>
      <c r="N87" s="123"/>
      <c r="O87" s="123"/>
      <c r="P87" s="123"/>
      <c r="Q87" s="123"/>
      <c r="R87" s="123"/>
      <c r="S87" s="123"/>
      <c r="T87" s="123"/>
      <c r="U87" s="123"/>
      <c r="V87" s="123"/>
      <c r="W87" s="123"/>
      <c r="X87" s="123"/>
      <c r="Y87" s="123"/>
      <c r="Z87" s="123"/>
      <c r="AA87" s="123"/>
      <c r="AB87" s="123"/>
      <c r="AC87" s="123"/>
      <c r="AD87" s="123"/>
      <c r="AE87" s="123"/>
      <c r="AF87" s="123"/>
      <c r="AG87" s="123"/>
      <c r="AH87">
        <v>5016.955078</v>
      </c>
      <c r="AI87">
        <v>5048.0107420000004</v>
      </c>
      <c r="AJ87">
        <v>5084.3339839999999</v>
      </c>
      <c r="AK87" s="100">
        <v>3.0000000000000001E-3</v>
      </c>
    </row>
    <row r="88" spans="1:37" ht="15" customHeight="1">
      <c r="A88" s="19" t="s">
        <v>705</v>
      </c>
      <c r="B88" s="37" t="s">
        <v>1995</v>
      </c>
      <c r="C88" s="33">
        <v>4976.3671880000002</v>
      </c>
      <c r="D88" s="33">
        <v>5054.9306640000004</v>
      </c>
      <c r="E88" s="33">
        <v>5079.2958980000003</v>
      </c>
      <c r="F88" s="33">
        <v>5077.3867190000001</v>
      </c>
      <c r="G88" s="33">
        <v>5072.609375</v>
      </c>
      <c r="H88" s="33">
        <v>5047.3920900000003</v>
      </c>
      <c r="I88" s="33">
        <v>5000.3598629999997</v>
      </c>
      <c r="J88" s="33">
        <v>4959.6621089999999</v>
      </c>
      <c r="K88" s="33">
        <v>4918.9038090000004</v>
      </c>
      <c r="L88" s="33">
        <v>4873.0356449999999</v>
      </c>
      <c r="M88" s="33">
        <v>4826.8242190000001</v>
      </c>
      <c r="N88" s="33">
        <v>4783.7851559999999</v>
      </c>
      <c r="O88" s="33">
        <v>4745.1953119999998</v>
      </c>
      <c r="P88" s="33">
        <v>4709.0302730000003</v>
      </c>
      <c r="Q88" s="33">
        <v>4680.2275390000004</v>
      </c>
      <c r="R88" s="33">
        <v>4656.111328</v>
      </c>
      <c r="S88" s="33">
        <v>4640.5615230000003</v>
      </c>
      <c r="T88" s="33">
        <v>4630.263672</v>
      </c>
      <c r="U88" s="33">
        <v>4621.1640619999998</v>
      </c>
      <c r="V88" s="33">
        <v>4614.9873049999997</v>
      </c>
      <c r="W88" s="33">
        <v>4614.2597660000001</v>
      </c>
      <c r="X88" s="33">
        <v>4619.767578</v>
      </c>
      <c r="Y88" s="33">
        <v>4624.5966799999997</v>
      </c>
      <c r="Z88" s="33">
        <v>4630.3994140000004</v>
      </c>
      <c r="AA88" s="33">
        <v>4636.7622069999998</v>
      </c>
      <c r="AB88" s="33">
        <v>4646.0590819999998</v>
      </c>
      <c r="AC88" s="33">
        <v>4646.6381840000004</v>
      </c>
      <c r="AD88" s="33">
        <v>4639.1513670000004</v>
      </c>
      <c r="AE88" s="33">
        <v>4642.5776370000003</v>
      </c>
      <c r="AF88" s="33">
        <v>4657.0747069999998</v>
      </c>
      <c r="AG88" s="32">
        <v>-2.284E-3</v>
      </c>
      <c r="AH88">
        <v>591.99530000000004</v>
      </c>
      <c r="AI88">
        <v>603.85858199999996</v>
      </c>
      <c r="AJ88">
        <v>616.45465100000001</v>
      </c>
      <c r="AK88" s="100">
        <v>0.01</v>
      </c>
    </row>
    <row r="89" spans="1:37" ht="15" customHeight="1">
      <c r="A89" s="19" t="s">
        <v>704</v>
      </c>
      <c r="B89" s="37" t="s">
        <v>1996</v>
      </c>
      <c r="C89" s="33">
        <v>489.36547899999999</v>
      </c>
      <c r="D89" s="33">
        <v>488.04299900000001</v>
      </c>
      <c r="E89" s="33">
        <v>483.80377199999998</v>
      </c>
      <c r="F89" s="33">
        <v>479.922302</v>
      </c>
      <c r="G89" s="33">
        <v>477.53170799999998</v>
      </c>
      <c r="H89" s="33">
        <v>475.79656999999997</v>
      </c>
      <c r="I89" s="33">
        <v>474.60021999999998</v>
      </c>
      <c r="J89" s="33">
        <v>476.57720899999998</v>
      </c>
      <c r="K89" s="33">
        <v>480.50161700000001</v>
      </c>
      <c r="L89" s="33">
        <v>484.96285999999998</v>
      </c>
      <c r="M89" s="33">
        <v>489.96249399999999</v>
      </c>
      <c r="N89" s="33">
        <v>496.721161</v>
      </c>
      <c r="O89" s="33">
        <v>504.62210099999999</v>
      </c>
      <c r="P89" s="33">
        <v>513.42114300000003</v>
      </c>
      <c r="Q89" s="33">
        <v>523.54168700000002</v>
      </c>
      <c r="R89" s="33">
        <v>534.77752699999996</v>
      </c>
      <c r="S89" s="33">
        <v>548.02740500000004</v>
      </c>
      <c r="T89" s="33">
        <v>561.235229</v>
      </c>
      <c r="U89" s="33">
        <v>575.67755099999999</v>
      </c>
      <c r="V89" s="33">
        <v>590.47955300000001</v>
      </c>
      <c r="W89" s="33">
        <v>607.02832000000001</v>
      </c>
      <c r="X89" s="33">
        <v>624.71112100000005</v>
      </c>
      <c r="Y89" s="33">
        <v>642.48413100000005</v>
      </c>
      <c r="Z89" s="33">
        <v>660.95996100000002</v>
      </c>
      <c r="AA89" s="33">
        <v>679.90795900000001</v>
      </c>
      <c r="AB89" s="33">
        <v>699.77136199999995</v>
      </c>
      <c r="AC89" s="33">
        <v>718.88305700000001</v>
      </c>
      <c r="AD89" s="33">
        <v>737.32226600000001</v>
      </c>
      <c r="AE89" s="33">
        <v>757.75872800000002</v>
      </c>
      <c r="AF89" s="33">
        <v>779.68811000000005</v>
      </c>
      <c r="AG89" s="32">
        <v>1.6191000000000001E-2</v>
      </c>
      <c r="AH89">
        <v>5.6106429999999996</v>
      </c>
      <c r="AI89">
        <v>5.8543520000000004</v>
      </c>
      <c r="AJ89">
        <v>6.1199649999999997</v>
      </c>
      <c r="AK89" s="100">
        <v>4.4999999999999998E-2</v>
      </c>
    </row>
    <row r="90" spans="1:37" ht="15" customHeight="1">
      <c r="A90" s="19" t="s">
        <v>703</v>
      </c>
      <c r="B90" s="37" t="s">
        <v>1753</v>
      </c>
      <c r="C90" s="33">
        <v>1.3243100000000001</v>
      </c>
      <c r="D90" s="33">
        <v>1.516086</v>
      </c>
      <c r="E90" s="33">
        <v>1.6933130000000001</v>
      </c>
      <c r="F90" s="33">
        <v>1.8586180000000001</v>
      </c>
      <c r="G90" s="33">
        <v>2.019209</v>
      </c>
      <c r="H90" s="33">
        <v>2.1709540000000001</v>
      </c>
      <c r="I90" s="33">
        <v>2.309936</v>
      </c>
      <c r="J90" s="33">
        <v>2.4498190000000002</v>
      </c>
      <c r="K90" s="33">
        <v>2.5863390000000002</v>
      </c>
      <c r="L90" s="33">
        <v>2.7183259999999998</v>
      </c>
      <c r="M90" s="33">
        <v>2.8477730000000001</v>
      </c>
      <c r="N90" s="33">
        <v>2.9795199999999999</v>
      </c>
      <c r="O90" s="33">
        <v>3.1201539999999999</v>
      </c>
      <c r="P90" s="33">
        <v>3.2687210000000002</v>
      </c>
      <c r="Q90" s="33">
        <v>3.4208910000000001</v>
      </c>
      <c r="R90" s="33">
        <v>3.578954</v>
      </c>
      <c r="S90" s="33">
        <v>3.7479100000000001</v>
      </c>
      <c r="T90" s="33">
        <v>3.9238650000000002</v>
      </c>
      <c r="U90" s="33">
        <v>4.1085989999999999</v>
      </c>
      <c r="V90" s="33">
        <v>4.3069369999999996</v>
      </c>
      <c r="W90" s="33">
        <v>4.5213640000000002</v>
      </c>
      <c r="X90" s="33">
        <v>4.7453219999999998</v>
      </c>
      <c r="Y90" s="33">
        <v>4.9734220000000002</v>
      </c>
      <c r="Z90" s="33">
        <v>5.208405</v>
      </c>
      <c r="AA90" s="33">
        <v>5.4531470000000004</v>
      </c>
      <c r="AB90" s="33">
        <v>5.7137690000000001</v>
      </c>
      <c r="AC90" s="33">
        <v>5.9756749999999998</v>
      </c>
      <c r="AD90" s="33">
        <v>6.2400190000000002</v>
      </c>
      <c r="AE90" s="33">
        <v>6.5260210000000001</v>
      </c>
      <c r="AF90" s="33">
        <v>6.844849</v>
      </c>
      <c r="AG90" s="32">
        <v>5.8276000000000001E-2</v>
      </c>
      <c r="AH90">
        <v>78.528107000000006</v>
      </c>
      <c r="AI90">
        <v>84.369026000000005</v>
      </c>
      <c r="AJ90">
        <v>90.907668999999999</v>
      </c>
      <c r="AK90" s="100">
        <v>2.1999999999999999E-2</v>
      </c>
    </row>
    <row r="91" spans="1:37" ht="15" customHeight="1">
      <c r="A91" s="19" t="s">
        <v>702</v>
      </c>
      <c r="B91" s="37" t="s">
        <v>1997</v>
      </c>
      <c r="C91" s="33">
        <v>46.997391</v>
      </c>
      <c r="D91" s="33">
        <v>48.367203000000003</v>
      </c>
      <c r="E91" s="33">
        <v>48.840885</v>
      </c>
      <c r="F91" s="33">
        <v>48.741554000000001</v>
      </c>
      <c r="G91" s="33">
        <v>48.394596</v>
      </c>
      <c r="H91" s="33">
        <v>47.769526999999997</v>
      </c>
      <c r="I91" s="33">
        <v>46.945374000000001</v>
      </c>
      <c r="J91" s="33">
        <v>46.237296999999998</v>
      </c>
      <c r="K91" s="33">
        <v>45.587302999999999</v>
      </c>
      <c r="L91" s="33">
        <v>44.961219999999997</v>
      </c>
      <c r="M91" s="33">
        <v>44.450104000000003</v>
      </c>
      <c r="N91" s="33">
        <v>44.135002</v>
      </c>
      <c r="O91" s="33">
        <v>44.093456000000003</v>
      </c>
      <c r="P91" s="33">
        <v>44.283034999999998</v>
      </c>
      <c r="Q91" s="33">
        <v>44.730705</v>
      </c>
      <c r="R91" s="33">
        <v>45.414253000000002</v>
      </c>
      <c r="S91" s="33">
        <v>46.434829999999998</v>
      </c>
      <c r="T91" s="33">
        <v>47.786704999999998</v>
      </c>
      <c r="U91" s="33">
        <v>49.478344</v>
      </c>
      <c r="V91" s="33">
        <v>51.585845999999997</v>
      </c>
      <c r="W91" s="33">
        <v>54.127963999999999</v>
      </c>
      <c r="X91" s="33">
        <v>57.057158999999999</v>
      </c>
      <c r="Y91" s="33">
        <v>60.303589000000002</v>
      </c>
      <c r="Z91" s="33">
        <v>63.959389000000002</v>
      </c>
      <c r="AA91" s="33">
        <v>68.052475000000001</v>
      </c>
      <c r="AB91" s="33">
        <v>72.714111000000003</v>
      </c>
      <c r="AC91" s="33">
        <v>77.749099999999999</v>
      </c>
      <c r="AD91" s="33">
        <v>83.156768999999997</v>
      </c>
      <c r="AE91" s="33">
        <v>89.427291999999994</v>
      </c>
      <c r="AF91" s="33">
        <v>96.668944999999994</v>
      </c>
      <c r="AG91" s="32">
        <v>2.5180999999999999E-2</v>
      </c>
      <c r="AH91">
        <v>240.63826</v>
      </c>
      <c r="AI91">
        <v>252.60655199999999</v>
      </c>
      <c r="AJ91">
        <v>265.29858400000001</v>
      </c>
      <c r="AK91" s="100">
        <v>5.0999999999999997E-2</v>
      </c>
    </row>
    <row r="92" spans="1:37" ht="15" customHeight="1">
      <c r="A92" s="19" t="s">
        <v>701</v>
      </c>
      <c r="B92" s="37" t="s">
        <v>1998</v>
      </c>
      <c r="C92" s="33">
        <v>54.298873999999998</v>
      </c>
      <c r="D92" s="33">
        <v>55.257927000000002</v>
      </c>
      <c r="E92" s="33">
        <v>55.454597</v>
      </c>
      <c r="F92" s="33">
        <v>55.330826000000002</v>
      </c>
      <c r="G92" s="33">
        <v>55.230441999999996</v>
      </c>
      <c r="H92" s="33">
        <v>55.035820000000001</v>
      </c>
      <c r="I92" s="33">
        <v>54.849730999999998</v>
      </c>
      <c r="J92" s="33">
        <v>55.009917999999999</v>
      </c>
      <c r="K92" s="33">
        <v>55.370635999999998</v>
      </c>
      <c r="L92" s="33">
        <v>55.768622999999998</v>
      </c>
      <c r="M92" s="33">
        <v>56.204151000000003</v>
      </c>
      <c r="N92" s="33">
        <v>56.731757999999999</v>
      </c>
      <c r="O92" s="33">
        <v>57.267775999999998</v>
      </c>
      <c r="P92" s="33">
        <v>57.664116</v>
      </c>
      <c r="Q92" s="33">
        <v>58.007590999999998</v>
      </c>
      <c r="R92" s="33">
        <v>58.275481999999997</v>
      </c>
      <c r="S92" s="33">
        <v>58.671944000000003</v>
      </c>
      <c r="T92" s="33">
        <v>58.994304999999997</v>
      </c>
      <c r="U92" s="33">
        <v>59.425514</v>
      </c>
      <c r="V92" s="33">
        <v>59.962035999999998</v>
      </c>
      <c r="W92" s="33">
        <v>60.848007000000003</v>
      </c>
      <c r="X92" s="33">
        <v>62.042458000000003</v>
      </c>
      <c r="Y92" s="33">
        <v>63.574829000000001</v>
      </c>
      <c r="Z92" s="33">
        <v>65.377533</v>
      </c>
      <c r="AA92" s="33">
        <v>67.436211</v>
      </c>
      <c r="AB92" s="33">
        <v>69.793807999999999</v>
      </c>
      <c r="AC92" s="33">
        <v>72.226333999999994</v>
      </c>
      <c r="AD92" s="33">
        <v>74.733954999999995</v>
      </c>
      <c r="AE92" s="33">
        <v>77.566505000000006</v>
      </c>
      <c r="AF92" s="33">
        <v>80.754195999999993</v>
      </c>
      <c r="AG92" s="32">
        <v>1.3780000000000001E-2</v>
      </c>
      <c r="AH92">
        <v>2.7240229999999999</v>
      </c>
      <c r="AI92">
        <v>2.8703340000000002</v>
      </c>
      <c r="AJ92">
        <v>3.0275319999999999</v>
      </c>
      <c r="AK92" s="100">
        <v>0.124</v>
      </c>
    </row>
    <row r="93" spans="1:37" ht="15" customHeight="1">
      <c r="A93" s="19" t="s">
        <v>700</v>
      </c>
      <c r="B93" s="37" t="s">
        <v>1999</v>
      </c>
      <c r="C93" s="33">
        <v>4.7078000000000002E-2</v>
      </c>
      <c r="D93" s="33">
        <v>4.8298000000000001E-2</v>
      </c>
      <c r="E93" s="33">
        <v>4.9033E-2</v>
      </c>
      <c r="F93" s="33">
        <v>4.9425999999999998E-2</v>
      </c>
      <c r="G93" s="33">
        <v>4.9626000000000003E-2</v>
      </c>
      <c r="H93" s="33">
        <v>4.9394E-2</v>
      </c>
      <c r="I93" s="33">
        <v>4.8760999999999999E-2</v>
      </c>
      <c r="J93" s="33">
        <v>4.7953999999999997E-2</v>
      </c>
      <c r="K93" s="33">
        <v>4.6781999999999997E-2</v>
      </c>
      <c r="L93" s="33">
        <v>4.5175E-2</v>
      </c>
      <c r="M93" s="33">
        <v>4.3297000000000002E-2</v>
      </c>
      <c r="N93" s="33">
        <v>4.1279000000000003E-2</v>
      </c>
      <c r="O93" s="33">
        <v>3.9049E-2</v>
      </c>
      <c r="P93" s="33">
        <v>3.6830000000000002E-2</v>
      </c>
      <c r="Q93" s="33">
        <v>3.4941E-2</v>
      </c>
      <c r="R93" s="33">
        <v>3.3093999999999998E-2</v>
      </c>
      <c r="S93" s="33">
        <v>3.1635000000000003E-2</v>
      </c>
      <c r="T93" s="33">
        <v>3.0835999999999999E-2</v>
      </c>
      <c r="U93" s="33">
        <v>2.9425E-2</v>
      </c>
      <c r="V93" s="33">
        <v>2.8042000000000001E-2</v>
      </c>
      <c r="W93" s="33">
        <v>2.7432000000000002E-2</v>
      </c>
      <c r="X93" s="33">
        <v>2.7437E-2</v>
      </c>
      <c r="Y93" s="33">
        <v>2.7030999999999999E-2</v>
      </c>
      <c r="Z93" s="33">
        <v>2.6540999999999999E-2</v>
      </c>
      <c r="AA93" s="33">
        <v>2.6020999999999999E-2</v>
      </c>
      <c r="AB93" s="33">
        <v>2.5548000000000001E-2</v>
      </c>
      <c r="AC93" s="33">
        <v>2.5065E-2</v>
      </c>
      <c r="AD93" s="33">
        <v>2.4582E-2</v>
      </c>
      <c r="AE93" s="33">
        <v>2.4178000000000002E-2</v>
      </c>
      <c r="AF93" s="33">
        <v>2.3791E-2</v>
      </c>
      <c r="AG93" s="32">
        <v>-2.3258999999999998E-2</v>
      </c>
      <c r="AH93">
        <v>3.4394049999999998</v>
      </c>
      <c r="AI93">
        <v>3.617248</v>
      </c>
      <c r="AJ93">
        <v>3.8085680000000002</v>
      </c>
      <c r="AK93" s="100">
        <v>0.11</v>
      </c>
    </row>
    <row r="94" spans="1:37" ht="15" customHeight="1">
      <c r="A94" s="19" t="s">
        <v>699</v>
      </c>
      <c r="B94" s="37" t="s">
        <v>2000</v>
      </c>
      <c r="C94" s="33">
        <v>0.33669100000000002</v>
      </c>
      <c r="D94" s="33">
        <v>0.47722399999999998</v>
      </c>
      <c r="E94" s="33">
        <v>0.61775500000000005</v>
      </c>
      <c r="F94" s="33">
        <v>0.75556100000000004</v>
      </c>
      <c r="G94" s="33">
        <v>0.89141999999999999</v>
      </c>
      <c r="H94" s="33">
        <v>1.0218579999999999</v>
      </c>
      <c r="I94" s="33">
        <v>1.144701</v>
      </c>
      <c r="J94" s="33">
        <v>1.2662910000000001</v>
      </c>
      <c r="K94" s="33">
        <v>1.384927</v>
      </c>
      <c r="L94" s="33">
        <v>1.497458</v>
      </c>
      <c r="M94" s="33">
        <v>1.604751</v>
      </c>
      <c r="N94" s="33">
        <v>1.708388</v>
      </c>
      <c r="O94" s="33">
        <v>1.809696</v>
      </c>
      <c r="P94" s="33">
        <v>1.9093290000000001</v>
      </c>
      <c r="Q94" s="33">
        <v>2.0108470000000001</v>
      </c>
      <c r="R94" s="33">
        <v>2.1159910000000002</v>
      </c>
      <c r="S94" s="33">
        <v>2.228688</v>
      </c>
      <c r="T94" s="33">
        <v>2.349491</v>
      </c>
      <c r="U94" s="33">
        <v>2.4800589999999998</v>
      </c>
      <c r="V94" s="33">
        <v>2.6080960000000002</v>
      </c>
      <c r="W94" s="33">
        <v>2.7415590000000001</v>
      </c>
      <c r="X94" s="33">
        <v>2.8858100000000002</v>
      </c>
      <c r="Y94" s="33">
        <v>3.0423089999999999</v>
      </c>
      <c r="Z94" s="33">
        <v>3.1977920000000002</v>
      </c>
      <c r="AA94" s="33">
        <v>3.3581470000000002</v>
      </c>
      <c r="AB94" s="33">
        <v>3.5273110000000001</v>
      </c>
      <c r="AC94" s="33">
        <v>3.6967989999999999</v>
      </c>
      <c r="AD94" s="33">
        <v>3.86747</v>
      </c>
      <c r="AE94" s="33">
        <v>4.0556900000000002</v>
      </c>
      <c r="AF94" s="33">
        <v>4.2623410000000002</v>
      </c>
      <c r="AG94" s="32">
        <v>9.1476000000000002E-2</v>
      </c>
      <c r="AH94">
        <v>4.0133320000000001</v>
      </c>
      <c r="AI94">
        <v>4.2238530000000001</v>
      </c>
      <c r="AJ94">
        <v>4.4496909999999996</v>
      </c>
      <c r="AK94" s="100">
        <v>0.114</v>
      </c>
    </row>
    <row r="95" spans="1:37" ht="15" customHeight="1">
      <c r="A95" s="19" t="s">
        <v>698</v>
      </c>
      <c r="B95" s="37" t="s">
        <v>2001</v>
      </c>
      <c r="C95" s="33">
        <v>0.355632</v>
      </c>
      <c r="D95" s="33">
        <v>0.50749200000000005</v>
      </c>
      <c r="E95" s="33">
        <v>0.66000899999999996</v>
      </c>
      <c r="F95" s="33">
        <v>0.81031299999999995</v>
      </c>
      <c r="G95" s="33">
        <v>0.95965100000000003</v>
      </c>
      <c r="H95" s="33">
        <v>1.1045860000000001</v>
      </c>
      <c r="I95" s="33">
        <v>1.2422089999999999</v>
      </c>
      <c r="J95" s="33">
        <v>1.3792040000000001</v>
      </c>
      <c r="K95" s="33">
        <v>1.514491</v>
      </c>
      <c r="L95" s="33">
        <v>1.644261</v>
      </c>
      <c r="M95" s="33">
        <v>1.769396</v>
      </c>
      <c r="N95" s="33">
        <v>1.891097</v>
      </c>
      <c r="O95" s="33">
        <v>2.010599</v>
      </c>
      <c r="P95" s="33">
        <v>2.1287509999999998</v>
      </c>
      <c r="Q95" s="33">
        <v>2.2494109999999998</v>
      </c>
      <c r="R95" s="33">
        <v>2.3742990000000002</v>
      </c>
      <c r="S95" s="33">
        <v>2.5076480000000001</v>
      </c>
      <c r="T95" s="33">
        <v>2.6499450000000002</v>
      </c>
      <c r="U95" s="33">
        <v>2.8027690000000001</v>
      </c>
      <c r="V95" s="33">
        <v>2.9532639999999999</v>
      </c>
      <c r="W95" s="33">
        <v>3.1105200000000002</v>
      </c>
      <c r="X95" s="33">
        <v>3.2798929999999999</v>
      </c>
      <c r="Y95" s="33">
        <v>3.4628299999999999</v>
      </c>
      <c r="Z95" s="33">
        <v>3.6451820000000001</v>
      </c>
      <c r="AA95" s="33">
        <v>3.8332579999999998</v>
      </c>
      <c r="AB95" s="33">
        <v>4.0315099999999999</v>
      </c>
      <c r="AC95" s="33">
        <v>4.2301880000000001</v>
      </c>
      <c r="AD95" s="33">
        <v>4.429926</v>
      </c>
      <c r="AE95" s="33">
        <v>4.6492110000000002</v>
      </c>
      <c r="AF95" s="33">
        <v>4.8885949999999996</v>
      </c>
      <c r="AG95" s="32">
        <v>9.4580999999999998E-2</v>
      </c>
      <c r="AH95">
        <v>5.1942959999999996</v>
      </c>
      <c r="AI95">
        <v>5.4856660000000002</v>
      </c>
      <c r="AJ95">
        <v>5.799258</v>
      </c>
      <c r="AK95" s="100">
        <v>0.13400000000000001</v>
      </c>
    </row>
    <row r="96" spans="1:37" ht="15" customHeight="1">
      <c r="A96" s="19" t="s">
        <v>697</v>
      </c>
      <c r="B96" s="37" t="s">
        <v>2002</v>
      </c>
      <c r="C96" s="33">
        <v>0.17952299999999999</v>
      </c>
      <c r="D96" s="33">
        <v>0.36213600000000001</v>
      </c>
      <c r="E96" s="33">
        <v>0.54206699999999997</v>
      </c>
      <c r="F96" s="33">
        <v>0.71720499999999998</v>
      </c>
      <c r="G96" s="33">
        <v>0.89110400000000001</v>
      </c>
      <c r="H96" s="33">
        <v>1.063267</v>
      </c>
      <c r="I96" s="33">
        <v>1.2310570000000001</v>
      </c>
      <c r="J96" s="33">
        <v>1.39991</v>
      </c>
      <c r="K96" s="33">
        <v>1.5718259999999999</v>
      </c>
      <c r="L96" s="33">
        <v>1.7439750000000001</v>
      </c>
      <c r="M96" s="33">
        <v>1.9156880000000001</v>
      </c>
      <c r="N96" s="33">
        <v>2.0870470000000001</v>
      </c>
      <c r="O96" s="33">
        <v>2.2583700000000002</v>
      </c>
      <c r="P96" s="33">
        <v>2.4285399999999999</v>
      </c>
      <c r="Q96" s="33">
        <v>2.5999759999999998</v>
      </c>
      <c r="R96" s="33">
        <v>2.7732070000000002</v>
      </c>
      <c r="S96" s="33">
        <v>2.952922</v>
      </c>
      <c r="T96" s="33">
        <v>3.1384370000000001</v>
      </c>
      <c r="U96" s="33">
        <v>3.3307549999999999</v>
      </c>
      <c r="V96" s="33">
        <v>3.5242740000000001</v>
      </c>
      <c r="W96" s="33">
        <v>3.726855</v>
      </c>
      <c r="X96" s="33">
        <v>3.9380700000000002</v>
      </c>
      <c r="Y96" s="33">
        <v>4.1557440000000003</v>
      </c>
      <c r="Z96" s="33">
        <v>4.3805100000000001</v>
      </c>
      <c r="AA96" s="33">
        <v>4.6136169999999996</v>
      </c>
      <c r="AB96" s="33">
        <v>4.8605879999999999</v>
      </c>
      <c r="AC96" s="33">
        <v>5.1085190000000003</v>
      </c>
      <c r="AD96" s="33">
        <v>5.3570719999999996</v>
      </c>
      <c r="AE96" s="33">
        <v>5.6316069999999998</v>
      </c>
      <c r="AF96" s="33">
        <v>5.9356099999999996</v>
      </c>
      <c r="AG96" s="32">
        <v>0.12821299999999999</v>
      </c>
      <c r="AH96">
        <v>5949.0981449999999</v>
      </c>
      <c r="AI96">
        <v>6010.8969729999999</v>
      </c>
      <c r="AJ96">
        <v>6080.1982420000004</v>
      </c>
      <c r="AK96" s="100">
        <v>5.0000000000000001E-3</v>
      </c>
    </row>
    <row r="97" spans="1:37" ht="15" customHeight="1">
      <c r="A97" s="19" t="s">
        <v>696</v>
      </c>
      <c r="B97" s="30" t="s">
        <v>2011</v>
      </c>
      <c r="C97" s="39">
        <v>5569.2744140000004</v>
      </c>
      <c r="D97" s="39">
        <v>5649.5102539999998</v>
      </c>
      <c r="E97" s="39">
        <v>5670.9555659999996</v>
      </c>
      <c r="F97" s="39">
        <v>5665.5727539999998</v>
      </c>
      <c r="G97" s="39">
        <v>5658.5771480000003</v>
      </c>
      <c r="H97" s="39">
        <v>5631.404297</v>
      </c>
      <c r="I97" s="39">
        <v>5582.7319340000004</v>
      </c>
      <c r="J97" s="39">
        <v>5544.0268550000001</v>
      </c>
      <c r="K97" s="39">
        <v>5507.4721680000002</v>
      </c>
      <c r="L97" s="39">
        <v>5466.3754879999997</v>
      </c>
      <c r="M97" s="39">
        <v>5425.623047</v>
      </c>
      <c r="N97" s="39">
        <v>5390.0776370000003</v>
      </c>
      <c r="O97" s="39">
        <v>5360.4155270000001</v>
      </c>
      <c r="P97" s="39">
        <v>5334.1694340000004</v>
      </c>
      <c r="Q97" s="39">
        <v>5316.8256840000004</v>
      </c>
      <c r="R97" s="39">
        <v>5305.4516599999997</v>
      </c>
      <c r="S97" s="39">
        <v>5305.1650390000004</v>
      </c>
      <c r="T97" s="39">
        <v>5310.3720700000003</v>
      </c>
      <c r="U97" s="39">
        <v>5318.4960940000001</v>
      </c>
      <c r="V97" s="39">
        <v>5330.4331050000001</v>
      </c>
      <c r="W97" s="39">
        <v>5350.3930659999996</v>
      </c>
      <c r="X97" s="39">
        <v>5378.451172</v>
      </c>
      <c r="Y97" s="39">
        <v>5406.6191410000001</v>
      </c>
      <c r="Z97" s="39">
        <v>5437.15625</v>
      </c>
      <c r="AA97" s="39">
        <v>5469.4423829999996</v>
      </c>
      <c r="AB97" s="39">
        <v>5506.4960940000001</v>
      </c>
      <c r="AC97" s="39">
        <v>5534.5317379999997</v>
      </c>
      <c r="AD97" s="39">
        <v>5554.283203</v>
      </c>
      <c r="AE97" s="39">
        <v>5588.2158200000003</v>
      </c>
      <c r="AF97" s="39">
        <v>5636.1401370000003</v>
      </c>
      <c r="AG97" s="36">
        <v>4.1199999999999999E-4</v>
      </c>
    </row>
    <row r="98" spans="1:37" ht="15" customHeight="1">
      <c r="A98" s="123"/>
      <c r="B98" s="123"/>
      <c r="C98" s="123"/>
      <c r="D98" s="123"/>
      <c r="E98" s="123"/>
      <c r="F98" s="123"/>
      <c r="G98" s="123"/>
      <c r="H98" s="123"/>
      <c r="I98" s="123"/>
      <c r="J98" s="123"/>
      <c r="K98" s="123"/>
      <c r="L98" s="123"/>
      <c r="M98" s="123"/>
      <c r="N98" s="123"/>
      <c r="O98" s="123"/>
      <c r="P98" s="123"/>
      <c r="Q98" s="123"/>
      <c r="R98" s="123"/>
      <c r="S98" s="123"/>
      <c r="T98" s="123"/>
      <c r="U98" s="123"/>
      <c r="V98" s="123"/>
      <c r="W98" s="123"/>
      <c r="X98" s="123"/>
      <c r="Y98" s="123"/>
      <c r="Z98" s="123"/>
      <c r="AA98" s="123"/>
      <c r="AB98" s="123"/>
      <c r="AC98" s="123"/>
      <c r="AD98" s="123"/>
      <c r="AE98" s="123"/>
      <c r="AF98" s="123"/>
      <c r="AG98" s="123"/>
    </row>
    <row r="99" spans="1:37" ht="15" customHeight="1">
      <c r="A99" s="123"/>
      <c r="B99" s="30" t="s">
        <v>2012</v>
      </c>
      <c r="C99" s="123"/>
      <c r="D99" s="123"/>
      <c r="E99" s="123"/>
      <c r="F99" s="123"/>
      <c r="G99" s="123"/>
      <c r="H99" s="123"/>
      <c r="I99" s="123"/>
      <c r="J99" s="123"/>
      <c r="K99" s="123"/>
      <c r="L99" s="123"/>
      <c r="M99" s="123"/>
      <c r="N99" s="123"/>
      <c r="O99" s="123"/>
      <c r="P99" s="123"/>
      <c r="Q99" s="123"/>
      <c r="R99" s="123"/>
      <c r="S99" s="123"/>
      <c r="T99" s="123"/>
      <c r="U99" s="123"/>
      <c r="V99" s="123"/>
      <c r="W99" s="123"/>
      <c r="X99" s="123"/>
      <c r="Y99" s="123"/>
      <c r="Z99" s="123"/>
      <c r="AA99" s="123"/>
      <c r="AB99" s="123"/>
      <c r="AC99" s="123"/>
      <c r="AD99" s="123"/>
      <c r="AE99" s="123"/>
      <c r="AF99" s="123"/>
      <c r="AG99" s="123"/>
      <c r="AH99">
        <v>18.132636999999999</v>
      </c>
      <c r="AI99">
        <v>18.148385999999999</v>
      </c>
      <c r="AJ99">
        <v>18.161615000000001</v>
      </c>
      <c r="AK99" s="100">
        <v>8.0000000000000002E-3</v>
      </c>
    </row>
    <row r="100" spans="1:37" ht="15" customHeight="1">
      <c r="A100" s="123"/>
      <c r="B100" s="30" t="s">
        <v>1994</v>
      </c>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c r="AA100" s="123"/>
      <c r="AB100" s="123"/>
      <c r="AC100" s="123"/>
      <c r="AD100" s="123"/>
      <c r="AE100" s="123"/>
      <c r="AF100" s="123"/>
      <c r="AG100" s="123"/>
      <c r="AH100">
        <v>13.587325999999999</v>
      </c>
      <c r="AI100">
        <v>13.639747</v>
      </c>
      <c r="AJ100">
        <v>13.692322000000001</v>
      </c>
      <c r="AK100" s="100">
        <v>1.0999999999999999E-2</v>
      </c>
    </row>
    <row r="101" spans="1:37" ht="15" customHeight="1">
      <c r="A101" s="19" t="s">
        <v>695</v>
      </c>
      <c r="B101" s="37" t="s">
        <v>1995</v>
      </c>
      <c r="C101" s="33">
        <v>14.741242</v>
      </c>
      <c r="D101" s="33">
        <v>14.951530999999999</v>
      </c>
      <c r="E101" s="33">
        <v>15.161509000000001</v>
      </c>
      <c r="F101" s="33">
        <v>15.386362</v>
      </c>
      <c r="G101" s="33">
        <v>15.632488</v>
      </c>
      <c r="H101" s="33">
        <v>15.896188</v>
      </c>
      <c r="I101" s="33">
        <v>16.163651000000002</v>
      </c>
      <c r="J101" s="33">
        <v>16.408617</v>
      </c>
      <c r="K101" s="33">
        <v>16.635663999999998</v>
      </c>
      <c r="L101" s="33">
        <v>16.839227999999999</v>
      </c>
      <c r="M101" s="33">
        <v>17.019463999999999</v>
      </c>
      <c r="N101" s="33">
        <v>17.181234</v>
      </c>
      <c r="O101" s="33">
        <v>17.326998</v>
      </c>
      <c r="P101" s="33">
        <v>17.454832</v>
      </c>
      <c r="Q101" s="33">
        <v>17.567833</v>
      </c>
      <c r="R101" s="33">
        <v>17.670349000000002</v>
      </c>
      <c r="S101" s="33">
        <v>17.763517</v>
      </c>
      <c r="T101" s="33">
        <v>17.847486</v>
      </c>
      <c r="U101" s="33">
        <v>17.919661999999999</v>
      </c>
      <c r="V101" s="33">
        <v>17.982220000000002</v>
      </c>
      <c r="W101" s="33">
        <v>18.036486</v>
      </c>
      <c r="X101" s="33">
        <v>18.082512000000001</v>
      </c>
      <c r="Y101" s="33">
        <v>18.118765</v>
      </c>
      <c r="Z101" s="33">
        <v>18.147117999999999</v>
      </c>
      <c r="AA101" s="33">
        <v>18.169867</v>
      </c>
      <c r="AB101" s="33">
        <v>18.188534000000001</v>
      </c>
      <c r="AC101" s="33">
        <v>18.202003000000001</v>
      </c>
      <c r="AD101" s="33">
        <v>18.210948999999999</v>
      </c>
      <c r="AE101" s="33">
        <v>18.218048</v>
      </c>
      <c r="AF101" s="33">
        <v>18.223372000000001</v>
      </c>
      <c r="AG101" s="32">
        <v>7.339E-3</v>
      </c>
      <c r="AH101">
        <v>13.689068000000001</v>
      </c>
      <c r="AI101">
        <v>13.704409</v>
      </c>
      <c r="AJ101">
        <v>13.717224</v>
      </c>
      <c r="AK101" s="100">
        <v>5.0000000000000001E-3</v>
      </c>
    </row>
    <row r="102" spans="1:37" ht="15" customHeight="1">
      <c r="A102" s="19" t="s">
        <v>694</v>
      </c>
      <c r="B102" s="37" t="s">
        <v>1996</v>
      </c>
      <c r="C102" s="33">
        <v>10.390314999999999</v>
      </c>
      <c r="D102" s="33">
        <v>10.674834000000001</v>
      </c>
      <c r="E102" s="33">
        <v>10.96735</v>
      </c>
      <c r="F102" s="33">
        <v>11.260821999999999</v>
      </c>
      <c r="G102" s="33">
        <v>11.555008000000001</v>
      </c>
      <c r="H102" s="33">
        <v>11.849296000000001</v>
      </c>
      <c r="I102" s="33">
        <v>12.139647999999999</v>
      </c>
      <c r="J102" s="33">
        <v>12.410375999999999</v>
      </c>
      <c r="K102" s="33">
        <v>12.662889</v>
      </c>
      <c r="L102" s="33">
        <v>12.893139</v>
      </c>
      <c r="M102" s="33">
        <v>13.103339</v>
      </c>
      <c r="N102" s="33">
        <v>13.28642</v>
      </c>
      <c r="O102" s="33">
        <v>13.446237</v>
      </c>
      <c r="P102" s="33">
        <v>13.587602</v>
      </c>
      <c r="Q102" s="33">
        <v>13.714064</v>
      </c>
      <c r="R102" s="33">
        <v>13.825761999999999</v>
      </c>
      <c r="S102" s="33">
        <v>13.925711</v>
      </c>
      <c r="T102" s="33">
        <v>14.017848000000001</v>
      </c>
      <c r="U102" s="33">
        <v>14.105067</v>
      </c>
      <c r="V102" s="33">
        <v>14.185307</v>
      </c>
      <c r="W102" s="33">
        <v>14.254428000000001</v>
      </c>
      <c r="X102" s="33">
        <v>14.301534999999999</v>
      </c>
      <c r="Y102" s="33">
        <v>14.344564</v>
      </c>
      <c r="Z102" s="33">
        <v>14.378339</v>
      </c>
      <c r="AA102" s="33">
        <v>14.406469</v>
      </c>
      <c r="AB102" s="33">
        <v>14.431910999999999</v>
      </c>
      <c r="AC102" s="33">
        <v>14.456903000000001</v>
      </c>
      <c r="AD102" s="33">
        <v>14.484449</v>
      </c>
      <c r="AE102" s="33">
        <v>14.516076999999999</v>
      </c>
      <c r="AF102" s="33">
        <v>14.551701</v>
      </c>
      <c r="AG102" s="32">
        <v>1.1683000000000001E-2</v>
      </c>
      <c r="AH102">
        <v>13.839772</v>
      </c>
      <c r="AI102">
        <v>13.830671000000001</v>
      </c>
      <c r="AJ102">
        <v>13.817937000000001</v>
      </c>
      <c r="AK102" s="100">
        <v>7.0000000000000001E-3</v>
      </c>
    </row>
    <row r="103" spans="1:37" ht="15" customHeight="1">
      <c r="A103" s="19" t="s">
        <v>693</v>
      </c>
      <c r="B103" s="37" t="s">
        <v>1753</v>
      </c>
      <c r="C103" s="33">
        <v>12.185915</v>
      </c>
      <c r="D103" s="33">
        <v>12.487855</v>
      </c>
      <c r="E103" s="33">
        <v>12.625069</v>
      </c>
      <c r="F103" s="33">
        <v>12.713694</v>
      </c>
      <c r="G103" s="33">
        <v>12.792335</v>
      </c>
      <c r="H103" s="33">
        <v>12.877725</v>
      </c>
      <c r="I103" s="33">
        <v>12.978521000000001</v>
      </c>
      <c r="J103" s="33">
        <v>13.065668000000001</v>
      </c>
      <c r="K103" s="33">
        <v>13.156062</v>
      </c>
      <c r="L103" s="33">
        <v>13.252663</v>
      </c>
      <c r="M103" s="33">
        <v>13.350149</v>
      </c>
      <c r="N103" s="33">
        <v>13.443341</v>
      </c>
      <c r="O103" s="33">
        <v>13.527936</v>
      </c>
      <c r="P103" s="33">
        <v>13.603182</v>
      </c>
      <c r="Q103" s="33">
        <v>13.660323</v>
      </c>
      <c r="R103" s="33">
        <v>13.709006</v>
      </c>
      <c r="S103" s="33">
        <v>13.751954</v>
      </c>
      <c r="T103" s="33">
        <v>13.790781000000001</v>
      </c>
      <c r="U103" s="33">
        <v>13.827192999999999</v>
      </c>
      <c r="V103" s="33">
        <v>13.862925000000001</v>
      </c>
      <c r="W103" s="33">
        <v>13.89911</v>
      </c>
      <c r="X103" s="33">
        <v>13.938523999999999</v>
      </c>
      <c r="Y103" s="33">
        <v>13.980521</v>
      </c>
      <c r="Z103" s="33">
        <v>14.023870000000001</v>
      </c>
      <c r="AA103" s="33">
        <v>14.067394</v>
      </c>
      <c r="AB103" s="33">
        <v>14.109660999999999</v>
      </c>
      <c r="AC103" s="33">
        <v>14.149428</v>
      </c>
      <c r="AD103" s="33">
        <v>14.184824000000001</v>
      </c>
      <c r="AE103" s="33">
        <v>14.215391</v>
      </c>
      <c r="AF103" s="33">
        <v>14.241604000000001</v>
      </c>
      <c r="AG103" s="32">
        <v>5.3899999999999998E-3</v>
      </c>
      <c r="AH103">
        <v>13.228944</v>
      </c>
      <c r="AI103">
        <v>13.257667</v>
      </c>
      <c r="AJ103">
        <v>13.285807999999999</v>
      </c>
      <c r="AK103" s="100">
        <v>8.9999999999999993E-3</v>
      </c>
    </row>
    <row r="104" spans="1:37" ht="15" customHeight="1">
      <c r="A104" s="19" t="s">
        <v>692</v>
      </c>
      <c r="B104" s="37" t="s">
        <v>1997</v>
      </c>
      <c r="C104" s="33">
        <v>9.7966899999999999</v>
      </c>
      <c r="D104" s="33">
        <v>10.174303</v>
      </c>
      <c r="E104" s="33">
        <v>10.53698</v>
      </c>
      <c r="F104" s="33">
        <v>10.858103</v>
      </c>
      <c r="G104" s="33">
        <v>11.154567</v>
      </c>
      <c r="H104" s="33">
        <v>11.439088999999999</v>
      </c>
      <c r="I104" s="33">
        <v>11.713171000000001</v>
      </c>
      <c r="J104" s="33">
        <v>11.957592</v>
      </c>
      <c r="K104" s="33">
        <v>12.184929</v>
      </c>
      <c r="L104" s="33">
        <v>12.394175000000001</v>
      </c>
      <c r="M104" s="33">
        <v>12.584989</v>
      </c>
      <c r="N104" s="33">
        <v>12.757762</v>
      </c>
      <c r="O104" s="33">
        <v>12.916641</v>
      </c>
      <c r="P104" s="33">
        <v>13.066545</v>
      </c>
      <c r="Q104" s="33">
        <v>13.210839999999999</v>
      </c>
      <c r="R104" s="33">
        <v>13.345126</v>
      </c>
      <c r="S104" s="33">
        <v>13.473734</v>
      </c>
      <c r="T104" s="33">
        <v>13.587592000000001</v>
      </c>
      <c r="U104" s="33">
        <v>13.685665</v>
      </c>
      <c r="V104" s="33">
        <v>13.773910000000001</v>
      </c>
      <c r="W104" s="33">
        <v>13.842840000000001</v>
      </c>
      <c r="X104" s="33">
        <v>13.909667000000001</v>
      </c>
      <c r="Y104" s="33">
        <v>13.960609</v>
      </c>
      <c r="Z104" s="33">
        <v>13.997017</v>
      </c>
      <c r="AA104" s="33">
        <v>14.023192</v>
      </c>
      <c r="AB104" s="33">
        <v>14.042210000000001</v>
      </c>
      <c r="AC104" s="33">
        <v>14.05434</v>
      </c>
      <c r="AD104" s="33">
        <v>14.063055</v>
      </c>
      <c r="AE104" s="33">
        <v>14.064207</v>
      </c>
      <c r="AF104" s="33">
        <v>14.063475</v>
      </c>
      <c r="AG104" s="32">
        <v>1.2545000000000001E-2</v>
      </c>
      <c r="AH104">
        <v>28.950541000000001</v>
      </c>
      <c r="AI104">
        <v>28.971117</v>
      </c>
      <c r="AJ104">
        <v>28.990644</v>
      </c>
      <c r="AK104" s="100">
        <v>3.0000000000000001E-3</v>
      </c>
    </row>
    <row r="105" spans="1:37" ht="15" customHeight="1">
      <c r="A105" s="19" t="s">
        <v>691</v>
      </c>
      <c r="B105" s="37" t="s">
        <v>1998</v>
      </c>
      <c r="C105" s="33">
        <v>10.140929</v>
      </c>
      <c r="D105" s="33">
        <v>10.116384</v>
      </c>
      <c r="E105" s="33">
        <v>10.092138</v>
      </c>
      <c r="F105" s="33">
        <v>10.070149000000001</v>
      </c>
      <c r="G105" s="33">
        <v>10.052142</v>
      </c>
      <c r="H105" s="33">
        <v>10.039464000000001</v>
      </c>
      <c r="I105" s="33">
        <v>10.033923</v>
      </c>
      <c r="J105" s="33">
        <v>10.031737</v>
      </c>
      <c r="K105" s="33">
        <v>10.037443</v>
      </c>
      <c r="L105" s="33">
        <v>10.051247999999999</v>
      </c>
      <c r="M105" s="33">
        <v>10.073295999999999</v>
      </c>
      <c r="N105" s="33">
        <v>10.102342</v>
      </c>
      <c r="O105" s="33">
        <v>10.136854</v>
      </c>
      <c r="P105" s="33">
        <v>10.176567</v>
      </c>
      <c r="Q105" s="33">
        <v>10.219785999999999</v>
      </c>
      <c r="R105" s="33">
        <v>10.266689</v>
      </c>
      <c r="S105" s="33">
        <v>10.315367999999999</v>
      </c>
      <c r="T105" s="33">
        <v>10.364359</v>
      </c>
      <c r="U105" s="33">
        <v>10.413451</v>
      </c>
      <c r="V105" s="33">
        <v>10.465744000000001</v>
      </c>
      <c r="W105" s="33">
        <v>10.516384</v>
      </c>
      <c r="X105" s="33">
        <v>10.562306</v>
      </c>
      <c r="Y105" s="33">
        <v>10.606185999999999</v>
      </c>
      <c r="Z105" s="33">
        <v>10.654209</v>
      </c>
      <c r="AA105" s="33">
        <v>10.705019999999999</v>
      </c>
      <c r="AB105" s="33">
        <v>10.757008000000001</v>
      </c>
      <c r="AC105" s="33">
        <v>10.807786999999999</v>
      </c>
      <c r="AD105" s="33">
        <v>10.85594</v>
      </c>
      <c r="AE105" s="33">
        <v>10.903950999999999</v>
      </c>
      <c r="AF105" s="33">
        <v>10.948708999999999</v>
      </c>
      <c r="AG105" s="32">
        <v>2.6459999999999999E-3</v>
      </c>
      <c r="AH105">
        <v>28.281551</v>
      </c>
      <c r="AI105">
        <v>28.336206000000001</v>
      </c>
      <c r="AJ105">
        <v>28.380762000000001</v>
      </c>
      <c r="AK105" s="100">
        <v>8.0000000000000002E-3</v>
      </c>
    </row>
    <row r="106" spans="1:37" ht="15" customHeight="1">
      <c r="A106" s="19" t="s">
        <v>690</v>
      </c>
      <c r="B106" s="37" t="s">
        <v>1999</v>
      </c>
      <c r="C106" s="33">
        <v>24.274516999999999</v>
      </c>
      <c r="D106" s="33">
        <v>24.439905</v>
      </c>
      <c r="E106" s="33">
        <v>24.622322</v>
      </c>
      <c r="F106" s="33">
        <v>24.809366000000001</v>
      </c>
      <c r="G106" s="33">
        <v>24.995131000000001</v>
      </c>
      <c r="H106" s="33">
        <v>25.175851999999999</v>
      </c>
      <c r="I106" s="33">
        <v>25.347486</v>
      </c>
      <c r="J106" s="33">
        <v>25.50386</v>
      </c>
      <c r="K106" s="33">
        <v>25.680548000000002</v>
      </c>
      <c r="L106" s="33">
        <v>25.882508999999999</v>
      </c>
      <c r="M106" s="33">
        <v>26.090042</v>
      </c>
      <c r="N106" s="33">
        <v>26.295131999999999</v>
      </c>
      <c r="O106" s="33">
        <v>26.578651000000001</v>
      </c>
      <c r="P106" s="33">
        <v>26.914223</v>
      </c>
      <c r="Q106" s="33">
        <v>27.223593000000001</v>
      </c>
      <c r="R106" s="33">
        <v>27.500336000000001</v>
      </c>
      <c r="S106" s="33">
        <v>27.741413000000001</v>
      </c>
      <c r="T106" s="33">
        <v>27.946299</v>
      </c>
      <c r="U106" s="33">
        <v>28.116987000000002</v>
      </c>
      <c r="V106" s="33">
        <v>28.213069999999998</v>
      </c>
      <c r="W106" s="33">
        <v>28.2654</v>
      </c>
      <c r="X106" s="33">
        <v>28.313631000000001</v>
      </c>
      <c r="Y106" s="33">
        <v>28.358612000000001</v>
      </c>
      <c r="Z106" s="33">
        <v>28.455539999999999</v>
      </c>
      <c r="AA106" s="33">
        <v>28.569361000000001</v>
      </c>
      <c r="AB106" s="33">
        <v>28.658187999999999</v>
      </c>
      <c r="AC106" s="33">
        <v>28.72851</v>
      </c>
      <c r="AD106" s="33">
        <v>28.785208000000001</v>
      </c>
      <c r="AE106" s="33">
        <v>28.831748999999999</v>
      </c>
      <c r="AF106" s="33">
        <v>28.870522000000001</v>
      </c>
      <c r="AG106" s="32">
        <v>5.9969999999999997E-3</v>
      </c>
      <c r="AH106">
        <v>20.312859</v>
      </c>
      <c r="AI106">
        <v>20.348948</v>
      </c>
      <c r="AJ106">
        <v>20.383913</v>
      </c>
      <c r="AK106" s="100">
        <v>4.0000000000000001E-3</v>
      </c>
    </row>
    <row r="107" spans="1:37" ht="15" customHeight="1">
      <c r="A107" s="19" t="s">
        <v>689</v>
      </c>
      <c r="B107" s="37" t="s">
        <v>2000</v>
      </c>
      <c r="C107" s="33">
        <v>23.005604000000002</v>
      </c>
      <c r="D107" s="33">
        <v>23.204235000000001</v>
      </c>
      <c r="E107" s="33">
        <v>23.391836000000001</v>
      </c>
      <c r="F107" s="33">
        <v>23.586351000000001</v>
      </c>
      <c r="G107" s="33">
        <v>23.814762000000002</v>
      </c>
      <c r="H107" s="33">
        <v>24.091971999999998</v>
      </c>
      <c r="I107" s="33">
        <v>24.419637999999999</v>
      </c>
      <c r="J107" s="33">
        <v>24.736073999999999</v>
      </c>
      <c r="K107" s="33">
        <v>25.087199999999999</v>
      </c>
      <c r="L107" s="33">
        <v>25.460100000000001</v>
      </c>
      <c r="M107" s="33">
        <v>25.831806</v>
      </c>
      <c r="N107" s="33">
        <v>26.185054999999998</v>
      </c>
      <c r="O107" s="33">
        <v>26.506086</v>
      </c>
      <c r="P107" s="33">
        <v>26.792036</v>
      </c>
      <c r="Q107" s="33">
        <v>27.043317999999999</v>
      </c>
      <c r="R107" s="33">
        <v>27.262815</v>
      </c>
      <c r="S107" s="33">
        <v>27.451902</v>
      </c>
      <c r="T107" s="33">
        <v>27.612703</v>
      </c>
      <c r="U107" s="33">
        <v>27.748183999999998</v>
      </c>
      <c r="V107" s="33">
        <v>27.867764000000001</v>
      </c>
      <c r="W107" s="33">
        <v>27.974018000000001</v>
      </c>
      <c r="X107" s="33">
        <v>28.069004</v>
      </c>
      <c r="Y107" s="33">
        <v>28.154802</v>
      </c>
      <c r="Z107" s="33">
        <v>28.241461000000001</v>
      </c>
      <c r="AA107" s="33">
        <v>28.326194999999998</v>
      </c>
      <c r="AB107" s="33">
        <v>28.406856999999999</v>
      </c>
      <c r="AC107" s="33">
        <v>28.481885999999999</v>
      </c>
      <c r="AD107" s="33">
        <v>28.55002</v>
      </c>
      <c r="AE107" s="33">
        <v>28.610227999999999</v>
      </c>
      <c r="AF107" s="33">
        <v>28.661667000000001</v>
      </c>
      <c r="AG107" s="32">
        <v>7.6090000000000003E-3</v>
      </c>
      <c r="AH107">
        <v>16.252253</v>
      </c>
      <c r="AI107">
        <v>16.250693999999999</v>
      </c>
      <c r="AJ107">
        <v>16.250617999999999</v>
      </c>
      <c r="AK107" s="100">
        <v>-4.0000000000000001E-3</v>
      </c>
    </row>
    <row r="108" spans="1:37" ht="15" customHeight="1">
      <c r="A108" s="19" t="s">
        <v>688</v>
      </c>
      <c r="B108" s="37" t="s">
        <v>2001</v>
      </c>
      <c r="C108" s="33">
        <v>19.178469</v>
      </c>
      <c r="D108" s="33">
        <v>19.243442999999999</v>
      </c>
      <c r="E108" s="33">
        <v>19.301663999999999</v>
      </c>
      <c r="F108" s="33">
        <v>19.359065999999999</v>
      </c>
      <c r="G108" s="33">
        <v>19.426774999999999</v>
      </c>
      <c r="H108" s="33">
        <v>19.509516000000001</v>
      </c>
      <c r="I108" s="33">
        <v>19.610593999999999</v>
      </c>
      <c r="J108" s="33">
        <v>19.704809000000001</v>
      </c>
      <c r="K108" s="33">
        <v>19.802177</v>
      </c>
      <c r="L108" s="33">
        <v>19.908857000000001</v>
      </c>
      <c r="M108" s="33">
        <v>20.014483999999999</v>
      </c>
      <c r="N108" s="33">
        <v>20.116381000000001</v>
      </c>
      <c r="O108" s="33">
        <v>20.213640000000002</v>
      </c>
      <c r="P108" s="33">
        <v>20.304697000000001</v>
      </c>
      <c r="Q108" s="33">
        <v>20.387267999999999</v>
      </c>
      <c r="R108" s="33">
        <v>20.461725000000001</v>
      </c>
      <c r="S108" s="33">
        <v>20.528193000000002</v>
      </c>
      <c r="T108" s="33">
        <v>20.586856999999998</v>
      </c>
      <c r="U108" s="33">
        <v>20.637371000000002</v>
      </c>
      <c r="V108" s="33">
        <v>20.681947999999998</v>
      </c>
      <c r="W108" s="33">
        <v>20.721305999999998</v>
      </c>
      <c r="X108" s="33">
        <v>20.756105000000002</v>
      </c>
      <c r="Y108" s="33">
        <v>20.786726000000002</v>
      </c>
      <c r="Z108" s="33">
        <v>20.816647</v>
      </c>
      <c r="AA108" s="33">
        <v>20.845317999999999</v>
      </c>
      <c r="AB108" s="33">
        <v>20.872368000000002</v>
      </c>
      <c r="AC108" s="33">
        <v>20.897590999999998</v>
      </c>
      <c r="AD108" s="33">
        <v>20.920922999999998</v>
      </c>
      <c r="AE108" s="33">
        <v>20.941541999999998</v>
      </c>
      <c r="AF108" s="33">
        <v>20.9603</v>
      </c>
      <c r="AG108" s="32">
        <v>3.068E-3</v>
      </c>
      <c r="AH108">
        <v>16.746760999999999</v>
      </c>
      <c r="AI108">
        <v>16.759088999999999</v>
      </c>
      <c r="AJ108">
        <v>16.770112999999998</v>
      </c>
      <c r="AK108" s="100">
        <v>8.0000000000000002E-3</v>
      </c>
    </row>
    <row r="109" spans="1:37" ht="15" customHeight="1">
      <c r="A109" s="19" t="s">
        <v>687</v>
      </c>
      <c r="B109" s="37" t="s">
        <v>2002</v>
      </c>
      <c r="C109" s="33">
        <v>18.70326</v>
      </c>
      <c r="D109" s="33">
        <v>17.388221999999999</v>
      </c>
      <c r="E109" s="33">
        <v>16.997875000000001</v>
      </c>
      <c r="F109" s="33">
        <v>16.798576000000001</v>
      </c>
      <c r="G109" s="33">
        <v>16.675059999999998</v>
      </c>
      <c r="H109" s="33">
        <v>16.589523</v>
      </c>
      <c r="I109" s="33">
        <v>16.527170000000002</v>
      </c>
      <c r="J109" s="33">
        <v>16.480001000000001</v>
      </c>
      <c r="K109" s="33">
        <v>16.443012</v>
      </c>
      <c r="L109" s="33">
        <v>16.413557000000001</v>
      </c>
      <c r="M109" s="33">
        <v>16.389862000000001</v>
      </c>
      <c r="N109" s="33">
        <v>16.370719999999999</v>
      </c>
      <c r="O109" s="33">
        <v>16.355284000000001</v>
      </c>
      <c r="P109" s="33">
        <v>16.342943000000002</v>
      </c>
      <c r="Q109" s="33">
        <v>16.333178</v>
      </c>
      <c r="R109" s="33">
        <v>16.325538999999999</v>
      </c>
      <c r="S109" s="33">
        <v>16.319638999999999</v>
      </c>
      <c r="T109" s="33">
        <v>16.315156999999999</v>
      </c>
      <c r="U109" s="33">
        <v>16.311762000000002</v>
      </c>
      <c r="V109" s="33">
        <v>16.305613999999998</v>
      </c>
      <c r="W109" s="33">
        <v>16.299686000000001</v>
      </c>
      <c r="X109" s="33">
        <v>16.294436999999999</v>
      </c>
      <c r="Y109" s="33">
        <v>16.289766</v>
      </c>
      <c r="Z109" s="33">
        <v>16.279919</v>
      </c>
      <c r="AA109" s="33">
        <v>16.272307999999999</v>
      </c>
      <c r="AB109" s="33">
        <v>16.266399</v>
      </c>
      <c r="AC109" s="33">
        <v>16.261799</v>
      </c>
      <c r="AD109" s="33">
        <v>16.258198</v>
      </c>
      <c r="AE109" s="33">
        <v>16.255372999999999</v>
      </c>
      <c r="AF109" s="33">
        <v>16.253149000000001</v>
      </c>
      <c r="AG109" s="32">
        <v>-4.8300000000000001E-3</v>
      </c>
    </row>
    <row r="110" spans="1:37" ht="15" customHeight="1">
      <c r="A110" s="19" t="s">
        <v>686</v>
      </c>
      <c r="B110" s="37" t="s">
        <v>2013</v>
      </c>
      <c r="C110" s="33">
        <v>13.494507</v>
      </c>
      <c r="D110" s="33">
        <v>13.712237</v>
      </c>
      <c r="E110" s="33">
        <v>13.931165999999999</v>
      </c>
      <c r="F110" s="33">
        <v>14.159473999999999</v>
      </c>
      <c r="G110" s="33">
        <v>14.401031</v>
      </c>
      <c r="H110" s="33">
        <v>14.65287</v>
      </c>
      <c r="I110" s="33">
        <v>14.905108</v>
      </c>
      <c r="J110" s="33">
        <v>15.135176</v>
      </c>
      <c r="K110" s="33">
        <v>15.346024999999999</v>
      </c>
      <c r="L110" s="33">
        <v>15.533116</v>
      </c>
      <c r="M110" s="33">
        <v>15.698176</v>
      </c>
      <c r="N110" s="33">
        <v>15.839700000000001</v>
      </c>
      <c r="O110" s="33">
        <v>15.960264</v>
      </c>
      <c r="P110" s="33">
        <v>16.062287999999999</v>
      </c>
      <c r="Q110" s="33">
        <v>16.148895</v>
      </c>
      <c r="R110" s="33">
        <v>16.222159999999999</v>
      </c>
      <c r="S110" s="33">
        <v>16.283957999999998</v>
      </c>
      <c r="T110" s="33">
        <v>16.337091000000001</v>
      </c>
      <c r="U110" s="33">
        <v>16.382151</v>
      </c>
      <c r="V110" s="33">
        <v>16.418962000000001</v>
      </c>
      <c r="W110" s="33">
        <v>16.445246000000001</v>
      </c>
      <c r="X110" s="33">
        <v>16.457474000000001</v>
      </c>
      <c r="Y110" s="33">
        <v>16.464029</v>
      </c>
      <c r="Z110" s="33">
        <v>16.462526</v>
      </c>
      <c r="AA110" s="33">
        <v>16.456112000000001</v>
      </c>
      <c r="AB110" s="33">
        <v>16.447157000000001</v>
      </c>
      <c r="AC110" s="33">
        <v>16.436415</v>
      </c>
      <c r="AD110" s="33">
        <v>16.425937999999999</v>
      </c>
      <c r="AE110" s="33">
        <v>16.417653999999999</v>
      </c>
      <c r="AF110" s="33">
        <v>16.411677999999998</v>
      </c>
      <c r="AG110" s="32">
        <v>6.7710000000000001E-3</v>
      </c>
      <c r="AH110">
        <v>12.550516999999999</v>
      </c>
      <c r="AI110">
        <v>12.582235000000001</v>
      </c>
      <c r="AJ110">
        <v>12.611659</v>
      </c>
      <c r="AK110" s="100">
        <v>1.2E-2</v>
      </c>
    </row>
    <row r="111" spans="1:37" ht="15" customHeight="1">
      <c r="A111" s="123"/>
      <c r="B111" s="30" t="s">
        <v>2004</v>
      </c>
      <c r="C111" s="123"/>
      <c r="D111" s="123"/>
      <c r="E111" s="123"/>
      <c r="F111" s="123"/>
      <c r="G111" s="123"/>
      <c r="H111" s="123"/>
      <c r="I111" s="123"/>
      <c r="J111" s="123"/>
      <c r="K111" s="123"/>
      <c r="L111" s="123"/>
      <c r="M111" s="123"/>
      <c r="N111" s="123"/>
      <c r="O111" s="123"/>
      <c r="P111" s="123"/>
      <c r="Q111" s="123"/>
      <c r="R111" s="123"/>
      <c r="S111" s="123"/>
      <c r="T111" s="123"/>
      <c r="U111" s="123"/>
      <c r="V111" s="123"/>
      <c r="W111" s="123"/>
      <c r="X111" s="123"/>
      <c r="Y111" s="123"/>
      <c r="Z111" s="123"/>
      <c r="AA111" s="123"/>
      <c r="AB111" s="123"/>
      <c r="AC111" s="123"/>
      <c r="AD111" s="123"/>
      <c r="AE111" s="123"/>
      <c r="AF111" s="123"/>
      <c r="AG111" s="123"/>
      <c r="AH111">
        <v>8.8723939999999999</v>
      </c>
      <c r="AI111">
        <v>8.9063630000000007</v>
      </c>
      <c r="AJ111">
        <v>8.9383820000000007</v>
      </c>
      <c r="AK111" s="100">
        <v>0.01</v>
      </c>
    </row>
    <row r="112" spans="1:37" ht="15" customHeight="1">
      <c r="A112" s="19" t="s">
        <v>685</v>
      </c>
      <c r="B112" s="37" t="s">
        <v>1995</v>
      </c>
      <c r="C112" s="33">
        <v>9.078894</v>
      </c>
      <c r="D112" s="33">
        <v>9.1977600000000006</v>
      </c>
      <c r="E112" s="33">
        <v>9.3279359999999993</v>
      </c>
      <c r="F112" s="33">
        <v>9.4698100000000007</v>
      </c>
      <c r="G112" s="33">
        <v>9.6247790000000002</v>
      </c>
      <c r="H112" s="33">
        <v>9.7917170000000002</v>
      </c>
      <c r="I112" s="33">
        <v>9.9678620000000002</v>
      </c>
      <c r="J112" s="33">
        <v>10.138481000000001</v>
      </c>
      <c r="K112" s="33">
        <v>10.31887</v>
      </c>
      <c r="L112" s="33">
        <v>10.506945999999999</v>
      </c>
      <c r="M112" s="33">
        <v>10.699835999999999</v>
      </c>
      <c r="N112" s="33">
        <v>10.887740000000001</v>
      </c>
      <c r="O112" s="33">
        <v>11.063381</v>
      </c>
      <c r="P112" s="33">
        <v>11.227012999999999</v>
      </c>
      <c r="Q112" s="33">
        <v>11.376763</v>
      </c>
      <c r="R112" s="33">
        <v>11.512468</v>
      </c>
      <c r="S112" s="33">
        <v>11.636329</v>
      </c>
      <c r="T112" s="33">
        <v>11.746781</v>
      </c>
      <c r="U112" s="33">
        <v>11.848732999999999</v>
      </c>
      <c r="V112" s="33">
        <v>11.943057</v>
      </c>
      <c r="W112" s="33">
        <v>12.029215000000001</v>
      </c>
      <c r="X112" s="33">
        <v>12.106961</v>
      </c>
      <c r="Y112" s="33">
        <v>12.17365</v>
      </c>
      <c r="Z112" s="33">
        <v>12.230542</v>
      </c>
      <c r="AA112" s="33">
        <v>12.280894999999999</v>
      </c>
      <c r="AB112" s="33">
        <v>12.327258</v>
      </c>
      <c r="AC112" s="33">
        <v>12.368651</v>
      </c>
      <c r="AD112" s="33">
        <v>12.405301</v>
      </c>
      <c r="AE112" s="33">
        <v>12.439280999999999</v>
      </c>
      <c r="AF112" s="33">
        <v>12.471648999999999</v>
      </c>
      <c r="AG112" s="32">
        <v>1.1009E-2</v>
      </c>
      <c r="AH112">
        <v>8.9499410000000008</v>
      </c>
      <c r="AI112">
        <v>9.0006409999999999</v>
      </c>
      <c r="AJ112">
        <v>9.0444809999999993</v>
      </c>
      <c r="AK112" s="100">
        <v>0.01</v>
      </c>
    </row>
    <row r="113" spans="1:37" ht="15" customHeight="1">
      <c r="A113" s="19" t="s">
        <v>684</v>
      </c>
      <c r="B113" s="37" t="s">
        <v>1996</v>
      </c>
      <c r="C113" s="33">
        <v>6.6721139999999997</v>
      </c>
      <c r="D113" s="33">
        <v>6.7165660000000003</v>
      </c>
      <c r="E113" s="33">
        <v>6.7684199999999999</v>
      </c>
      <c r="F113" s="33">
        <v>6.8271930000000003</v>
      </c>
      <c r="G113" s="33">
        <v>6.8953920000000002</v>
      </c>
      <c r="H113" s="33">
        <v>6.9716199999999997</v>
      </c>
      <c r="I113" s="33">
        <v>7.056012</v>
      </c>
      <c r="J113" s="33">
        <v>7.1393240000000002</v>
      </c>
      <c r="K113" s="33">
        <v>7.2300959999999996</v>
      </c>
      <c r="L113" s="33">
        <v>7.3289689999999998</v>
      </c>
      <c r="M113" s="33">
        <v>7.4348260000000002</v>
      </c>
      <c r="N113" s="33">
        <v>7.5427109999999997</v>
      </c>
      <c r="O113" s="33">
        <v>7.651948</v>
      </c>
      <c r="P113" s="33">
        <v>7.75814</v>
      </c>
      <c r="Q113" s="33">
        <v>7.8606829999999999</v>
      </c>
      <c r="R113" s="33">
        <v>7.9595409999999998</v>
      </c>
      <c r="S113" s="33">
        <v>8.0529139999999995</v>
      </c>
      <c r="T113" s="33">
        <v>8.1448490000000007</v>
      </c>
      <c r="U113" s="33">
        <v>8.2289729999999999</v>
      </c>
      <c r="V113" s="33">
        <v>8.3101690000000001</v>
      </c>
      <c r="W113" s="33">
        <v>8.3860220000000005</v>
      </c>
      <c r="X113" s="33">
        <v>8.4561589999999995</v>
      </c>
      <c r="Y113" s="33">
        <v>8.5190420000000007</v>
      </c>
      <c r="Z113" s="33">
        <v>8.5754789999999996</v>
      </c>
      <c r="AA113" s="33">
        <v>8.6284690000000008</v>
      </c>
      <c r="AB113" s="33">
        <v>8.6785379999999996</v>
      </c>
      <c r="AC113" s="33">
        <v>8.7254439999999995</v>
      </c>
      <c r="AD113" s="33">
        <v>8.7677069999999997</v>
      </c>
      <c r="AE113" s="33">
        <v>8.806343</v>
      </c>
      <c r="AF113" s="33">
        <v>8.8432820000000003</v>
      </c>
      <c r="AG113" s="32">
        <v>9.7619999999999998E-3</v>
      </c>
      <c r="AH113">
        <v>9.3490009999999995</v>
      </c>
      <c r="AI113">
        <v>9.3671500000000005</v>
      </c>
      <c r="AJ113">
        <v>9.3835840000000008</v>
      </c>
      <c r="AK113" s="100">
        <v>1.0999999999999999E-2</v>
      </c>
    </row>
    <row r="114" spans="1:37" ht="15" customHeight="1">
      <c r="A114" s="19" t="s">
        <v>683</v>
      </c>
      <c r="B114" s="37" t="s">
        <v>1753</v>
      </c>
      <c r="C114" s="33">
        <v>6.6601160000000004</v>
      </c>
      <c r="D114" s="33">
        <v>6.722696</v>
      </c>
      <c r="E114" s="33">
        <v>6.797542</v>
      </c>
      <c r="F114" s="33">
        <v>6.882117</v>
      </c>
      <c r="G114" s="33">
        <v>6.9805120000000001</v>
      </c>
      <c r="H114" s="33">
        <v>7.0915429999999997</v>
      </c>
      <c r="I114" s="33">
        <v>7.214842</v>
      </c>
      <c r="J114" s="33">
        <v>7.3351959999999998</v>
      </c>
      <c r="K114" s="33">
        <v>7.4683390000000003</v>
      </c>
      <c r="L114" s="33">
        <v>7.6118940000000004</v>
      </c>
      <c r="M114" s="33">
        <v>7.7619040000000004</v>
      </c>
      <c r="N114" s="33">
        <v>7.9124889999999999</v>
      </c>
      <c r="O114" s="33">
        <v>8.0548950000000001</v>
      </c>
      <c r="P114" s="33">
        <v>8.1858129999999996</v>
      </c>
      <c r="Q114" s="33">
        <v>8.3126119999999997</v>
      </c>
      <c r="R114" s="33">
        <v>8.4295810000000007</v>
      </c>
      <c r="S114" s="33">
        <v>8.5365070000000003</v>
      </c>
      <c r="T114" s="33">
        <v>8.6316889999999997</v>
      </c>
      <c r="U114" s="33">
        <v>8.7141870000000008</v>
      </c>
      <c r="V114" s="33">
        <v>8.7835929999999998</v>
      </c>
      <c r="W114" s="33">
        <v>8.8416730000000001</v>
      </c>
      <c r="X114" s="33">
        <v>8.8900989999999993</v>
      </c>
      <c r="Y114" s="33">
        <v>8.9305029999999999</v>
      </c>
      <c r="Z114" s="33">
        <v>8.9642110000000006</v>
      </c>
      <c r="AA114" s="33">
        <v>8.9925759999999997</v>
      </c>
      <c r="AB114" s="33">
        <v>9.0167859999999997</v>
      </c>
      <c r="AC114" s="33">
        <v>9.0375390000000007</v>
      </c>
      <c r="AD114" s="33">
        <v>9.0556280000000005</v>
      </c>
      <c r="AE114" s="33">
        <v>9.0791400000000007</v>
      </c>
      <c r="AF114" s="33">
        <v>9.0991440000000008</v>
      </c>
      <c r="AG114" s="32">
        <v>1.0817999999999999E-2</v>
      </c>
      <c r="AH114">
        <v>8.9362329999999996</v>
      </c>
      <c r="AI114">
        <v>8.9577190000000009</v>
      </c>
      <c r="AJ114">
        <v>8.976559</v>
      </c>
      <c r="AK114" s="100">
        <v>8.9999999999999993E-3</v>
      </c>
    </row>
    <row r="115" spans="1:37" ht="15" customHeight="1">
      <c r="A115" s="19" t="s">
        <v>682</v>
      </c>
      <c r="B115" s="37" t="s">
        <v>1997</v>
      </c>
      <c r="C115" s="33">
        <v>6.8329149999999998</v>
      </c>
      <c r="D115" s="33">
        <v>6.9844080000000002</v>
      </c>
      <c r="E115" s="33">
        <v>7.1186930000000004</v>
      </c>
      <c r="F115" s="33">
        <v>7.2483680000000001</v>
      </c>
      <c r="G115" s="33">
        <v>7.379283</v>
      </c>
      <c r="H115" s="33">
        <v>7.5132950000000003</v>
      </c>
      <c r="I115" s="33">
        <v>7.647831</v>
      </c>
      <c r="J115" s="33">
        <v>7.766705</v>
      </c>
      <c r="K115" s="33">
        <v>7.8895939999999998</v>
      </c>
      <c r="L115" s="33">
        <v>8.0162040000000001</v>
      </c>
      <c r="M115" s="33">
        <v>8.1443589999999997</v>
      </c>
      <c r="N115" s="33">
        <v>8.2694700000000001</v>
      </c>
      <c r="O115" s="33">
        <v>8.3878210000000006</v>
      </c>
      <c r="P115" s="33">
        <v>8.5010490000000001</v>
      </c>
      <c r="Q115" s="33">
        <v>8.6078119999999991</v>
      </c>
      <c r="R115" s="33">
        <v>8.7064129999999995</v>
      </c>
      <c r="S115" s="33">
        <v>8.7960379999999994</v>
      </c>
      <c r="T115" s="33">
        <v>8.8760860000000008</v>
      </c>
      <c r="U115" s="33">
        <v>8.9447899999999994</v>
      </c>
      <c r="V115" s="33">
        <v>9.0022669999999998</v>
      </c>
      <c r="W115" s="33">
        <v>9.0518839999999994</v>
      </c>
      <c r="X115" s="33">
        <v>9.0934080000000002</v>
      </c>
      <c r="Y115" s="33">
        <v>9.1315589999999993</v>
      </c>
      <c r="Z115" s="33">
        <v>9.1657119999999992</v>
      </c>
      <c r="AA115" s="33">
        <v>9.1941089999999992</v>
      </c>
      <c r="AB115" s="33">
        <v>9.2187160000000006</v>
      </c>
      <c r="AC115" s="33">
        <v>9.2416839999999993</v>
      </c>
      <c r="AD115" s="33">
        <v>9.2632890000000003</v>
      </c>
      <c r="AE115" s="33">
        <v>9.2834629999999994</v>
      </c>
      <c r="AF115" s="33">
        <v>9.3021969999999996</v>
      </c>
      <c r="AG115" s="32">
        <v>1.0695E-2</v>
      </c>
      <c r="AH115">
        <v>20.545458</v>
      </c>
      <c r="AI115">
        <v>20.551587999999999</v>
      </c>
      <c r="AJ115">
        <v>20.556968999999999</v>
      </c>
      <c r="AK115" s="100">
        <v>5.0000000000000001E-3</v>
      </c>
    </row>
    <row r="116" spans="1:37" ht="15" customHeight="1">
      <c r="A116" s="19" t="s">
        <v>681</v>
      </c>
      <c r="B116" s="144" t="s">
        <v>1998</v>
      </c>
      <c r="C116" s="148">
        <v>6.9681470000000001</v>
      </c>
      <c r="D116" s="148">
        <v>7.0421810000000002</v>
      </c>
      <c r="E116" s="148">
        <v>7.1196450000000002</v>
      </c>
      <c r="F116" s="148">
        <v>7.2021600000000001</v>
      </c>
      <c r="G116" s="148">
        <v>7.2917740000000002</v>
      </c>
      <c r="H116" s="148">
        <v>7.3888480000000003</v>
      </c>
      <c r="I116" s="148">
        <v>7.4921329999999999</v>
      </c>
      <c r="J116" s="148">
        <v>7.5853029999999997</v>
      </c>
      <c r="K116" s="148">
        <v>7.6851609999999999</v>
      </c>
      <c r="L116" s="148">
        <v>7.7884789999999997</v>
      </c>
      <c r="M116" s="148">
        <v>7.8954630000000003</v>
      </c>
      <c r="N116" s="148">
        <v>8.0006140000000006</v>
      </c>
      <c r="O116" s="148">
        <v>8.1022210000000001</v>
      </c>
      <c r="P116" s="148">
        <v>8.1929800000000004</v>
      </c>
      <c r="Q116" s="148">
        <v>8.2747329999999994</v>
      </c>
      <c r="R116" s="148">
        <v>8.3494309999999992</v>
      </c>
      <c r="S116" s="148">
        <v>8.4163779999999999</v>
      </c>
      <c r="T116" s="148">
        <v>8.4761710000000008</v>
      </c>
      <c r="U116" s="148">
        <v>8.5295939999999995</v>
      </c>
      <c r="V116" s="148">
        <v>8.578341</v>
      </c>
      <c r="W116" s="148">
        <v>8.6227579999999993</v>
      </c>
      <c r="X116" s="148">
        <v>8.6621839999999999</v>
      </c>
      <c r="Y116" s="148">
        <v>8.6971950000000007</v>
      </c>
      <c r="Z116" s="148">
        <v>8.7286429999999999</v>
      </c>
      <c r="AA116" s="148">
        <v>8.7568280000000005</v>
      </c>
      <c r="AB116" s="148">
        <v>8.7825509999999998</v>
      </c>
      <c r="AC116" s="148">
        <v>8.8063579999999995</v>
      </c>
      <c r="AD116" s="148">
        <v>8.8281449999999992</v>
      </c>
      <c r="AE116" s="148">
        <v>8.8476470000000003</v>
      </c>
      <c r="AF116" s="148">
        <v>8.8647480000000005</v>
      </c>
      <c r="AG116" s="146">
        <v>8.3359999999999997E-3</v>
      </c>
      <c r="AH116">
        <v>18.001474000000002</v>
      </c>
      <c r="AI116">
        <v>18.032316000000002</v>
      </c>
      <c r="AJ116">
        <v>18.061218</v>
      </c>
      <c r="AK116" s="100">
        <v>8.0000000000000002E-3</v>
      </c>
    </row>
    <row r="117" spans="1:37" ht="15" customHeight="1">
      <c r="A117" s="19" t="s">
        <v>680</v>
      </c>
      <c r="B117" s="37" t="s">
        <v>1999</v>
      </c>
      <c r="C117" s="33">
        <v>18.072340000000001</v>
      </c>
      <c r="D117" s="33">
        <v>17.891162999999999</v>
      </c>
      <c r="E117" s="33">
        <v>17.782854</v>
      </c>
      <c r="F117" s="33">
        <v>17.729752000000001</v>
      </c>
      <c r="G117" s="33">
        <v>17.721176</v>
      </c>
      <c r="H117" s="33">
        <v>17.751650000000001</v>
      </c>
      <c r="I117" s="33">
        <v>17.816144999999999</v>
      </c>
      <c r="J117" s="33">
        <v>17.891226</v>
      </c>
      <c r="K117" s="33">
        <v>17.988551999999999</v>
      </c>
      <c r="L117" s="33">
        <v>18.105124</v>
      </c>
      <c r="M117" s="33">
        <v>18.237534</v>
      </c>
      <c r="N117" s="33">
        <v>18.375668000000001</v>
      </c>
      <c r="O117" s="33">
        <v>18.513895000000002</v>
      </c>
      <c r="P117" s="33">
        <v>18.533255</v>
      </c>
      <c r="Q117" s="33">
        <v>18.609991000000001</v>
      </c>
      <c r="R117" s="33">
        <v>18.752209000000001</v>
      </c>
      <c r="S117" s="33">
        <v>18.874018</v>
      </c>
      <c r="T117" s="33">
        <v>18.944939000000002</v>
      </c>
      <c r="U117" s="33">
        <v>19.020524999999999</v>
      </c>
      <c r="V117" s="33">
        <v>19.094595000000002</v>
      </c>
      <c r="W117" s="33">
        <v>19.162227999999999</v>
      </c>
      <c r="X117" s="33">
        <v>19.224630000000001</v>
      </c>
      <c r="Y117" s="33">
        <v>19.282596999999999</v>
      </c>
      <c r="Z117" s="33">
        <v>19.336252000000002</v>
      </c>
      <c r="AA117" s="33">
        <v>19.386538000000002</v>
      </c>
      <c r="AB117" s="33">
        <v>19.434111000000001</v>
      </c>
      <c r="AC117" s="33">
        <v>19.481213</v>
      </c>
      <c r="AD117" s="33">
        <v>19.527187000000001</v>
      </c>
      <c r="AE117" s="33">
        <v>19.499960000000002</v>
      </c>
      <c r="AF117" s="33">
        <v>19.552289999999999</v>
      </c>
      <c r="AG117" s="32">
        <v>2.7179999999999999E-3</v>
      </c>
      <c r="AH117">
        <v>12.974913000000001</v>
      </c>
      <c r="AI117">
        <v>12.98915</v>
      </c>
      <c r="AJ117">
        <v>13.004121</v>
      </c>
      <c r="AK117" s="100">
        <v>8.0000000000000002E-3</v>
      </c>
    </row>
    <row r="118" spans="1:37" ht="15" customHeight="1">
      <c r="A118" s="19" t="s">
        <v>679</v>
      </c>
      <c r="B118" s="37" t="s">
        <v>2000</v>
      </c>
      <c r="C118" s="33">
        <v>14.041238999999999</v>
      </c>
      <c r="D118" s="33">
        <v>14.257498</v>
      </c>
      <c r="E118" s="33">
        <v>14.427130999999999</v>
      </c>
      <c r="F118" s="33">
        <v>14.589508</v>
      </c>
      <c r="G118" s="33">
        <v>14.77463</v>
      </c>
      <c r="H118" s="33">
        <v>14.987867</v>
      </c>
      <c r="I118" s="33">
        <v>15.206716999999999</v>
      </c>
      <c r="J118" s="33">
        <v>15.397482</v>
      </c>
      <c r="K118" s="33">
        <v>15.598692</v>
      </c>
      <c r="L118" s="33">
        <v>15.808954999999999</v>
      </c>
      <c r="M118" s="33">
        <v>16.022728000000001</v>
      </c>
      <c r="N118" s="33">
        <v>16.233677</v>
      </c>
      <c r="O118" s="33">
        <v>16.435832999999999</v>
      </c>
      <c r="P118" s="33">
        <v>16.620419999999999</v>
      </c>
      <c r="Q118" s="33">
        <v>16.785784</v>
      </c>
      <c r="R118" s="33">
        <v>16.931121999999998</v>
      </c>
      <c r="S118" s="33">
        <v>17.058935000000002</v>
      </c>
      <c r="T118" s="33">
        <v>17.169954000000001</v>
      </c>
      <c r="U118" s="33">
        <v>17.265091000000002</v>
      </c>
      <c r="V118" s="33">
        <v>17.353189</v>
      </c>
      <c r="W118" s="33">
        <v>17.429076999999999</v>
      </c>
      <c r="X118" s="33">
        <v>17.495494999999998</v>
      </c>
      <c r="Y118" s="33">
        <v>17.554234999999998</v>
      </c>
      <c r="Z118" s="33">
        <v>17.606387999999999</v>
      </c>
      <c r="AA118" s="33">
        <v>17.653275000000001</v>
      </c>
      <c r="AB118" s="33">
        <v>17.696196</v>
      </c>
      <c r="AC118" s="33">
        <v>17.73629</v>
      </c>
      <c r="AD118" s="33">
        <v>17.773584</v>
      </c>
      <c r="AE118" s="33">
        <v>17.809034</v>
      </c>
      <c r="AF118" s="33">
        <v>17.843031</v>
      </c>
      <c r="AG118" s="32">
        <v>8.2970000000000006E-3</v>
      </c>
      <c r="AH118">
        <v>11.486765999999999</v>
      </c>
      <c r="AI118">
        <v>11.486764000000001</v>
      </c>
      <c r="AJ118">
        <v>11.486765</v>
      </c>
      <c r="AK118" s="100">
        <v>0</v>
      </c>
    </row>
    <row r="119" spans="1:37" ht="15" customHeight="1">
      <c r="A119" s="19" t="s">
        <v>678</v>
      </c>
      <c r="B119" s="37" t="s">
        <v>2001</v>
      </c>
      <c r="C119" s="33">
        <v>10.208394999999999</v>
      </c>
      <c r="D119" s="33">
        <v>10.365933999999999</v>
      </c>
      <c r="E119" s="33">
        <v>10.489335000000001</v>
      </c>
      <c r="F119" s="33">
        <v>10.606438000000001</v>
      </c>
      <c r="G119" s="33">
        <v>10.732967</v>
      </c>
      <c r="H119" s="33">
        <v>10.872787000000001</v>
      </c>
      <c r="I119" s="33">
        <v>11.028231</v>
      </c>
      <c r="J119" s="33">
        <v>11.167083</v>
      </c>
      <c r="K119" s="33">
        <v>11.312757</v>
      </c>
      <c r="L119" s="33">
        <v>11.466844</v>
      </c>
      <c r="M119" s="33">
        <v>11.622685000000001</v>
      </c>
      <c r="N119" s="33">
        <v>11.779792</v>
      </c>
      <c r="O119" s="33">
        <v>11.930005</v>
      </c>
      <c r="P119" s="33">
        <v>12.063083000000001</v>
      </c>
      <c r="Q119" s="33">
        <v>12.180432</v>
      </c>
      <c r="R119" s="33">
        <v>12.283804999999999</v>
      </c>
      <c r="S119" s="33">
        <v>12.374909000000001</v>
      </c>
      <c r="T119" s="33">
        <v>12.45374</v>
      </c>
      <c r="U119" s="33">
        <v>12.520756</v>
      </c>
      <c r="V119" s="33">
        <v>12.584975999999999</v>
      </c>
      <c r="W119" s="33">
        <v>12.63931</v>
      </c>
      <c r="X119" s="33">
        <v>12.685874999999999</v>
      </c>
      <c r="Y119" s="33">
        <v>12.723126000000001</v>
      </c>
      <c r="Z119" s="33">
        <v>12.756363</v>
      </c>
      <c r="AA119" s="33">
        <v>12.786766999999999</v>
      </c>
      <c r="AB119" s="33">
        <v>12.815213</v>
      </c>
      <c r="AC119" s="33">
        <v>12.842938999999999</v>
      </c>
      <c r="AD119" s="33">
        <v>12.872318</v>
      </c>
      <c r="AE119" s="33">
        <v>12.904227000000001</v>
      </c>
      <c r="AF119" s="33">
        <v>12.939783</v>
      </c>
      <c r="AG119" s="32">
        <v>8.2089999999999993E-3</v>
      </c>
      <c r="AH119">
        <v>11.253644</v>
      </c>
      <c r="AI119">
        <v>11.290132</v>
      </c>
      <c r="AJ119">
        <v>11.324723000000001</v>
      </c>
      <c r="AK119" s="100">
        <v>1.2E-2</v>
      </c>
    </row>
    <row r="120" spans="1:37" ht="15" customHeight="1">
      <c r="A120" s="19" t="s">
        <v>677</v>
      </c>
      <c r="B120" s="37" t="s">
        <v>2002</v>
      </c>
      <c r="C120" s="33">
        <v>11.399428</v>
      </c>
      <c r="D120" s="33">
        <v>11.399426999999999</v>
      </c>
      <c r="E120" s="33">
        <v>11.399426999999999</v>
      </c>
      <c r="F120" s="33">
        <v>11.399428</v>
      </c>
      <c r="G120" s="33">
        <v>11.399428</v>
      </c>
      <c r="H120" s="33">
        <v>11.399428</v>
      </c>
      <c r="I120" s="33">
        <v>11.399428</v>
      </c>
      <c r="J120" s="33">
        <v>11.399428</v>
      </c>
      <c r="K120" s="33">
        <v>11.399428</v>
      </c>
      <c r="L120" s="33">
        <v>11.399428</v>
      </c>
      <c r="M120" s="33">
        <v>11.399426999999999</v>
      </c>
      <c r="N120" s="33">
        <v>11.399426999999999</v>
      </c>
      <c r="O120" s="33">
        <v>11.399426</v>
      </c>
      <c r="P120" s="33">
        <v>11.399428</v>
      </c>
      <c r="Q120" s="33">
        <v>11.399426</v>
      </c>
      <c r="R120" s="33">
        <v>11.399426</v>
      </c>
      <c r="S120" s="33">
        <v>11.399426</v>
      </c>
      <c r="T120" s="33">
        <v>11.399426</v>
      </c>
      <c r="U120" s="33">
        <v>11.399430000000001</v>
      </c>
      <c r="V120" s="33">
        <v>11.399428</v>
      </c>
      <c r="W120" s="33">
        <v>11.399429</v>
      </c>
      <c r="X120" s="33">
        <v>11.399426999999999</v>
      </c>
      <c r="Y120" s="33">
        <v>11.399426</v>
      </c>
      <c r="Z120" s="33">
        <v>11.399425000000001</v>
      </c>
      <c r="AA120" s="33">
        <v>11.399428</v>
      </c>
      <c r="AB120" s="33">
        <v>11.399430000000001</v>
      </c>
      <c r="AC120" s="33">
        <v>11.399424</v>
      </c>
      <c r="AD120" s="33">
        <v>11.399428</v>
      </c>
      <c r="AE120" s="33">
        <v>11.399429</v>
      </c>
      <c r="AF120" s="33">
        <v>11.399429</v>
      </c>
      <c r="AG120" s="32">
        <v>0</v>
      </c>
    </row>
    <row r="121" spans="1:37" ht="15" customHeight="1">
      <c r="A121" s="19" t="s">
        <v>676</v>
      </c>
      <c r="B121" s="37" t="s">
        <v>2014</v>
      </c>
      <c r="C121" s="33">
        <v>8.1503160000000001</v>
      </c>
      <c r="D121" s="33">
        <v>8.2616150000000008</v>
      </c>
      <c r="E121" s="33">
        <v>8.382123</v>
      </c>
      <c r="F121" s="33">
        <v>8.5105380000000004</v>
      </c>
      <c r="G121" s="33">
        <v>8.6508020000000005</v>
      </c>
      <c r="H121" s="33">
        <v>8.800338</v>
      </c>
      <c r="I121" s="33">
        <v>8.9573149999999995</v>
      </c>
      <c r="J121" s="33">
        <v>9.1082210000000003</v>
      </c>
      <c r="K121" s="33">
        <v>9.2664030000000004</v>
      </c>
      <c r="L121" s="33">
        <v>9.4320339999999998</v>
      </c>
      <c r="M121" s="33">
        <v>9.6027649999999998</v>
      </c>
      <c r="N121" s="33">
        <v>9.7696000000000005</v>
      </c>
      <c r="O121" s="33">
        <v>9.9284680000000005</v>
      </c>
      <c r="P121" s="33">
        <v>10.077175</v>
      </c>
      <c r="Q121" s="33">
        <v>10.214988999999999</v>
      </c>
      <c r="R121" s="33">
        <v>10.34249</v>
      </c>
      <c r="S121" s="33">
        <v>10.458622</v>
      </c>
      <c r="T121" s="33">
        <v>10.567076999999999</v>
      </c>
      <c r="U121" s="33">
        <v>10.663871</v>
      </c>
      <c r="V121" s="33">
        <v>10.754782000000001</v>
      </c>
      <c r="W121" s="33">
        <v>10.837672</v>
      </c>
      <c r="X121" s="33">
        <v>10.912521999999999</v>
      </c>
      <c r="Y121" s="33">
        <v>10.977235</v>
      </c>
      <c r="Z121" s="33">
        <v>11.03298</v>
      </c>
      <c r="AA121" s="33">
        <v>11.083342</v>
      </c>
      <c r="AB121" s="33">
        <v>11.130081000000001</v>
      </c>
      <c r="AC121" s="33">
        <v>11.172642</v>
      </c>
      <c r="AD121" s="33">
        <v>11.210627000000001</v>
      </c>
      <c r="AE121" s="33">
        <v>11.245906</v>
      </c>
      <c r="AF121" s="33">
        <v>11.280567</v>
      </c>
      <c r="AG121" s="32">
        <v>1.1271E-2</v>
      </c>
      <c r="AH121">
        <v>7.7282349999999997</v>
      </c>
      <c r="AI121">
        <v>7.7428239999999997</v>
      </c>
      <c r="AJ121">
        <v>7.7575669999999999</v>
      </c>
      <c r="AK121" s="100">
        <v>8.0000000000000002E-3</v>
      </c>
    </row>
    <row r="122" spans="1:37" ht="15" customHeight="1">
      <c r="A122" s="123"/>
      <c r="B122" s="30" t="s">
        <v>2006</v>
      </c>
      <c r="C122" s="123"/>
      <c r="D122" s="123"/>
      <c r="E122" s="123"/>
      <c r="F122" s="123"/>
      <c r="G122" s="123"/>
      <c r="H122" s="123"/>
      <c r="I122" s="123"/>
      <c r="J122" s="123"/>
      <c r="K122" s="123"/>
      <c r="L122" s="123"/>
      <c r="M122" s="123"/>
      <c r="N122" s="123"/>
      <c r="O122" s="123"/>
      <c r="P122" s="123"/>
      <c r="Q122" s="123"/>
      <c r="R122" s="123"/>
      <c r="S122" s="123"/>
      <c r="T122" s="123"/>
      <c r="U122" s="123"/>
      <c r="V122" s="123"/>
      <c r="W122" s="123"/>
      <c r="X122" s="123"/>
      <c r="Y122" s="123"/>
      <c r="Z122" s="123"/>
      <c r="AA122" s="123"/>
      <c r="AB122" s="123"/>
      <c r="AC122" s="123"/>
      <c r="AD122" s="123"/>
      <c r="AE122" s="123"/>
      <c r="AF122" s="123"/>
      <c r="AG122" s="123"/>
      <c r="AH122">
        <v>7.2613890000000003</v>
      </c>
      <c r="AI122">
        <v>7.2754349999999999</v>
      </c>
      <c r="AJ122">
        <v>7.2873760000000001</v>
      </c>
      <c r="AK122" s="100">
        <v>0.01</v>
      </c>
    </row>
    <row r="123" spans="1:37" ht="15" customHeight="1">
      <c r="A123" s="19" t="s">
        <v>675</v>
      </c>
      <c r="B123" s="37" t="s">
        <v>1995</v>
      </c>
      <c r="C123" s="33">
        <v>6.1032229999999998</v>
      </c>
      <c r="D123" s="33">
        <v>6.1526110000000003</v>
      </c>
      <c r="E123" s="33">
        <v>6.2092179999999999</v>
      </c>
      <c r="F123" s="33">
        <v>6.2742420000000001</v>
      </c>
      <c r="G123" s="33">
        <v>6.3489190000000004</v>
      </c>
      <c r="H123" s="33">
        <v>6.4340830000000002</v>
      </c>
      <c r="I123" s="33">
        <v>6.5278229999999997</v>
      </c>
      <c r="J123" s="33">
        <v>6.6215310000000001</v>
      </c>
      <c r="K123" s="33">
        <v>6.7191910000000004</v>
      </c>
      <c r="L123" s="33">
        <v>6.8186289999999996</v>
      </c>
      <c r="M123" s="33">
        <v>6.9177270000000002</v>
      </c>
      <c r="N123" s="33">
        <v>7.0128839999999997</v>
      </c>
      <c r="O123" s="33">
        <v>7.0999160000000003</v>
      </c>
      <c r="P123" s="33">
        <v>7.1784030000000003</v>
      </c>
      <c r="Q123" s="33">
        <v>7.2481640000000001</v>
      </c>
      <c r="R123" s="33">
        <v>7.3104750000000003</v>
      </c>
      <c r="S123" s="33">
        <v>7.3663030000000003</v>
      </c>
      <c r="T123" s="33">
        <v>7.415457</v>
      </c>
      <c r="U123" s="33">
        <v>7.4589610000000004</v>
      </c>
      <c r="V123" s="33">
        <v>7.4973080000000003</v>
      </c>
      <c r="W123" s="33">
        <v>7.5314579999999998</v>
      </c>
      <c r="X123" s="33">
        <v>7.5600639999999997</v>
      </c>
      <c r="Y123" s="33">
        <v>7.5846720000000003</v>
      </c>
      <c r="Z123" s="33">
        <v>7.6058349999999999</v>
      </c>
      <c r="AA123" s="33">
        <v>7.6246299999999998</v>
      </c>
      <c r="AB123" s="33">
        <v>7.6423829999999997</v>
      </c>
      <c r="AC123" s="33">
        <v>7.6592269999999996</v>
      </c>
      <c r="AD123" s="33">
        <v>7.6753660000000004</v>
      </c>
      <c r="AE123" s="33">
        <v>7.6917340000000003</v>
      </c>
      <c r="AF123" s="33">
        <v>7.7085520000000001</v>
      </c>
      <c r="AG123" s="32">
        <v>8.0850000000000002E-3</v>
      </c>
      <c r="AH123">
        <v>7.4447419999999997</v>
      </c>
      <c r="AI123">
        <v>7.4524559999999997</v>
      </c>
      <c r="AJ123">
        <v>7.4610479999999999</v>
      </c>
      <c r="AK123" s="100">
        <v>7.0000000000000001E-3</v>
      </c>
    </row>
    <row r="124" spans="1:37" ht="15" customHeight="1">
      <c r="A124" s="19" t="s">
        <v>674</v>
      </c>
      <c r="B124" s="37" t="s">
        <v>1996</v>
      </c>
      <c r="C124" s="33">
        <v>5.4228310000000004</v>
      </c>
      <c r="D124" s="33">
        <v>5.464213</v>
      </c>
      <c r="E124" s="33">
        <v>5.5125330000000003</v>
      </c>
      <c r="F124" s="33">
        <v>5.5681159999999998</v>
      </c>
      <c r="G124" s="33">
        <v>5.6333130000000002</v>
      </c>
      <c r="H124" s="33">
        <v>5.7046919999999997</v>
      </c>
      <c r="I124" s="33">
        <v>5.7795629999999996</v>
      </c>
      <c r="J124" s="33">
        <v>5.8574310000000001</v>
      </c>
      <c r="K124" s="33">
        <v>5.9422449999999998</v>
      </c>
      <c r="L124" s="33">
        <v>6.0263419999999996</v>
      </c>
      <c r="M124" s="33">
        <v>6.1150919999999998</v>
      </c>
      <c r="N124" s="33">
        <v>6.2089249999999998</v>
      </c>
      <c r="O124" s="33">
        <v>6.3033599999999996</v>
      </c>
      <c r="P124" s="33">
        <v>6.3957269999999999</v>
      </c>
      <c r="Q124" s="33">
        <v>6.4844790000000003</v>
      </c>
      <c r="R124" s="33">
        <v>6.5719180000000001</v>
      </c>
      <c r="S124" s="33">
        <v>6.6524960000000002</v>
      </c>
      <c r="T124" s="33">
        <v>6.7272920000000003</v>
      </c>
      <c r="U124" s="33">
        <v>6.7957539999999996</v>
      </c>
      <c r="V124" s="33">
        <v>6.8623019999999997</v>
      </c>
      <c r="W124" s="33">
        <v>6.922917</v>
      </c>
      <c r="X124" s="33">
        <v>6.9845499999999996</v>
      </c>
      <c r="Y124" s="33">
        <v>7.0398550000000002</v>
      </c>
      <c r="Z124" s="33">
        <v>7.0848880000000003</v>
      </c>
      <c r="AA124" s="33">
        <v>7.1213240000000004</v>
      </c>
      <c r="AB124" s="33">
        <v>7.1514350000000002</v>
      </c>
      <c r="AC124" s="33">
        <v>7.1774050000000003</v>
      </c>
      <c r="AD124" s="33">
        <v>7.1992139999999996</v>
      </c>
      <c r="AE124" s="33">
        <v>7.2198529999999996</v>
      </c>
      <c r="AF124" s="33">
        <v>7.2382119999999999</v>
      </c>
      <c r="AG124" s="32">
        <v>1.0007E-2</v>
      </c>
      <c r="AH124">
        <v>7.3099090000000002</v>
      </c>
      <c r="AI124">
        <v>7.3219690000000002</v>
      </c>
      <c r="AJ124">
        <v>7.3341950000000002</v>
      </c>
      <c r="AK124" s="100">
        <v>8.0000000000000002E-3</v>
      </c>
    </row>
    <row r="125" spans="1:37" ht="15" customHeight="1">
      <c r="A125" s="19" t="s">
        <v>673</v>
      </c>
      <c r="B125" s="37" t="s">
        <v>1753</v>
      </c>
      <c r="C125" s="33">
        <v>5.958081</v>
      </c>
      <c r="D125" s="33">
        <v>6.0329930000000003</v>
      </c>
      <c r="E125" s="33">
        <v>6.1003629999999998</v>
      </c>
      <c r="F125" s="33">
        <v>6.1640870000000003</v>
      </c>
      <c r="G125" s="33">
        <v>6.2278010000000004</v>
      </c>
      <c r="H125" s="33">
        <v>6.2930669999999997</v>
      </c>
      <c r="I125" s="33">
        <v>6.3621249999999998</v>
      </c>
      <c r="J125" s="33">
        <v>6.4282870000000001</v>
      </c>
      <c r="K125" s="33">
        <v>6.5007900000000003</v>
      </c>
      <c r="L125" s="33">
        <v>6.5790360000000003</v>
      </c>
      <c r="M125" s="33">
        <v>6.6630789999999998</v>
      </c>
      <c r="N125" s="33">
        <v>6.7478239999999996</v>
      </c>
      <c r="O125" s="33">
        <v>6.8240119999999997</v>
      </c>
      <c r="P125" s="33">
        <v>6.8858750000000004</v>
      </c>
      <c r="Q125" s="33">
        <v>6.9345239999999997</v>
      </c>
      <c r="R125" s="33">
        <v>6.9765290000000002</v>
      </c>
      <c r="S125" s="33">
        <v>7.0132250000000003</v>
      </c>
      <c r="T125" s="33">
        <v>7.045795</v>
      </c>
      <c r="U125" s="33">
        <v>7.0730719999999998</v>
      </c>
      <c r="V125" s="33">
        <v>7.0955690000000002</v>
      </c>
      <c r="W125" s="33">
        <v>7.1124720000000003</v>
      </c>
      <c r="X125" s="33">
        <v>7.1255699999999997</v>
      </c>
      <c r="Y125" s="33">
        <v>7.1359700000000004</v>
      </c>
      <c r="Z125" s="33">
        <v>7.1443849999999998</v>
      </c>
      <c r="AA125" s="33">
        <v>7.1515890000000004</v>
      </c>
      <c r="AB125" s="33">
        <v>7.1580130000000004</v>
      </c>
      <c r="AC125" s="33">
        <v>7.1637810000000002</v>
      </c>
      <c r="AD125" s="33">
        <v>7.1693239999999996</v>
      </c>
      <c r="AE125" s="33">
        <v>7.1760390000000003</v>
      </c>
      <c r="AF125" s="33">
        <v>7.184215</v>
      </c>
      <c r="AG125" s="32">
        <v>6.4739999999999997E-3</v>
      </c>
      <c r="AH125">
        <v>0</v>
      </c>
      <c r="AI125">
        <v>0</v>
      </c>
      <c r="AJ125">
        <v>0</v>
      </c>
      <c r="AK125" t="s">
        <v>142</v>
      </c>
    </row>
    <row r="126" spans="1:37" ht="15" customHeight="1">
      <c r="A126" s="19" t="s">
        <v>672</v>
      </c>
      <c r="B126" s="37" t="s">
        <v>1997</v>
      </c>
      <c r="C126" s="33">
        <v>5.7259320000000002</v>
      </c>
      <c r="D126" s="33">
        <v>5.7535160000000003</v>
      </c>
      <c r="E126" s="33">
        <v>5.7979960000000004</v>
      </c>
      <c r="F126" s="33">
        <v>5.857564</v>
      </c>
      <c r="G126" s="33">
        <v>5.9309380000000003</v>
      </c>
      <c r="H126" s="33">
        <v>6.0166659999999998</v>
      </c>
      <c r="I126" s="33">
        <v>6.1127849999999997</v>
      </c>
      <c r="J126" s="33">
        <v>6.209511</v>
      </c>
      <c r="K126" s="33">
        <v>6.3115519999999998</v>
      </c>
      <c r="L126" s="33">
        <v>6.4172060000000002</v>
      </c>
      <c r="M126" s="33">
        <v>6.5244710000000001</v>
      </c>
      <c r="N126" s="33">
        <v>6.628781</v>
      </c>
      <c r="O126" s="33">
        <v>6.7270940000000001</v>
      </c>
      <c r="P126" s="33">
        <v>6.819242</v>
      </c>
      <c r="Q126" s="33">
        <v>6.9018860000000002</v>
      </c>
      <c r="R126" s="33">
        <v>6.9765810000000004</v>
      </c>
      <c r="S126" s="33">
        <v>7.0437060000000002</v>
      </c>
      <c r="T126" s="33">
        <v>7.1030819999999997</v>
      </c>
      <c r="U126" s="33">
        <v>7.1547260000000001</v>
      </c>
      <c r="V126" s="33">
        <v>7.1990990000000004</v>
      </c>
      <c r="W126" s="33">
        <v>7.2363939999999998</v>
      </c>
      <c r="X126" s="33">
        <v>7.2676850000000002</v>
      </c>
      <c r="Y126" s="33">
        <v>7.2947649999999999</v>
      </c>
      <c r="Z126" s="33">
        <v>7.3181339999999997</v>
      </c>
      <c r="AA126" s="33">
        <v>7.3380910000000004</v>
      </c>
      <c r="AB126" s="33">
        <v>7.3559520000000003</v>
      </c>
      <c r="AC126" s="33">
        <v>7.3717579999999998</v>
      </c>
      <c r="AD126" s="33">
        <v>7.3860640000000002</v>
      </c>
      <c r="AE126" s="33">
        <v>7.3992380000000004</v>
      </c>
      <c r="AF126" s="33">
        <v>7.4108669999999996</v>
      </c>
      <c r="AG126" s="32">
        <v>8.9339999999999992E-3</v>
      </c>
      <c r="AH126">
        <v>12.229044</v>
      </c>
      <c r="AI126">
        <v>12.237660999999999</v>
      </c>
      <c r="AJ126">
        <v>12.244778</v>
      </c>
      <c r="AK126" s="100">
        <v>1.2E-2</v>
      </c>
    </row>
    <row r="127" spans="1:37" ht="15" customHeight="1">
      <c r="A127" s="19" t="s">
        <v>671</v>
      </c>
      <c r="B127" s="37" t="s">
        <v>1998</v>
      </c>
      <c r="C127" s="33">
        <v>0</v>
      </c>
      <c r="D127" s="33">
        <v>0</v>
      </c>
      <c r="E127" s="33">
        <v>0</v>
      </c>
      <c r="F127" s="33">
        <v>0</v>
      </c>
      <c r="G127" s="33">
        <v>0</v>
      </c>
      <c r="H127" s="33">
        <v>0</v>
      </c>
      <c r="I127" s="33">
        <v>0</v>
      </c>
      <c r="J127" s="33">
        <v>0</v>
      </c>
      <c r="K127" s="33">
        <v>0</v>
      </c>
      <c r="L127" s="33">
        <v>0</v>
      </c>
      <c r="M127" s="33">
        <v>0</v>
      </c>
      <c r="N127" s="33">
        <v>0</v>
      </c>
      <c r="O127" s="33">
        <v>0</v>
      </c>
      <c r="P127" s="33">
        <v>0</v>
      </c>
      <c r="Q127" s="33">
        <v>0</v>
      </c>
      <c r="R127" s="33">
        <v>0</v>
      </c>
      <c r="S127" s="33">
        <v>0</v>
      </c>
      <c r="T127" s="33">
        <v>0</v>
      </c>
      <c r="U127" s="33">
        <v>0</v>
      </c>
      <c r="V127" s="33">
        <v>0</v>
      </c>
      <c r="W127" s="33">
        <v>0</v>
      </c>
      <c r="X127" s="33">
        <v>0</v>
      </c>
      <c r="Y127" s="33">
        <v>0</v>
      </c>
      <c r="Z127" s="33">
        <v>0</v>
      </c>
      <c r="AA127" s="33">
        <v>0</v>
      </c>
      <c r="AB127" s="33">
        <v>0</v>
      </c>
      <c r="AC127" s="33">
        <v>0</v>
      </c>
      <c r="AD127" s="33">
        <v>0</v>
      </c>
      <c r="AE127" s="33">
        <v>0</v>
      </c>
      <c r="AF127" s="33">
        <v>0</v>
      </c>
      <c r="AG127" s="32" t="s">
        <v>1754</v>
      </c>
      <c r="AH127">
        <v>10.36084</v>
      </c>
      <c r="AI127">
        <v>10.380164000000001</v>
      </c>
      <c r="AJ127">
        <v>10.398583</v>
      </c>
      <c r="AK127" s="100">
        <v>0.04</v>
      </c>
    </row>
    <row r="128" spans="1:37" ht="15" customHeight="1">
      <c r="A128" s="19" t="s">
        <v>670</v>
      </c>
      <c r="B128" s="37" t="s">
        <v>1999</v>
      </c>
      <c r="C128" s="33">
        <v>13.217801</v>
      </c>
      <c r="D128" s="33">
        <v>13.204950999999999</v>
      </c>
      <c r="E128" s="33">
        <v>13.181350999999999</v>
      </c>
      <c r="F128" s="33">
        <v>13.150936</v>
      </c>
      <c r="G128" s="33">
        <v>13.115928</v>
      </c>
      <c r="H128" s="33">
        <v>13.077852999999999</v>
      </c>
      <c r="I128" s="33">
        <v>13.038121</v>
      </c>
      <c r="J128" s="33">
        <v>12.9968</v>
      </c>
      <c r="K128" s="33">
        <v>12.954967</v>
      </c>
      <c r="L128" s="33">
        <v>12.913586</v>
      </c>
      <c r="M128" s="33">
        <v>12.874293</v>
      </c>
      <c r="N128" s="33">
        <v>12.839858</v>
      </c>
      <c r="O128" s="33">
        <v>12.814945</v>
      </c>
      <c r="P128" s="33">
        <v>12.807727999999999</v>
      </c>
      <c r="Q128" s="33">
        <v>12.831485000000001</v>
      </c>
      <c r="R128" s="33">
        <v>12.805519</v>
      </c>
      <c r="S128" s="33">
        <v>12.739898</v>
      </c>
      <c r="T128" s="33">
        <v>12.71034</v>
      </c>
      <c r="U128" s="33">
        <v>12.788708</v>
      </c>
      <c r="V128" s="33">
        <v>12.832647</v>
      </c>
      <c r="W128" s="33">
        <v>12.849584</v>
      </c>
      <c r="X128" s="33">
        <v>12.831887999999999</v>
      </c>
      <c r="Y128" s="33">
        <v>12.823598</v>
      </c>
      <c r="Z128" s="33">
        <v>12.816858999999999</v>
      </c>
      <c r="AA128" s="33">
        <v>12.808187</v>
      </c>
      <c r="AB128" s="33">
        <v>12.797667000000001</v>
      </c>
      <c r="AC128" s="33">
        <v>12.785625</v>
      </c>
      <c r="AD128" s="33">
        <v>12.772387999999999</v>
      </c>
      <c r="AE128" s="33">
        <v>12.758027</v>
      </c>
      <c r="AF128" s="33">
        <v>12.742485</v>
      </c>
      <c r="AG128" s="32">
        <v>-1.2620000000000001E-3</v>
      </c>
      <c r="AH128">
        <v>10.489084</v>
      </c>
      <c r="AI128">
        <v>10.507833</v>
      </c>
      <c r="AJ128">
        <v>10.524749</v>
      </c>
      <c r="AK128" s="100">
        <v>0.04</v>
      </c>
    </row>
    <row r="129" spans="1:37" ht="15" customHeight="1">
      <c r="A129" s="19" t="s">
        <v>669</v>
      </c>
      <c r="B129" s="37" t="s">
        <v>2000</v>
      </c>
      <c r="C129" s="33">
        <v>1.4500029999999999</v>
      </c>
      <c r="D129" s="33">
        <v>2.5371549999999998</v>
      </c>
      <c r="E129" s="33">
        <v>3.3665440000000002</v>
      </c>
      <c r="F129" s="33">
        <v>4.0080929999999997</v>
      </c>
      <c r="G129" s="33">
        <v>4.5324350000000004</v>
      </c>
      <c r="H129" s="33">
        <v>4.9878140000000002</v>
      </c>
      <c r="I129" s="33">
        <v>5.3953660000000001</v>
      </c>
      <c r="J129" s="33">
        <v>5.7681560000000003</v>
      </c>
      <c r="K129" s="33">
        <v>6.1291359999999999</v>
      </c>
      <c r="L129" s="33">
        <v>6.4874470000000004</v>
      </c>
      <c r="M129" s="33">
        <v>6.8446949999999998</v>
      </c>
      <c r="N129" s="33">
        <v>7.201219</v>
      </c>
      <c r="O129" s="33">
        <v>7.5552859999999997</v>
      </c>
      <c r="P129" s="33">
        <v>7.9000700000000004</v>
      </c>
      <c r="Q129" s="33">
        <v>8.2274740000000008</v>
      </c>
      <c r="R129" s="33">
        <v>8.5274429999999999</v>
      </c>
      <c r="S129" s="33">
        <v>8.787782</v>
      </c>
      <c r="T129" s="33">
        <v>8.992464</v>
      </c>
      <c r="U129" s="33">
        <v>9.1243079999999992</v>
      </c>
      <c r="V129" s="33">
        <v>9.3154719999999998</v>
      </c>
      <c r="W129" s="33">
        <v>9.5228570000000001</v>
      </c>
      <c r="X129" s="33">
        <v>9.6553640000000005</v>
      </c>
      <c r="Y129" s="33">
        <v>9.665578</v>
      </c>
      <c r="Z129" s="33">
        <v>9.7272960000000008</v>
      </c>
      <c r="AA129" s="33">
        <v>9.7834780000000006</v>
      </c>
      <c r="AB129" s="33">
        <v>9.8350519999999992</v>
      </c>
      <c r="AC129" s="33">
        <v>9.8826389999999993</v>
      </c>
      <c r="AD129" s="33">
        <v>9.9269560000000006</v>
      </c>
      <c r="AE129" s="33">
        <v>9.9691200000000002</v>
      </c>
      <c r="AF129" s="33">
        <v>10.009435</v>
      </c>
      <c r="AG129" s="32">
        <v>6.8889000000000006E-2</v>
      </c>
      <c r="AH129">
        <v>6.8553059999999997</v>
      </c>
      <c r="AI129">
        <v>6.855486</v>
      </c>
      <c r="AJ129">
        <v>6.8556499999999998</v>
      </c>
      <c r="AK129" s="100">
        <v>2E-3</v>
      </c>
    </row>
    <row r="130" spans="1:37" ht="15" customHeight="1">
      <c r="A130" s="19" t="s">
        <v>668</v>
      </c>
      <c r="B130" s="37" t="s">
        <v>2001</v>
      </c>
      <c r="C130" s="33">
        <v>1.4210320000000001</v>
      </c>
      <c r="D130" s="33">
        <v>2.5108830000000002</v>
      </c>
      <c r="E130" s="33">
        <v>3.3535300000000001</v>
      </c>
      <c r="F130" s="33">
        <v>4.0093430000000003</v>
      </c>
      <c r="G130" s="33">
        <v>4.5457470000000004</v>
      </c>
      <c r="H130" s="33">
        <v>5.0113649999999996</v>
      </c>
      <c r="I130" s="33">
        <v>5.4273850000000001</v>
      </c>
      <c r="J130" s="33">
        <v>5.8079539999999996</v>
      </c>
      <c r="K130" s="33">
        <v>6.1769910000000001</v>
      </c>
      <c r="L130" s="33">
        <v>6.5438039999999997</v>
      </c>
      <c r="M130" s="33">
        <v>6.9106459999999998</v>
      </c>
      <c r="N130" s="33">
        <v>7.2780880000000003</v>
      </c>
      <c r="O130" s="33">
        <v>7.6452669999999996</v>
      </c>
      <c r="P130" s="33">
        <v>8.0047650000000008</v>
      </c>
      <c r="Q130" s="33">
        <v>8.3469499999999996</v>
      </c>
      <c r="R130" s="33">
        <v>8.6612530000000003</v>
      </c>
      <c r="S130" s="33">
        <v>8.9347549999999991</v>
      </c>
      <c r="T130" s="33">
        <v>9.1503929999999993</v>
      </c>
      <c r="U130" s="33">
        <v>9.2918409999999998</v>
      </c>
      <c r="V130" s="33">
        <v>9.4968579999999996</v>
      </c>
      <c r="W130" s="33">
        <v>9.719951</v>
      </c>
      <c r="X130" s="33">
        <v>9.8630709999999997</v>
      </c>
      <c r="Y130" s="33">
        <v>9.8751739999999995</v>
      </c>
      <c r="Z130" s="33">
        <v>9.9430390000000006</v>
      </c>
      <c r="AA130" s="33">
        <v>10.004772000000001</v>
      </c>
      <c r="AB130" s="33">
        <v>10.061154</v>
      </c>
      <c r="AC130" s="33">
        <v>10.112731999999999</v>
      </c>
      <c r="AD130" s="33">
        <v>10.160055</v>
      </c>
      <c r="AE130" s="33">
        <v>10.204886999999999</v>
      </c>
      <c r="AF130" s="33">
        <v>10.247757</v>
      </c>
      <c r="AG130" s="32">
        <v>7.0500999999999994E-2</v>
      </c>
      <c r="AH130">
        <v>7.719633</v>
      </c>
      <c r="AI130">
        <v>7.7335599999999998</v>
      </c>
      <c r="AJ130">
        <v>7.7475719999999999</v>
      </c>
      <c r="AK130" s="100">
        <v>8.0000000000000002E-3</v>
      </c>
    </row>
    <row r="131" spans="1:37" s="41" customFormat="1" ht="15" customHeight="1">
      <c r="A131" s="19" t="s">
        <v>667</v>
      </c>
      <c r="B131" s="37" t="s">
        <v>2002</v>
      </c>
      <c r="C131" s="33">
        <v>7.1099579999999998</v>
      </c>
      <c r="D131" s="33">
        <v>6.9156149999999998</v>
      </c>
      <c r="E131" s="33">
        <v>6.8544809999999998</v>
      </c>
      <c r="F131" s="33">
        <v>6.8253019999999998</v>
      </c>
      <c r="G131" s="33">
        <v>6.8080309999999997</v>
      </c>
      <c r="H131" s="33">
        <v>6.7962990000000003</v>
      </c>
      <c r="I131" s="33">
        <v>6.7877419999999997</v>
      </c>
      <c r="J131" s="33">
        <v>6.7810579999999998</v>
      </c>
      <c r="K131" s="33">
        <v>6.7754849999999998</v>
      </c>
      <c r="L131" s="33">
        <v>6.7706770000000001</v>
      </c>
      <c r="M131" s="33">
        <v>6.7664650000000002</v>
      </c>
      <c r="N131" s="33">
        <v>6.7627410000000001</v>
      </c>
      <c r="O131" s="33">
        <v>6.7594329999999996</v>
      </c>
      <c r="P131" s="33">
        <v>6.7565210000000002</v>
      </c>
      <c r="Q131" s="33">
        <v>6.7540170000000002</v>
      </c>
      <c r="R131" s="33">
        <v>6.7519309999999999</v>
      </c>
      <c r="S131" s="33">
        <v>6.750292</v>
      </c>
      <c r="T131" s="33">
        <v>6.7491399999999997</v>
      </c>
      <c r="U131" s="33">
        <v>6.7485109999999997</v>
      </c>
      <c r="V131" s="33">
        <v>6.747452</v>
      </c>
      <c r="W131" s="33">
        <v>6.7463090000000001</v>
      </c>
      <c r="X131" s="33">
        <v>6.7456740000000002</v>
      </c>
      <c r="Y131" s="33">
        <v>6.7457969999999996</v>
      </c>
      <c r="Z131" s="33">
        <v>6.7455530000000001</v>
      </c>
      <c r="AA131" s="33">
        <v>6.7453209999999997</v>
      </c>
      <c r="AB131" s="33">
        <v>6.7450999999999999</v>
      </c>
      <c r="AC131" s="33">
        <v>6.7448940000000004</v>
      </c>
      <c r="AD131" s="33">
        <v>6.7447020000000002</v>
      </c>
      <c r="AE131" s="33">
        <v>6.744523</v>
      </c>
      <c r="AF131" s="33">
        <v>6.7443530000000003</v>
      </c>
      <c r="AG131" s="32">
        <v>-1.8190000000000001E-3</v>
      </c>
      <c r="AH131" s="41">
        <v>9.8857789999999994</v>
      </c>
      <c r="AI131" s="41">
        <v>9.9239490000000004</v>
      </c>
      <c r="AJ131" s="41">
        <v>9.9616600000000002</v>
      </c>
      <c r="AK131" s="102">
        <v>1.0999999999999999E-2</v>
      </c>
    </row>
    <row r="132" spans="1:37" ht="15" customHeight="1">
      <c r="A132" s="19" t="s">
        <v>666</v>
      </c>
      <c r="B132" s="37" t="s">
        <v>2015</v>
      </c>
      <c r="C132" s="33">
        <v>6.0982209999999997</v>
      </c>
      <c r="D132" s="33">
        <v>6.1474019999999996</v>
      </c>
      <c r="E132" s="33">
        <v>6.2039249999999999</v>
      </c>
      <c r="F132" s="33">
        <v>6.2689529999999998</v>
      </c>
      <c r="G132" s="33">
        <v>6.3436940000000002</v>
      </c>
      <c r="H132" s="33">
        <v>6.4289319999999996</v>
      </c>
      <c r="I132" s="33">
        <v>6.5227490000000001</v>
      </c>
      <c r="J132" s="33">
        <v>6.6165310000000002</v>
      </c>
      <c r="K132" s="33">
        <v>6.7142679999999997</v>
      </c>
      <c r="L132" s="33">
        <v>6.8137889999999999</v>
      </c>
      <c r="M132" s="33">
        <v>6.9129800000000001</v>
      </c>
      <c r="N132" s="33">
        <v>7.0082269999999998</v>
      </c>
      <c r="O132" s="33">
        <v>7.0953540000000004</v>
      </c>
      <c r="P132" s="33">
        <v>7.1739410000000001</v>
      </c>
      <c r="Q132" s="33">
        <v>7.2437779999999998</v>
      </c>
      <c r="R132" s="33">
        <v>7.3061480000000003</v>
      </c>
      <c r="S132" s="33">
        <v>7.3620010000000002</v>
      </c>
      <c r="T132" s="33">
        <v>7.4111539999999998</v>
      </c>
      <c r="U132" s="33">
        <v>7.4546039999999998</v>
      </c>
      <c r="V132" s="33">
        <v>7.4928489999999996</v>
      </c>
      <c r="W132" s="33">
        <v>7.5268269999999999</v>
      </c>
      <c r="X132" s="33">
        <v>7.5552349999999997</v>
      </c>
      <c r="Y132" s="33">
        <v>7.5796200000000002</v>
      </c>
      <c r="Z132" s="33">
        <v>7.6005229999999999</v>
      </c>
      <c r="AA132" s="33">
        <v>7.6190049999999996</v>
      </c>
      <c r="AB132" s="33">
        <v>7.6363820000000002</v>
      </c>
      <c r="AC132" s="33">
        <v>7.6527820000000002</v>
      </c>
      <c r="AD132" s="33">
        <v>7.6684080000000003</v>
      </c>
      <c r="AE132" s="33">
        <v>7.6841670000000004</v>
      </c>
      <c r="AF132" s="33">
        <v>7.7002439999999996</v>
      </c>
      <c r="AG132" s="32">
        <v>8.0759999999999998E-3</v>
      </c>
    </row>
    <row r="133" spans="1:37" ht="15" customHeight="1">
      <c r="A133" s="19" t="s">
        <v>665</v>
      </c>
      <c r="B133" s="30" t="s">
        <v>2016</v>
      </c>
      <c r="C133" s="39">
        <v>7.3318919999999999</v>
      </c>
      <c r="D133" s="39">
        <v>7.4103120000000002</v>
      </c>
      <c r="E133" s="39">
        <v>7.4979230000000001</v>
      </c>
      <c r="F133" s="39">
        <v>7.596298</v>
      </c>
      <c r="G133" s="39">
        <v>7.707821</v>
      </c>
      <c r="H133" s="39">
        <v>7.8329139999999997</v>
      </c>
      <c r="I133" s="39">
        <v>7.9705190000000004</v>
      </c>
      <c r="J133" s="39">
        <v>8.109591</v>
      </c>
      <c r="K133" s="39">
        <v>8.2548340000000007</v>
      </c>
      <c r="L133" s="39">
        <v>8.4030649999999998</v>
      </c>
      <c r="M133" s="39">
        <v>8.5515570000000007</v>
      </c>
      <c r="N133" s="39">
        <v>8.6958079999999995</v>
      </c>
      <c r="O133" s="39">
        <v>8.8307500000000001</v>
      </c>
      <c r="P133" s="39">
        <v>8.9557490000000008</v>
      </c>
      <c r="Q133" s="39">
        <v>9.0707240000000002</v>
      </c>
      <c r="R133" s="39">
        <v>9.1772050000000007</v>
      </c>
      <c r="S133" s="39">
        <v>9.2750219999999999</v>
      </c>
      <c r="T133" s="39">
        <v>9.3638530000000006</v>
      </c>
      <c r="U133" s="39">
        <v>9.4448000000000008</v>
      </c>
      <c r="V133" s="39">
        <v>9.519145</v>
      </c>
      <c r="W133" s="39">
        <v>9.5881860000000003</v>
      </c>
      <c r="X133" s="39">
        <v>9.6490089999999995</v>
      </c>
      <c r="Y133" s="39">
        <v>9.7042520000000003</v>
      </c>
      <c r="Z133" s="39">
        <v>9.7545149999999996</v>
      </c>
      <c r="AA133" s="39">
        <v>9.8019490000000005</v>
      </c>
      <c r="AB133" s="39">
        <v>9.8482439999999993</v>
      </c>
      <c r="AC133" s="39">
        <v>9.89405</v>
      </c>
      <c r="AD133" s="39">
        <v>9.9400300000000001</v>
      </c>
      <c r="AE133" s="39">
        <v>9.9859720000000003</v>
      </c>
      <c r="AF133" s="39">
        <v>10.031264</v>
      </c>
      <c r="AG133" s="36">
        <v>1.0867999999999999E-2</v>
      </c>
    </row>
    <row r="134" spans="1:37" ht="15" customHeight="1">
      <c r="A134" s="123"/>
      <c r="B134" s="123"/>
      <c r="C134" s="123"/>
      <c r="D134" s="123"/>
      <c r="E134" s="123"/>
      <c r="F134" s="123"/>
      <c r="G134" s="123"/>
      <c r="H134" s="123"/>
      <c r="I134" s="123"/>
      <c r="J134" s="123"/>
      <c r="K134" s="123"/>
      <c r="L134" s="123"/>
      <c r="M134" s="123"/>
      <c r="N134" s="123"/>
      <c r="O134" s="123"/>
      <c r="P134" s="123"/>
      <c r="Q134" s="123"/>
      <c r="R134" s="123"/>
      <c r="S134" s="123"/>
      <c r="T134" s="123"/>
      <c r="U134" s="123"/>
      <c r="V134" s="123"/>
      <c r="W134" s="123"/>
      <c r="X134" s="123"/>
      <c r="Y134" s="123"/>
      <c r="Z134" s="123"/>
      <c r="AA134" s="123"/>
      <c r="AB134" s="123"/>
      <c r="AC134" s="123"/>
      <c r="AD134" s="123"/>
      <c r="AE134" s="123"/>
      <c r="AF134" s="123"/>
      <c r="AG134" s="123"/>
      <c r="AH134">
        <v>5.0383779999999998</v>
      </c>
      <c r="AI134">
        <v>5.0621349999999996</v>
      </c>
      <c r="AJ134">
        <v>5.0781039999999997</v>
      </c>
      <c r="AK134" s="100">
        <v>2.1999999999999999E-2</v>
      </c>
    </row>
    <row r="135" spans="1:37" ht="15" customHeight="1">
      <c r="A135" s="123"/>
      <c r="B135" s="30" t="s">
        <v>2017</v>
      </c>
      <c r="C135" s="123"/>
      <c r="D135" s="123"/>
      <c r="E135" s="123"/>
      <c r="F135" s="123"/>
      <c r="G135" s="123"/>
      <c r="H135" s="123"/>
      <c r="I135" s="123"/>
      <c r="J135" s="123"/>
      <c r="K135" s="123"/>
      <c r="L135" s="123"/>
      <c r="M135" s="123"/>
      <c r="N135" s="123"/>
      <c r="O135" s="123"/>
      <c r="P135" s="123"/>
      <c r="Q135" s="123"/>
      <c r="R135" s="123"/>
      <c r="S135" s="123"/>
      <c r="T135" s="123"/>
      <c r="U135" s="123"/>
      <c r="V135" s="123"/>
      <c r="W135" s="123"/>
      <c r="X135" s="123"/>
      <c r="Y135" s="123"/>
      <c r="Z135" s="123"/>
      <c r="AA135" s="123"/>
      <c r="AB135" s="123"/>
      <c r="AC135" s="123"/>
      <c r="AD135" s="123"/>
      <c r="AE135" s="123"/>
      <c r="AF135" s="123"/>
      <c r="AG135" s="123"/>
      <c r="AH135">
        <v>1.965568</v>
      </c>
      <c r="AI135">
        <v>2.0020380000000002</v>
      </c>
      <c r="AJ135">
        <v>2.0353880000000002</v>
      </c>
      <c r="AK135" s="100">
        <v>2.1000000000000001E-2</v>
      </c>
    </row>
    <row r="136" spans="1:37" ht="15" customHeight="1">
      <c r="A136" s="123"/>
      <c r="B136" s="30" t="s">
        <v>1994</v>
      </c>
      <c r="C136" s="123"/>
      <c r="D136" s="123"/>
      <c r="E136" s="123"/>
      <c r="F136" s="123"/>
      <c r="G136" s="123"/>
      <c r="H136" s="123"/>
      <c r="I136" s="123"/>
      <c r="J136" s="123"/>
      <c r="K136" s="123"/>
      <c r="L136" s="123"/>
      <c r="M136" s="123"/>
      <c r="N136" s="123"/>
      <c r="O136" s="123"/>
      <c r="P136" s="123"/>
      <c r="Q136" s="123"/>
      <c r="R136" s="123"/>
      <c r="S136" s="123"/>
      <c r="T136" s="123"/>
      <c r="U136" s="123"/>
      <c r="V136" s="123"/>
      <c r="W136" s="123"/>
      <c r="X136" s="123"/>
      <c r="Y136" s="123"/>
      <c r="Z136" s="123"/>
      <c r="AA136" s="123"/>
      <c r="AB136" s="123"/>
      <c r="AC136" s="123"/>
      <c r="AD136" s="123"/>
      <c r="AE136" s="123"/>
      <c r="AF136" s="123"/>
      <c r="AG136" s="123"/>
      <c r="AH136">
        <v>1.4239999999999999E-2</v>
      </c>
      <c r="AI136">
        <v>1.5010000000000001E-2</v>
      </c>
      <c r="AJ136">
        <v>1.5798E-2</v>
      </c>
      <c r="AK136" s="100">
        <v>0.11600000000000001</v>
      </c>
    </row>
    <row r="137" spans="1:37" ht="15" customHeight="1">
      <c r="A137" s="19" t="s">
        <v>664</v>
      </c>
      <c r="B137" s="37" t="s">
        <v>1995</v>
      </c>
      <c r="C137" s="34">
        <v>2.8777210000000002</v>
      </c>
      <c r="D137" s="34">
        <v>3.0126249999999999</v>
      </c>
      <c r="E137" s="34">
        <v>3.146868</v>
      </c>
      <c r="F137" s="34">
        <v>3.2772139999999998</v>
      </c>
      <c r="G137" s="34">
        <v>3.4051499999999999</v>
      </c>
      <c r="H137" s="34">
        <v>3.5318689999999999</v>
      </c>
      <c r="I137" s="34">
        <v>3.6540180000000002</v>
      </c>
      <c r="J137" s="34">
        <v>3.7694359999999998</v>
      </c>
      <c r="K137" s="34">
        <v>3.879407</v>
      </c>
      <c r="L137" s="34">
        <v>3.983555</v>
      </c>
      <c r="M137" s="34">
        <v>4.0810240000000002</v>
      </c>
      <c r="N137" s="34">
        <v>4.1741989999999998</v>
      </c>
      <c r="O137" s="34">
        <v>4.2536360000000002</v>
      </c>
      <c r="P137" s="34">
        <v>4.3255319999999999</v>
      </c>
      <c r="Q137" s="34">
        <v>4.387785</v>
      </c>
      <c r="R137" s="34">
        <v>4.4455169999999997</v>
      </c>
      <c r="S137" s="34">
        <v>4.4990209999999999</v>
      </c>
      <c r="T137" s="34">
        <v>4.5493350000000001</v>
      </c>
      <c r="U137" s="34">
        <v>4.5910500000000001</v>
      </c>
      <c r="V137" s="34">
        <v>4.6225610000000001</v>
      </c>
      <c r="W137" s="34">
        <v>4.6514350000000002</v>
      </c>
      <c r="X137" s="34">
        <v>4.6756180000000001</v>
      </c>
      <c r="Y137" s="34">
        <v>4.708755</v>
      </c>
      <c r="Z137" s="34">
        <v>4.7471300000000003</v>
      </c>
      <c r="AA137" s="34">
        <v>4.7798119999999997</v>
      </c>
      <c r="AB137" s="34">
        <v>4.8054410000000001</v>
      </c>
      <c r="AC137" s="34">
        <v>4.8321680000000002</v>
      </c>
      <c r="AD137" s="34">
        <v>4.8579660000000002</v>
      </c>
      <c r="AE137" s="34">
        <v>4.874295</v>
      </c>
      <c r="AF137" s="34">
        <v>4.8857629999999999</v>
      </c>
      <c r="AG137" s="32">
        <v>1.8419999999999999E-2</v>
      </c>
      <c r="AH137">
        <v>4.3959999999999997E-3</v>
      </c>
      <c r="AI137">
        <v>4.5659999999999997E-3</v>
      </c>
      <c r="AJ137">
        <v>4.738E-3</v>
      </c>
      <c r="AK137" s="100">
        <v>0.10100000000000001</v>
      </c>
    </row>
    <row r="138" spans="1:37" ht="15" customHeight="1">
      <c r="A138" s="19" t="s">
        <v>663</v>
      </c>
      <c r="B138" s="37" t="s">
        <v>1996</v>
      </c>
      <c r="C138" s="34">
        <v>1.1983200000000001</v>
      </c>
      <c r="D138" s="34">
        <v>1.2546299999999999</v>
      </c>
      <c r="E138" s="34">
        <v>1.317677</v>
      </c>
      <c r="F138" s="34">
        <v>1.38541</v>
      </c>
      <c r="G138" s="34">
        <v>1.4581980000000001</v>
      </c>
      <c r="H138" s="34">
        <v>1.53627</v>
      </c>
      <c r="I138" s="34">
        <v>1.617496</v>
      </c>
      <c r="J138" s="34">
        <v>1.6995169999999999</v>
      </c>
      <c r="K138" s="34">
        <v>1.7825390000000001</v>
      </c>
      <c r="L138" s="34">
        <v>1.8677410000000001</v>
      </c>
      <c r="M138" s="34">
        <v>1.95373</v>
      </c>
      <c r="N138" s="34">
        <v>2.0426579999999999</v>
      </c>
      <c r="O138" s="34">
        <v>2.131672</v>
      </c>
      <c r="P138" s="34">
        <v>2.221902</v>
      </c>
      <c r="Q138" s="34">
        <v>2.3123200000000002</v>
      </c>
      <c r="R138" s="34">
        <v>2.4061089999999998</v>
      </c>
      <c r="S138" s="34">
        <v>2.5038</v>
      </c>
      <c r="T138" s="34">
        <v>2.6036519999999999</v>
      </c>
      <c r="U138" s="34">
        <v>2.705768</v>
      </c>
      <c r="V138" s="34">
        <v>2.8113320000000002</v>
      </c>
      <c r="W138" s="34">
        <v>2.9231950000000002</v>
      </c>
      <c r="X138" s="34">
        <v>3.035355</v>
      </c>
      <c r="Y138" s="34">
        <v>3.153381</v>
      </c>
      <c r="Z138" s="34">
        <v>3.2789990000000002</v>
      </c>
      <c r="AA138" s="34">
        <v>3.4087730000000001</v>
      </c>
      <c r="AB138" s="34">
        <v>3.5412759999999999</v>
      </c>
      <c r="AC138" s="34">
        <v>3.6772269999999998</v>
      </c>
      <c r="AD138" s="34">
        <v>3.8149039999999999</v>
      </c>
      <c r="AE138" s="34">
        <v>3.9516140000000002</v>
      </c>
      <c r="AF138" s="34">
        <v>4.0883250000000002</v>
      </c>
      <c r="AG138" s="32">
        <v>4.3226000000000001E-2</v>
      </c>
      <c r="AH138">
        <v>1.560413</v>
      </c>
      <c r="AI138">
        <v>1.625737</v>
      </c>
      <c r="AJ138">
        <v>1.6913609999999999</v>
      </c>
      <c r="AK138" s="100">
        <v>6.6000000000000003E-2</v>
      </c>
    </row>
    <row r="139" spans="1:37" ht="15" customHeight="1">
      <c r="A139" s="19" t="s">
        <v>662</v>
      </c>
      <c r="B139" s="37" t="s">
        <v>1753</v>
      </c>
      <c r="C139" s="34">
        <v>4.9600000000000002E-4</v>
      </c>
      <c r="D139" s="34">
        <v>8.83E-4</v>
      </c>
      <c r="E139" s="34">
        <v>1.292E-3</v>
      </c>
      <c r="F139" s="34">
        <v>1.7179999999999999E-3</v>
      </c>
      <c r="G139" s="34">
        <v>2.1640000000000001E-3</v>
      </c>
      <c r="H139" s="34">
        <v>2.6340000000000001E-3</v>
      </c>
      <c r="I139" s="34">
        <v>3.1210000000000001E-3</v>
      </c>
      <c r="J139" s="34">
        <v>3.6219999999999998E-3</v>
      </c>
      <c r="K139" s="34">
        <v>4.1409999999999997E-3</v>
      </c>
      <c r="L139" s="34">
        <v>4.6759999999999996E-3</v>
      </c>
      <c r="M139" s="34">
        <v>5.2300000000000003E-3</v>
      </c>
      <c r="N139" s="34">
        <v>5.8019999999999999E-3</v>
      </c>
      <c r="O139" s="34">
        <v>6.3940000000000004E-3</v>
      </c>
      <c r="P139" s="34">
        <v>6.992E-3</v>
      </c>
      <c r="Q139" s="34">
        <v>7.6039999999999996E-3</v>
      </c>
      <c r="R139" s="34">
        <v>8.2450000000000006E-3</v>
      </c>
      <c r="S139" s="34">
        <v>8.9160000000000003E-3</v>
      </c>
      <c r="T139" s="34">
        <v>9.6179999999999998E-3</v>
      </c>
      <c r="U139" s="34">
        <v>1.035E-2</v>
      </c>
      <c r="V139" s="34">
        <v>1.1115999999999999E-2</v>
      </c>
      <c r="W139" s="34">
        <v>1.1912000000000001E-2</v>
      </c>
      <c r="X139" s="34">
        <v>1.2735E-2</v>
      </c>
      <c r="Y139" s="34">
        <v>1.3589E-2</v>
      </c>
      <c r="Z139" s="34">
        <v>1.4473E-2</v>
      </c>
      <c r="AA139" s="34">
        <v>1.5391999999999999E-2</v>
      </c>
      <c r="AB139" s="34">
        <v>1.6348000000000001E-2</v>
      </c>
      <c r="AC139" s="34">
        <v>1.7335E-2</v>
      </c>
      <c r="AD139" s="34">
        <v>1.8353999999999999E-2</v>
      </c>
      <c r="AE139" s="34">
        <v>1.9411000000000001E-2</v>
      </c>
      <c r="AF139" s="34">
        <v>2.0507999999999998E-2</v>
      </c>
      <c r="AG139" s="32">
        <v>0.136907</v>
      </c>
      <c r="AH139">
        <v>1.6178999999999999E-2</v>
      </c>
      <c r="AI139">
        <v>1.7066999999999999E-2</v>
      </c>
      <c r="AJ139">
        <v>1.7975999999999999E-2</v>
      </c>
      <c r="AK139" s="100">
        <v>0.14299999999999999</v>
      </c>
    </row>
    <row r="140" spans="1:37" ht="15" customHeight="1">
      <c r="A140" s="19" t="s">
        <v>661</v>
      </c>
      <c r="B140" s="37" t="s">
        <v>1997</v>
      </c>
      <c r="C140" s="34">
        <v>9.6900000000000003E-4</v>
      </c>
      <c r="D140" s="34">
        <v>1.1130000000000001E-3</v>
      </c>
      <c r="E140" s="34">
        <v>1.2589999999999999E-3</v>
      </c>
      <c r="F140" s="34">
        <v>1.405E-3</v>
      </c>
      <c r="G140" s="34">
        <v>1.552E-3</v>
      </c>
      <c r="H140" s="34">
        <v>1.701E-3</v>
      </c>
      <c r="I140" s="34">
        <v>1.8500000000000001E-3</v>
      </c>
      <c r="J140" s="34">
        <v>1.9970000000000001E-3</v>
      </c>
      <c r="K140" s="34">
        <v>2.1440000000000001E-3</v>
      </c>
      <c r="L140" s="34">
        <v>2.2899999999999999E-3</v>
      </c>
      <c r="M140" s="34">
        <v>2.4359999999999998E-3</v>
      </c>
      <c r="N140" s="34">
        <v>2.581E-3</v>
      </c>
      <c r="O140" s="34">
        <v>2.7269999999999998E-3</v>
      </c>
      <c r="P140" s="34">
        <v>2.872E-3</v>
      </c>
      <c r="Q140" s="34">
        <v>3.0179999999999998E-3</v>
      </c>
      <c r="R140" s="34">
        <v>3.1649999999999998E-3</v>
      </c>
      <c r="S140" s="34">
        <v>3.3149999999999998E-3</v>
      </c>
      <c r="T140" s="34">
        <v>3.4659999999999999E-3</v>
      </c>
      <c r="U140" s="34">
        <v>3.6210000000000001E-3</v>
      </c>
      <c r="V140" s="34">
        <v>3.7789999999999998E-3</v>
      </c>
      <c r="W140" s="34">
        <v>3.9420000000000002E-3</v>
      </c>
      <c r="X140" s="34">
        <v>4.1079999999999997E-3</v>
      </c>
      <c r="Y140" s="34">
        <v>4.2810000000000001E-3</v>
      </c>
      <c r="Z140" s="34">
        <v>4.4609999999999997E-3</v>
      </c>
      <c r="AA140" s="34">
        <v>4.6519999999999999E-3</v>
      </c>
      <c r="AB140" s="34">
        <v>4.8469999999999997E-3</v>
      </c>
      <c r="AC140" s="34">
        <v>5.0439999999999999E-3</v>
      </c>
      <c r="AD140" s="34">
        <v>5.2420000000000001E-3</v>
      </c>
      <c r="AE140" s="34">
        <v>5.45E-3</v>
      </c>
      <c r="AF140" s="34">
        <v>5.6600000000000001E-3</v>
      </c>
      <c r="AG140" s="32">
        <v>6.2745999999999996E-2</v>
      </c>
      <c r="AH140">
        <v>1.7432E-2</v>
      </c>
      <c r="AI140">
        <v>1.8394000000000001E-2</v>
      </c>
      <c r="AJ140">
        <v>1.9376000000000001E-2</v>
      </c>
      <c r="AK140" s="100">
        <v>0.153</v>
      </c>
    </row>
    <row r="141" spans="1:37" ht="15" customHeight="1">
      <c r="A141" s="19" t="s">
        <v>660</v>
      </c>
      <c r="B141" s="37" t="s">
        <v>1998</v>
      </c>
      <c r="C141" s="34">
        <v>0.21989800000000001</v>
      </c>
      <c r="D141" s="34">
        <v>0.22378100000000001</v>
      </c>
      <c r="E141" s="34">
        <v>0.227462</v>
      </c>
      <c r="F141" s="34">
        <v>0.230855</v>
      </c>
      <c r="G141" s="34">
        <v>0.23397599999999999</v>
      </c>
      <c r="H141" s="34">
        <v>0.23685999999999999</v>
      </c>
      <c r="I141" s="34">
        <v>0.239453</v>
      </c>
      <c r="J141" s="34">
        <v>0.24172099999999999</v>
      </c>
      <c r="K141" s="34">
        <v>0.24371999999999999</v>
      </c>
      <c r="L141" s="34">
        <v>0.24546299999999999</v>
      </c>
      <c r="M141" s="34">
        <v>0.24696599999999999</v>
      </c>
      <c r="N141" s="34">
        <v>0.24826000000000001</v>
      </c>
      <c r="O141" s="34">
        <v>0.249363</v>
      </c>
      <c r="P141" s="34">
        <v>0.250276</v>
      </c>
      <c r="Q141" s="34">
        <v>0.251002</v>
      </c>
      <c r="R141" s="34">
        <v>0.25156600000000001</v>
      </c>
      <c r="S141" s="34">
        <v>0.251996</v>
      </c>
      <c r="T141" s="34">
        <v>0.25230200000000003</v>
      </c>
      <c r="U141" s="34">
        <v>0.25254900000000002</v>
      </c>
      <c r="V141" s="34">
        <v>0.25276700000000002</v>
      </c>
      <c r="W141" s="34">
        <v>0.252913</v>
      </c>
      <c r="X141" s="34">
        <v>0.25299899999999997</v>
      </c>
      <c r="Y141" s="34">
        <v>0.25311800000000001</v>
      </c>
      <c r="Z141" s="34">
        <v>0.25204599999999999</v>
      </c>
      <c r="AA141" s="34">
        <v>0.24804599999999999</v>
      </c>
      <c r="AB141" s="34">
        <v>0.24195</v>
      </c>
      <c r="AC141" s="34">
        <v>0.23443600000000001</v>
      </c>
      <c r="AD141" s="34">
        <v>0.226552</v>
      </c>
      <c r="AE141" s="34">
        <v>0.215672</v>
      </c>
      <c r="AF141" s="34">
        <v>0.203957</v>
      </c>
      <c r="AG141" s="32">
        <v>-2.5920000000000001E-3</v>
      </c>
      <c r="AH141">
        <v>1.7694000000000001E-2</v>
      </c>
      <c r="AI141">
        <v>1.8669999999999999E-2</v>
      </c>
      <c r="AJ141">
        <v>1.9667E-2</v>
      </c>
      <c r="AK141" s="100">
        <v>0.153</v>
      </c>
    </row>
    <row r="142" spans="1:37" ht="15" customHeight="1">
      <c r="A142" s="19" t="s">
        <v>659</v>
      </c>
      <c r="B142" s="37" t="s">
        <v>1999</v>
      </c>
      <c r="C142" s="34">
        <v>7.1000000000000005E-5</v>
      </c>
      <c r="D142" s="34">
        <v>7.2999999999999999E-5</v>
      </c>
      <c r="E142" s="34">
        <v>7.6000000000000004E-5</v>
      </c>
      <c r="F142" s="34">
        <v>7.7999999999999999E-5</v>
      </c>
      <c r="G142" s="34">
        <v>8.0000000000000007E-5</v>
      </c>
      <c r="H142" s="34">
        <v>8.2000000000000001E-5</v>
      </c>
      <c r="I142" s="34">
        <v>8.3999999999999995E-5</v>
      </c>
      <c r="J142" s="34">
        <v>8.7000000000000001E-5</v>
      </c>
      <c r="K142" s="34">
        <v>8.8999999999999995E-5</v>
      </c>
      <c r="L142" s="34">
        <v>9.1000000000000003E-5</v>
      </c>
      <c r="M142" s="34">
        <v>9.2999999999999997E-5</v>
      </c>
      <c r="N142" s="34">
        <v>9.3999999999999994E-5</v>
      </c>
      <c r="O142" s="34">
        <v>9.6000000000000002E-5</v>
      </c>
      <c r="P142" s="34">
        <v>9.7999999999999997E-5</v>
      </c>
      <c r="Q142" s="34">
        <v>1E-4</v>
      </c>
      <c r="R142" s="34">
        <v>1.02E-4</v>
      </c>
      <c r="S142" s="34">
        <v>1.0399999999999999E-4</v>
      </c>
      <c r="T142" s="34">
        <v>1.05E-4</v>
      </c>
      <c r="U142" s="34">
        <v>1.07E-4</v>
      </c>
      <c r="V142" s="34">
        <v>1.0900000000000001E-4</v>
      </c>
      <c r="W142" s="34">
        <v>1.11E-4</v>
      </c>
      <c r="X142" s="34">
        <v>1.12E-4</v>
      </c>
      <c r="Y142" s="34">
        <v>1.1400000000000001E-4</v>
      </c>
      <c r="Z142" s="34">
        <v>1.0900000000000001E-4</v>
      </c>
      <c r="AA142" s="34">
        <v>1.01E-4</v>
      </c>
      <c r="AB142" s="34">
        <v>9.6000000000000002E-5</v>
      </c>
      <c r="AC142" s="34">
        <v>9.3999999999999994E-5</v>
      </c>
      <c r="AD142" s="34">
        <v>9.2999999999999997E-5</v>
      </c>
      <c r="AE142" s="34">
        <v>9.2999999999999997E-5</v>
      </c>
      <c r="AF142" s="34">
        <v>9.5000000000000005E-5</v>
      </c>
      <c r="AG142" s="32">
        <v>9.8309999999999995E-3</v>
      </c>
      <c r="AH142">
        <v>3.9999999999999998E-6</v>
      </c>
      <c r="AI142">
        <v>3.9999999999999998E-6</v>
      </c>
      <c r="AJ142">
        <v>3.9999999999999998E-6</v>
      </c>
      <c r="AK142" s="100">
        <v>0.123</v>
      </c>
    </row>
    <row r="143" spans="1:37" ht="15" customHeight="1">
      <c r="A143" s="19" t="s">
        <v>658</v>
      </c>
      <c r="B143" s="37" t="s">
        <v>2000</v>
      </c>
      <c r="C143" s="34">
        <v>4.2999999999999999E-4</v>
      </c>
      <c r="D143" s="34">
        <v>8.7299999999999997E-4</v>
      </c>
      <c r="E143" s="34">
        <v>1.343E-3</v>
      </c>
      <c r="F143" s="34">
        <v>1.8320000000000001E-3</v>
      </c>
      <c r="G143" s="34">
        <v>2.3440000000000002E-3</v>
      </c>
      <c r="H143" s="34">
        <v>2.882E-3</v>
      </c>
      <c r="I143" s="34">
        <v>3.4420000000000002E-3</v>
      </c>
      <c r="J143" s="34">
        <v>4.0159999999999996E-3</v>
      </c>
      <c r="K143" s="34">
        <v>4.6109999999999996E-3</v>
      </c>
      <c r="L143" s="34">
        <v>5.2259999999999997E-3</v>
      </c>
      <c r="M143" s="34">
        <v>5.8609999999999999E-3</v>
      </c>
      <c r="N143" s="34">
        <v>6.5170000000000002E-3</v>
      </c>
      <c r="O143" s="34">
        <v>7.1960000000000001E-3</v>
      </c>
      <c r="P143" s="34">
        <v>7.8980000000000005E-3</v>
      </c>
      <c r="Q143" s="34">
        <v>8.6210000000000002E-3</v>
      </c>
      <c r="R143" s="34">
        <v>9.3710000000000009E-3</v>
      </c>
      <c r="S143" s="34">
        <v>1.0149999999999999E-2</v>
      </c>
      <c r="T143" s="34">
        <v>1.0959E-2</v>
      </c>
      <c r="U143" s="34">
        <v>1.1801000000000001E-2</v>
      </c>
      <c r="V143" s="34">
        <v>1.268E-2</v>
      </c>
      <c r="W143" s="34">
        <v>1.3592E-2</v>
      </c>
      <c r="X143" s="34">
        <v>1.4534E-2</v>
      </c>
      <c r="Y143" s="34">
        <v>1.5509999999999999E-2</v>
      </c>
      <c r="Z143" s="34">
        <v>1.652E-2</v>
      </c>
      <c r="AA143" s="34">
        <v>1.7569999999999999E-2</v>
      </c>
      <c r="AB143" s="34">
        <v>1.8662000000000002E-2</v>
      </c>
      <c r="AC143" s="34">
        <v>1.9789000000000001E-2</v>
      </c>
      <c r="AD143" s="34">
        <v>2.0951999999999998E-2</v>
      </c>
      <c r="AE143" s="34">
        <v>2.2159000000000002E-2</v>
      </c>
      <c r="AF143" s="34">
        <v>2.3411999999999999E-2</v>
      </c>
      <c r="AG143" s="32">
        <v>0.14780399999999999</v>
      </c>
      <c r="AH143">
        <v>8.6342979999999994</v>
      </c>
      <c r="AI143">
        <v>8.7636160000000007</v>
      </c>
      <c r="AJ143">
        <v>8.8824140000000007</v>
      </c>
      <c r="AK143" s="100">
        <v>2.7E-2</v>
      </c>
    </row>
    <row r="144" spans="1:37" ht="15" customHeight="1">
      <c r="A144" s="19" t="s">
        <v>657</v>
      </c>
      <c r="B144" s="37" t="s">
        <v>2001</v>
      </c>
      <c r="C144" s="34">
        <v>4.3399999999999998E-4</v>
      </c>
      <c r="D144" s="34">
        <v>8.83E-4</v>
      </c>
      <c r="E144" s="34">
        <v>1.3569999999999999E-3</v>
      </c>
      <c r="F144" s="34">
        <v>1.8519999999999999E-3</v>
      </c>
      <c r="G144" s="34">
        <v>2.369E-3</v>
      </c>
      <c r="H144" s="34">
        <v>2.9139999999999999E-3</v>
      </c>
      <c r="I144" s="34">
        <v>3.4789999999999999E-3</v>
      </c>
      <c r="J144" s="34">
        <v>4.0600000000000002E-3</v>
      </c>
      <c r="K144" s="34">
        <v>4.6610000000000002E-3</v>
      </c>
      <c r="L144" s="34">
        <v>5.2830000000000004E-3</v>
      </c>
      <c r="M144" s="34">
        <v>5.9239999999999996E-3</v>
      </c>
      <c r="N144" s="34">
        <v>6.5880000000000001E-3</v>
      </c>
      <c r="O144" s="34">
        <v>7.2740000000000001E-3</v>
      </c>
      <c r="P144" s="34">
        <v>7.9830000000000005E-3</v>
      </c>
      <c r="Q144" s="34">
        <v>8.7150000000000005E-3</v>
      </c>
      <c r="R144" s="34">
        <v>9.4719999999999995E-3</v>
      </c>
      <c r="S144" s="34">
        <v>1.026E-2</v>
      </c>
      <c r="T144" s="34">
        <v>1.1077999999999999E-2</v>
      </c>
      <c r="U144" s="34">
        <v>1.1929E-2</v>
      </c>
      <c r="V144" s="34">
        <v>1.2818E-2</v>
      </c>
      <c r="W144" s="34">
        <v>1.3738999999999999E-2</v>
      </c>
      <c r="X144" s="34">
        <v>1.4690999999999999E-2</v>
      </c>
      <c r="Y144" s="34">
        <v>1.5678000000000001E-2</v>
      </c>
      <c r="Z144" s="34">
        <v>1.6698999999999999E-2</v>
      </c>
      <c r="AA144" s="34">
        <v>1.7760999999999999E-2</v>
      </c>
      <c r="AB144" s="34">
        <v>1.8863999999999999E-2</v>
      </c>
      <c r="AC144" s="34">
        <v>2.0004000000000001E-2</v>
      </c>
      <c r="AD144" s="34">
        <v>2.1180000000000001E-2</v>
      </c>
      <c r="AE144" s="34">
        <v>2.24E-2</v>
      </c>
      <c r="AF144" s="34">
        <v>2.3666E-2</v>
      </c>
      <c r="AG144" s="32">
        <v>0.14780399999999999</v>
      </c>
    </row>
    <row r="145" spans="1:37" ht="15" customHeight="1">
      <c r="A145" s="19" t="s">
        <v>656</v>
      </c>
      <c r="B145" s="37" t="s">
        <v>2002</v>
      </c>
      <c r="C145" s="34">
        <v>0</v>
      </c>
      <c r="D145" s="34">
        <v>0</v>
      </c>
      <c r="E145" s="34">
        <v>0</v>
      </c>
      <c r="F145" s="34">
        <v>0</v>
      </c>
      <c r="G145" s="34">
        <v>0</v>
      </c>
      <c r="H145" s="34">
        <v>0</v>
      </c>
      <c r="I145" s="34">
        <v>0</v>
      </c>
      <c r="J145" s="34">
        <v>0</v>
      </c>
      <c r="K145" s="34">
        <v>0</v>
      </c>
      <c r="L145" s="34">
        <v>9.9999999999999995E-7</v>
      </c>
      <c r="M145" s="34">
        <v>9.9999999999999995E-7</v>
      </c>
      <c r="N145" s="34">
        <v>9.9999999999999995E-7</v>
      </c>
      <c r="O145" s="34">
        <v>9.9999999999999995E-7</v>
      </c>
      <c r="P145" s="34">
        <v>9.9999999999999995E-7</v>
      </c>
      <c r="Q145" s="34">
        <v>9.9999999999999995E-7</v>
      </c>
      <c r="R145" s="34">
        <v>9.9999999999999995E-7</v>
      </c>
      <c r="S145" s="34">
        <v>9.9999999999999995E-7</v>
      </c>
      <c r="T145" s="34">
        <v>9.9999999999999995E-7</v>
      </c>
      <c r="U145" s="34">
        <v>9.9999999999999995E-7</v>
      </c>
      <c r="V145" s="34">
        <v>9.9999999999999995E-7</v>
      </c>
      <c r="W145" s="34">
        <v>9.9999999999999995E-7</v>
      </c>
      <c r="X145" s="34">
        <v>9.9999999999999995E-7</v>
      </c>
      <c r="Y145" s="34">
        <v>9.9999999999999995E-7</v>
      </c>
      <c r="Z145" s="34">
        <v>9.9999999999999995E-7</v>
      </c>
      <c r="AA145" s="34">
        <v>9.9999999999999995E-7</v>
      </c>
      <c r="AB145" s="34">
        <v>9.9999999999999995E-7</v>
      </c>
      <c r="AC145" s="34">
        <v>9.9999999999999995E-7</v>
      </c>
      <c r="AD145" s="34">
        <v>9.9999999999999995E-7</v>
      </c>
      <c r="AE145" s="34">
        <v>9.9999999999999995E-7</v>
      </c>
      <c r="AF145" s="34">
        <v>9.9999999999999995E-7</v>
      </c>
      <c r="AG145" s="32">
        <v>0.11742900000000001</v>
      </c>
      <c r="AH145">
        <v>3.7533599999999998</v>
      </c>
      <c r="AI145">
        <v>3.8341240000000001</v>
      </c>
      <c r="AJ145">
        <v>3.9139870000000001</v>
      </c>
      <c r="AK145" s="100">
        <v>2.1000000000000001E-2</v>
      </c>
    </row>
    <row r="146" spans="1:37" ht="15" customHeight="1">
      <c r="A146" s="19" t="s">
        <v>655</v>
      </c>
      <c r="B146" s="37" t="s">
        <v>2003</v>
      </c>
      <c r="C146" s="34">
        <v>4.2983370000000001</v>
      </c>
      <c r="D146" s="34">
        <v>4.4948620000000004</v>
      </c>
      <c r="E146" s="34">
        <v>4.6973339999999997</v>
      </c>
      <c r="F146" s="34">
        <v>4.9003639999999997</v>
      </c>
      <c r="G146" s="34">
        <v>5.1058329999999996</v>
      </c>
      <c r="H146" s="34">
        <v>5.3152160000000004</v>
      </c>
      <c r="I146" s="34">
        <v>5.5229429999999997</v>
      </c>
      <c r="J146" s="34">
        <v>5.7244549999999998</v>
      </c>
      <c r="K146" s="34">
        <v>5.9213100000000001</v>
      </c>
      <c r="L146" s="34">
        <v>6.1143260000000001</v>
      </c>
      <c r="M146" s="34">
        <v>6.3012620000000004</v>
      </c>
      <c r="N146" s="34">
        <v>6.4866950000000001</v>
      </c>
      <c r="O146" s="34">
        <v>6.6583600000000001</v>
      </c>
      <c r="P146" s="34">
        <v>6.8235539999999997</v>
      </c>
      <c r="Q146" s="34">
        <v>6.9791679999999996</v>
      </c>
      <c r="R146" s="34">
        <v>7.1335490000000004</v>
      </c>
      <c r="S146" s="34">
        <v>7.2875620000000003</v>
      </c>
      <c r="T146" s="34">
        <v>7.4405190000000001</v>
      </c>
      <c r="U146" s="34">
        <v>7.5871740000000001</v>
      </c>
      <c r="V146" s="34">
        <v>7.7271609999999997</v>
      </c>
      <c r="W146" s="34">
        <v>7.8708410000000004</v>
      </c>
      <c r="X146" s="34">
        <v>8.010154</v>
      </c>
      <c r="Y146" s="34">
        <v>8.1644210000000008</v>
      </c>
      <c r="Z146" s="34">
        <v>8.3304410000000004</v>
      </c>
      <c r="AA146" s="34">
        <v>8.4921039999999994</v>
      </c>
      <c r="AB146" s="34">
        <v>8.6474810000000009</v>
      </c>
      <c r="AC146" s="34">
        <v>8.8061000000000007</v>
      </c>
      <c r="AD146" s="34">
        <v>8.9652519999999996</v>
      </c>
      <c r="AE146" s="34">
        <v>9.111103</v>
      </c>
      <c r="AF146" s="34">
        <v>9.2513930000000002</v>
      </c>
      <c r="AG146" s="32">
        <v>2.6785E-2</v>
      </c>
      <c r="AH146">
        <v>2.036003</v>
      </c>
      <c r="AI146">
        <v>2.0706730000000002</v>
      </c>
      <c r="AJ146">
        <v>2.1033520000000001</v>
      </c>
      <c r="AK146" s="100">
        <v>1.4E-2</v>
      </c>
    </row>
    <row r="147" spans="1:37" ht="15" customHeight="1">
      <c r="A147" s="123"/>
      <c r="B147" s="30" t="s">
        <v>2004</v>
      </c>
      <c r="C147" s="123"/>
      <c r="D147" s="123"/>
      <c r="E147" s="123"/>
      <c r="F147" s="123"/>
      <c r="G147" s="123"/>
      <c r="H147" s="123"/>
      <c r="I147" s="123"/>
      <c r="J147" s="123"/>
      <c r="K147" s="123"/>
      <c r="L147" s="123"/>
      <c r="M147" s="123"/>
      <c r="N147" s="123"/>
      <c r="O147" s="123"/>
      <c r="P147" s="123"/>
      <c r="Q147" s="123"/>
      <c r="R147" s="123"/>
      <c r="S147" s="123"/>
      <c r="T147" s="123"/>
      <c r="U147" s="123"/>
      <c r="V147" s="123"/>
      <c r="W147" s="123"/>
      <c r="X147" s="123"/>
      <c r="Y147" s="123"/>
      <c r="Z147" s="123"/>
      <c r="AA147" s="123"/>
      <c r="AB147" s="123"/>
      <c r="AC147" s="123"/>
      <c r="AD147" s="123"/>
      <c r="AE147" s="123"/>
      <c r="AF147" s="123"/>
      <c r="AG147" s="123"/>
      <c r="AH147">
        <v>1.0113E-2</v>
      </c>
      <c r="AI147">
        <v>1.0579E-2</v>
      </c>
      <c r="AJ147">
        <v>1.1084E-2</v>
      </c>
      <c r="AK147" s="100">
        <v>4.2999999999999997E-2</v>
      </c>
    </row>
    <row r="148" spans="1:37" ht="15" customHeight="1">
      <c r="A148" s="19" t="s">
        <v>654</v>
      </c>
      <c r="B148" s="37" t="s">
        <v>1995</v>
      </c>
      <c r="C148" s="34">
        <v>2.2274069999999999</v>
      </c>
      <c r="D148" s="34">
        <v>2.2843460000000002</v>
      </c>
      <c r="E148" s="34">
        <v>2.3441909999999999</v>
      </c>
      <c r="F148" s="34">
        <v>2.4046150000000002</v>
      </c>
      <c r="G148" s="34">
        <v>2.4657200000000001</v>
      </c>
      <c r="H148" s="34">
        <v>2.5285570000000002</v>
      </c>
      <c r="I148" s="34">
        <v>2.5885829999999999</v>
      </c>
      <c r="J148" s="34">
        <v>2.645149</v>
      </c>
      <c r="K148" s="34">
        <v>2.6981280000000001</v>
      </c>
      <c r="L148" s="34">
        <v>2.7508780000000002</v>
      </c>
      <c r="M148" s="34">
        <v>2.8006799999999998</v>
      </c>
      <c r="N148" s="34">
        <v>2.8489770000000001</v>
      </c>
      <c r="O148" s="34">
        <v>2.89167</v>
      </c>
      <c r="P148" s="34">
        <v>2.930186</v>
      </c>
      <c r="Q148" s="34">
        <v>2.9675660000000001</v>
      </c>
      <c r="R148" s="34">
        <v>3.0053390000000002</v>
      </c>
      <c r="S148" s="34">
        <v>3.044292</v>
      </c>
      <c r="T148" s="34">
        <v>3.0827659999999999</v>
      </c>
      <c r="U148" s="34">
        <v>3.1200450000000002</v>
      </c>
      <c r="V148" s="34">
        <v>3.1561110000000001</v>
      </c>
      <c r="W148" s="34">
        <v>3.1896580000000001</v>
      </c>
      <c r="X148" s="34">
        <v>3.2239089999999999</v>
      </c>
      <c r="Y148" s="34">
        <v>3.264138</v>
      </c>
      <c r="Z148" s="34">
        <v>3.3088220000000002</v>
      </c>
      <c r="AA148" s="34">
        <v>3.3548119999999999</v>
      </c>
      <c r="AB148" s="34">
        <v>3.4002940000000001</v>
      </c>
      <c r="AC148" s="34">
        <v>3.4458950000000002</v>
      </c>
      <c r="AD148" s="34">
        <v>3.4903149999999998</v>
      </c>
      <c r="AE148" s="34">
        <v>3.5349059999999999</v>
      </c>
      <c r="AF148" s="34">
        <v>3.581366</v>
      </c>
      <c r="AG148" s="32">
        <v>1.6511000000000001E-2</v>
      </c>
      <c r="AH148">
        <v>1.7042999999999999E-2</v>
      </c>
      <c r="AI148">
        <v>1.7590999999999999E-2</v>
      </c>
      <c r="AJ148">
        <v>1.8157E-2</v>
      </c>
      <c r="AK148" s="100">
        <v>6.4000000000000001E-2</v>
      </c>
    </row>
    <row r="149" spans="1:37" ht="15" customHeight="1">
      <c r="A149" s="19" t="s">
        <v>653</v>
      </c>
      <c r="B149" s="37" t="s">
        <v>1996</v>
      </c>
      <c r="C149" s="34">
        <v>1.4461360000000001</v>
      </c>
      <c r="D149" s="34">
        <v>1.4388989999999999</v>
      </c>
      <c r="E149" s="34">
        <v>1.435327</v>
      </c>
      <c r="F149" s="34">
        <v>1.4343570000000001</v>
      </c>
      <c r="G149" s="34">
        <v>1.4358979999999999</v>
      </c>
      <c r="H149" s="34">
        <v>1.439346</v>
      </c>
      <c r="I149" s="34">
        <v>1.4433469999999999</v>
      </c>
      <c r="J149" s="34">
        <v>1.446372</v>
      </c>
      <c r="K149" s="34">
        <v>1.4490700000000001</v>
      </c>
      <c r="L149" s="34">
        <v>1.4530369999999999</v>
      </c>
      <c r="M149" s="34">
        <v>1.45556</v>
      </c>
      <c r="N149" s="34">
        <v>1.4594419999999999</v>
      </c>
      <c r="O149" s="34">
        <v>1.461322</v>
      </c>
      <c r="P149" s="34">
        <v>1.463244</v>
      </c>
      <c r="Q149" s="34">
        <v>1.467605</v>
      </c>
      <c r="R149" s="34">
        <v>1.473187</v>
      </c>
      <c r="S149" s="34">
        <v>1.4806079999999999</v>
      </c>
      <c r="T149" s="34">
        <v>1.4891049999999999</v>
      </c>
      <c r="U149" s="34">
        <v>1.4999499999999999</v>
      </c>
      <c r="V149" s="34">
        <v>1.5107809999999999</v>
      </c>
      <c r="W149" s="34">
        <v>1.5231669999999999</v>
      </c>
      <c r="X149" s="34">
        <v>1.537552</v>
      </c>
      <c r="Y149" s="34">
        <v>1.555407</v>
      </c>
      <c r="Z149" s="34">
        <v>1.575663</v>
      </c>
      <c r="AA149" s="34">
        <v>1.5961270000000001</v>
      </c>
      <c r="AB149" s="34">
        <v>1.616611</v>
      </c>
      <c r="AC149" s="34">
        <v>1.6366860000000001</v>
      </c>
      <c r="AD149" s="34">
        <v>1.6558299999999999</v>
      </c>
      <c r="AE149" s="34">
        <v>1.675278</v>
      </c>
      <c r="AF149" s="34">
        <v>1.6942790000000001</v>
      </c>
      <c r="AG149" s="32">
        <v>5.476E-3</v>
      </c>
      <c r="AH149">
        <v>0.25457000000000002</v>
      </c>
      <c r="AI149">
        <v>0.26755400000000001</v>
      </c>
      <c r="AJ149">
        <v>0.281084</v>
      </c>
      <c r="AK149" s="100">
        <v>7.3999999999999996E-2</v>
      </c>
    </row>
    <row r="150" spans="1:37" ht="15" customHeight="1">
      <c r="A150" s="19" t="s">
        <v>652</v>
      </c>
      <c r="B150" s="37" t="s">
        <v>1753</v>
      </c>
      <c r="C150" s="34">
        <v>2.666E-3</v>
      </c>
      <c r="D150" s="34">
        <v>2.7330000000000002E-3</v>
      </c>
      <c r="E150" s="34">
        <v>2.8479999999999998E-3</v>
      </c>
      <c r="F150" s="34">
        <v>2.9970000000000001E-3</v>
      </c>
      <c r="G150" s="34">
        <v>3.1749999999999999E-3</v>
      </c>
      <c r="H150" s="34">
        <v>3.3809999999999999E-3</v>
      </c>
      <c r="I150" s="34">
        <v>3.5969999999999999E-3</v>
      </c>
      <c r="J150" s="34">
        <v>3.8219999999999999E-3</v>
      </c>
      <c r="K150" s="34">
        <v>4.0470000000000002E-3</v>
      </c>
      <c r="L150" s="34">
        <v>4.2880000000000001E-3</v>
      </c>
      <c r="M150" s="34">
        <v>4.535E-3</v>
      </c>
      <c r="N150" s="34">
        <v>4.7930000000000004E-3</v>
      </c>
      <c r="O150" s="34">
        <v>5.071E-3</v>
      </c>
      <c r="P150" s="34">
        <v>5.3470000000000002E-3</v>
      </c>
      <c r="Q150" s="34">
        <v>5.6259999999999999E-3</v>
      </c>
      <c r="R150" s="34">
        <v>5.9280000000000001E-3</v>
      </c>
      <c r="S150" s="34">
        <v>6.2550000000000001E-3</v>
      </c>
      <c r="T150" s="34">
        <v>6.6030000000000004E-3</v>
      </c>
      <c r="U150" s="34">
        <v>6.9719999999999999E-3</v>
      </c>
      <c r="V150" s="34">
        <v>7.3619999999999996E-3</v>
      </c>
      <c r="W150" s="34">
        <v>7.7669999999999996E-3</v>
      </c>
      <c r="X150" s="34">
        <v>8.1880000000000008E-3</v>
      </c>
      <c r="Y150" s="34">
        <v>8.6269999999999993E-3</v>
      </c>
      <c r="Z150" s="34">
        <v>9.0810000000000005E-3</v>
      </c>
      <c r="AA150" s="34">
        <v>9.5510000000000005E-3</v>
      </c>
      <c r="AB150" s="34">
        <v>1.004E-2</v>
      </c>
      <c r="AC150" s="34">
        <v>1.0543E-2</v>
      </c>
      <c r="AD150" s="34">
        <v>1.1055000000000001E-2</v>
      </c>
      <c r="AE150" s="34">
        <v>1.1527000000000001E-2</v>
      </c>
      <c r="AF150" s="34">
        <v>1.2047E-2</v>
      </c>
      <c r="AG150" s="32">
        <v>5.3386999999999997E-2</v>
      </c>
      <c r="AH150">
        <v>1.2411999999999999E-2</v>
      </c>
      <c r="AI150">
        <v>1.3127E-2</v>
      </c>
      <c r="AJ150">
        <v>1.3868999999999999E-2</v>
      </c>
      <c r="AK150" s="100">
        <v>0.13900000000000001</v>
      </c>
    </row>
    <row r="151" spans="1:37" ht="15" customHeight="1">
      <c r="A151" s="19" t="s">
        <v>651</v>
      </c>
      <c r="B151" s="37" t="s">
        <v>1997</v>
      </c>
      <c r="C151" s="34">
        <v>2.8779999999999999E-3</v>
      </c>
      <c r="D151" s="34">
        <v>3.522E-3</v>
      </c>
      <c r="E151" s="34">
        <v>4.1619999999999999E-3</v>
      </c>
      <c r="F151" s="34">
        <v>4.7850000000000002E-3</v>
      </c>
      <c r="G151" s="34">
        <v>5.391E-3</v>
      </c>
      <c r="H151" s="34">
        <v>5.9849999999999999E-3</v>
      </c>
      <c r="I151" s="34">
        <v>6.5550000000000001E-3</v>
      </c>
      <c r="J151" s="34">
        <v>7.1000000000000004E-3</v>
      </c>
      <c r="K151" s="34">
        <v>7.6309999999999998E-3</v>
      </c>
      <c r="L151" s="34">
        <v>8.1499999999999993E-3</v>
      </c>
      <c r="M151" s="34">
        <v>8.6540000000000002E-3</v>
      </c>
      <c r="N151" s="34">
        <v>9.1400000000000006E-3</v>
      </c>
      <c r="O151" s="34">
        <v>9.6139999999999993E-3</v>
      </c>
      <c r="P151" s="34">
        <v>1.0073E-2</v>
      </c>
      <c r="Q151" s="34">
        <v>1.0515E-2</v>
      </c>
      <c r="R151" s="34">
        <v>1.0939000000000001E-2</v>
      </c>
      <c r="S151" s="34">
        <v>1.1358E-2</v>
      </c>
      <c r="T151" s="34">
        <v>1.1773E-2</v>
      </c>
      <c r="U151" s="34">
        <v>1.2194999999999999E-2</v>
      </c>
      <c r="V151" s="34">
        <v>1.2623000000000001E-2</v>
      </c>
      <c r="W151" s="34">
        <v>1.3037999999999999E-2</v>
      </c>
      <c r="X151" s="34">
        <v>1.3455999999999999E-2</v>
      </c>
      <c r="Y151" s="34">
        <v>1.3852E-2</v>
      </c>
      <c r="Z151" s="34">
        <v>1.4239E-2</v>
      </c>
      <c r="AA151" s="34">
        <v>1.4644000000000001E-2</v>
      </c>
      <c r="AB151" s="34">
        <v>1.5065E-2</v>
      </c>
      <c r="AC151" s="34">
        <v>1.5481E-2</v>
      </c>
      <c r="AD151" s="34">
        <v>1.5892E-2</v>
      </c>
      <c r="AE151" s="34">
        <v>1.6320000000000001E-2</v>
      </c>
      <c r="AF151" s="34">
        <v>1.6781999999999998E-2</v>
      </c>
      <c r="AG151" s="32">
        <v>6.2687000000000007E-2</v>
      </c>
      <c r="AH151">
        <v>1.3374E-2</v>
      </c>
      <c r="AI151">
        <v>1.4151E-2</v>
      </c>
      <c r="AJ151">
        <v>1.4956000000000001E-2</v>
      </c>
      <c r="AK151" s="100">
        <v>0.157</v>
      </c>
    </row>
    <row r="152" spans="1:37" ht="15" customHeight="1">
      <c r="A152" s="19" t="s">
        <v>650</v>
      </c>
      <c r="B152" s="37" t="s">
        <v>1998</v>
      </c>
      <c r="C152" s="34">
        <v>3.7470999999999997E-2</v>
      </c>
      <c r="D152" s="34">
        <v>4.5025999999999997E-2</v>
      </c>
      <c r="E152" s="34">
        <v>5.2795000000000002E-2</v>
      </c>
      <c r="F152" s="34">
        <v>6.0603999999999998E-2</v>
      </c>
      <c r="G152" s="34">
        <v>6.8415000000000004E-2</v>
      </c>
      <c r="H152" s="34">
        <v>7.6297000000000004E-2</v>
      </c>
      <c r="I152" s="34">
        <v>8.4062999999999999E-2</v>
      </c>
      <c r="J152" s="34">
        <v>9.1698000000000002E-2</v>
      </c>
      <c r="K152" s="34">
        <v>9.9329000000000001E-2</v>
      </c>
      <c r="L152" s="34">
        <v>0.107013</v>
      </c>
      <c r="M152" s="34">
        <v>0.114716</v>
      </c>
      <c r="N152" s="34">
        <v>0.122432</v>
      </c>
      <c r="O152" s="34">
        <v>0.130221</v>
      </c>
      <c r="P152" s="34">
        <v>0.138096</v>
      </c>
      <c r="Q152" s="34">
        <v>0.14602999999999999</v>
      </c>
      <c r="R152" s="34">
        <v>0.15409100000000001</v>
      </c>
      <c r="S152" s="34">
        <v>0.162409</v>
      </c>
      <c r="T152" s="34">
        <v>0.17099400000000001</v>
      </c>
      <c r="U152" s="34">
        <v>0.179899</v>
      </c>
      <c r="V152" s="34">
        <v>0.18915999999999999</v>
      </c>
      <c r="W152" s="34">
        <v>0.19868</v>
      </c>
      <c r="X152" s="34">
        <v>0.20850299999999999</v>
      </c>
      <c r="Y152" s="34">
        <v>0.21867900000000001</v>
      </c>
      <c r="Z152" s="34">
        <v>0.22912099999999999</v>
      </c>
      <c r="AA152" s="34">
        <v>0.23982300000000001</v>
      </c>
      <c r="AB152" s="34">
        <v>0.25086799999999998</v>
      </c>
      <c r="AC152" s="34">
        <v>0.26204300000000003</v>
      </c>
      <c r="AD152" s="34">
        <v>0.27329599999999998</v>
      </c>
      <c r="AE152" s="34">
        <v>0.28498899999999999</v>
      </c>
      <c r="AF152" s="34">
        <v>0.29744399999999999</v>
      </c>
      <c r="AG152" s="32">
        <v>7.4050000000000005E-2</v>
      </c>
      <c r="AH152">
        <v>1.256E-2</v>
      </c>
      <c r="AI152">
        <v>1.3289E-2</v>
      </c>
      <c r="AJ152">
        <v>1.4045999999999999E-2</v>
      </c>
      <c r="AK152" s="100">
        <v>0.157</v>
      </c>
    </row>
    <row r="153" spans="1:37" ht="15" customHeight="1">
      <c r="A153" s="19" t="s">
        <v>649</v>
      </c>
      <c r="B153" s="37" t="s">
        <v>1999</v>
      </c>
      <c r="C153" s="34">
        <v>1.34E-4</v>
      </c>
      <c r="D153" s="34">
        <v>1.4999999999999999E-4</v>
      </c>
      <c r="E153" s="34">
        <v>1.63E-4</v>
      </c>
      <c r="F153" s="34">
        <v>1.76E-4</v>
      </c>
      <c r="G153" s="34">
        <v>1.8699999999999999E-4</v>
      </c>
      <c r="H153" s="34">
        <v>1.9699999999999999E-4</v>
      </c>
      <c r="I153" s="34">
        <v>2.05E-4</v>
      </c>
      <c r="J153" s="34">
        <v>2.12E-4</v>
      </c>
      <c r="K153" s="34">
        <v>2.1800000000000001E-4</v>
      </c>
      <c r="L153" s="34">
        <v>2.22E-4</v>
      </c>
      <c r="M153" s="34">
        <v>2.2599999999999999E-4</v>
      </c>
      <c r="N153" s="34">
        <v>2.2900000000000001E-4</v>
      </c>
      <c r="O153" s="34">
        <v>2.3000000000000001E-4</v>
      </c>
      <c r="P153" s="34">
        <v>2.31E-4</v>
      </c>
      <c r="Q153" s="34">
        <v>2.32E-4</v>
      </c>
      <c r="R153" s="34">
        <v>2.31E-4</v>
      </c>
      <c r="S153" s="34">
        <v>2.3000000000000001E-4</v>
      </c>
      <c r="T153" s="34">
        <v>2.2800000000000001E-4</v>
      </c>
      <c r="U153" s="34">
        <v>2.2599999999999999E-4</v>
      </c>
      <c r="V153" s="34">
        <v>2.23E-4</v>
      </c>
      <c r="W153" s="34">
        <v>2.2000000000000001E-4</v>
      </c>
      <c r="X153" s="34">
        <v>2.1699999999999999E-4</v>
      </c>
      <c r="Y153" s="34">
        <v>2.13E-4</v>
      </c>
      <c r="Z153" s="34">
        <v>2.0900000000000001E-4</v>
      </c>
      <c r="AA153" s="34">
        <v>2.04E-4</v>
      </c>
      <c r="AB153" s="34">
        <v>2.0000000000000001E-4</v>
      </c>
      <c r="AC153" s="34">
        <v>1.95E-4</v>
      </c>
      <c r="AD153" s="34">
        <v>1.9000000000000001E-4</v>
      </c>
      <c r="AE153" s="34">
        <v>1.84E-4</v>
      </c>
      <c r="AF153" s="34">
        <v>1.7799999999999999E-4</v>
      </c>
      <c r="AG153" s="32">
        <v>9.8340000000000007E-3</v>
      </c>
      <c r="AH153">
        <v>2.0545999999999998E-2</v>
      </c>
      <c r="AI153">
        <v>2.1739999999999999E-2</v>
      </c>
      <c r="AJ153">
        <v>2.2977000000000001E-2</v>
      </c>
      <c r="AK153" s="100">
        <v>0.157</v>
      </c>
    </row>
    <row r="154" spans="1:37" ht="15" customHeight="1">
      <c r="A154" s="19" t="s">
        <v>648</v>
      </c>
      <c r="B154" s="37" t="s">
        <v>2000</v>
      </c>
      <c r="C154" s="34">
        <v>3.1599999999999998E-4</v>
      </c>
      <c r="D154" s="34">
        <v>6.5300000000000004E-4</v>
      </c>
      <c r="E154" s="34">
        <v>1.011E-3</v>
      </c>
      <c r="F154" s="34">
        <v>1.3829999999999999E-3</v>
      </c>
      <c r="G154" s="34">
        <v>1.768E-3</v>
      </c>
      <c r="H154" s="34">
        <v>2.1689999999999999E-3</v>
      </c>
      <c r="I154" s="34">
        <v>2.5760000000000002E-3</v>
      </c>
      <c r="J154" s="34">
        <v>2.9870000000000001E-3</v>
      </c>
      <c r="K154" s="34">
        <v>3.4090000000000001E-3</v>
      </c>
      <c r="L154" s="34">
        <v>3.8440000000000002E-3</v>
      </c>
      <c r="M154" s="34">
        <v>4.2880000000000001E-3</v>
      </c>
      <c r="N154" s="34">
        <v>4.7410000000000004E-3</v>
      </c>
      <c r="O154" s="34">
        <v>5.2050000000000004E-3</v>
      </c>
      <c r="P154" s="34">
        <v>5.6810000000000003E-3</v>
      </c>
      <c r="Q154" s="34">
        <v>6.1659999999999996E-3</v>
      </c>
      <c r="R154" s="34">
        <v>6.6620000000000004E-3</v>
      </c>
      <c r="S154" s="34">
        <v>7.1739999999999998E-3</v>
      </c>
      <c r="T154" s="34">
        <v>7.7029999999999998E-3</v>
      </c>
      <c r="U154" s="34">
        <v>8.2520000000000007E-3</v>
      </c>
      <c r="V154" s="34">
        <v>8.822E-3</v>
      </c>
      <c r="W154" s="34">
        <v>9.4079999999999997E-3</v>
      </c>
      <c r="X154" s="34">
        <v>1.0011000000000001E-2</v>
      </c>
      <c r="Y154" s="34">
        <v>1.0635E-2</v>
      </c>
      <c r="Z154" s="34">
        <v>1.1276E-2</v>
      </c>
      <c r="AA154" s="34">
        <v>1.1937E-2</v>
      </c>
      <c r="AB154" s="34">
        <v>1.2619999999999999E-2</v>
      </c>
      <c r="AC154" s="34">
        <v>1.3318999999999999E-2</v>
      </c>
      <c r="AD154" s="34">
        <v>1.4029E-2</v>
      </c>
      <c r="AE154" s="34">
        <v>1.4767000000000001E-2</v>
      </c>
      <c r="AF154" s="34">
        <v>1.5547E-2</v>
      </c>
      <c r="AG154" s="32">
        <v>0.143729</v>
      </c>
      <c r="AH154">
        <v>6.1299830000000002</v>
      </c>
      <c r="AI154">
        <v>6.2628250000000003</v>
      </c>
      <c r="AJ154">
        <v>6.3935079999999997</v>
      </c>
      <c r="AK154" s="100">
        <v>0.02</v>
      </c>
    </row>
    <row r="155" spans="1:37" ht="15" customHeight="1">
      <c r="A155" s="19" t="s">
        <v>647</v>
      </c>
      <c r="B155" s="37" t="s">
        <v>2001</v>
      </c>
      <c r="C155" s="34">
        <v>2.8899999999999998E-4</v>
      </c>
      <c r="D155" s="34">
        <v>5.9699999999999998E-4</v>
      </c>
      <c r="E155" s="34">
        <v>9.2400000000000002E-4</v>
      </c>
      <c r="F155" s="34">
        <v>1.2639999999999999E-3</v>
      </c>
      <c r="G155" s="34">
        <v>1.616E-3</v>
      </c>
      <c r="H155" s="34">
        <v>1.9819999999999998E-3</v>
      </c>
      <c r="I155" s="34">
        <v>2.3540000000000002E-3</v>
      </c>
      <c r="J155" s="34">
        <v>2.7299999999999998E-3</v>
      </c>
      <c r="K155" s="34">
        <v>3.1159999999999998E-3</v>
      </c>
      <c r="L155" s="34">
        <v>3.5130000000000001E-3</v>
      </c>
      <c r="M155" s="34">
        <v>3.9189999999999997E-3</v>
      </c>
      <c r="N155" s="34">
        <v>4.333E-3</v>
      </c>
      <c r="O155" s="34">
        <v>4.7569999999999999E-3</v>
      </c>
      <c r="P155" s="34">
        <v>5.1919999999999996E-3</v>
      </c>
      <c r="Q155" s="34">
        <v>5.6350000000000003E-3</v>
      </c>
      <c r="R155" s="34">
        <v>6.0879999999999997E-3</v>
      </c>
      <c r="S155" s="34">
        <v>6.5560000000000002E-3</v>
      </c>
      <c r="T155" s="34">
        <v>7.0400000000000003E-3</v>
      </c>
      <c r="U155" s="34">
        <v>7.541E-3</v>
      </c>
      <c r="V155" s="34">
        <v>8.0619999999999997E-3</v>
      </c>
      <c r="W155" s="34">
        <v>8.5970000000000005E-3</v>
      </c>
      <c r="X155" s="34">
        <v>9.1489999999999991E-3</v>
      </c>
      <c r="Y155" s="34">
        <v>9.7190000000000002E-3</v>
      </c>
      <c r="Z155" s="34">
        <v>1.0305E-2</v>
      </c>
      <c r="AA155" s="34">
        <v>1.0909E-2</v>
      </c>
      <c r="AB155" s="34">
        <v>1.1533E-2</v>
      </c>
      <c r="AC155" s="34">
        <v>1.2172000000000001E-2</v>
      </c>
      <c r="AD155" s="34">
        <v>1.282E-2</v>
      </c>
      <c r="AE155" s="34">
        <v>1.3495E-2</v>
      </c>
      <c r="AF155" s="34">
        <v>1.4208E-2</v>
      </c>
      <c r="AG155" s="32">
        <v>0.143729</v>
      </c>
    </row>
    <row r="156" spans="1:37" ht="15" customHeight="1">
      <c r="A156" s="19" t="s">
        <v>646</v>
      </c>
      <c r="B156" s="37" t="s">
        <v>2002</v>
      </c>
      <c r="C156" s="34">
        <v>4.84E-4</v>
      </c>
      <c r="D156" s="34">
        <v>9.990000000000001E-4</v>
      </c>
      <c r="E156" s="34">
        <v>1.5460000000000001E-3</v>
      </c>
      <c r="F156" s="34">
        <v>2.1150000000000001E-3</v>
      </c>
      <c r="G156" s="34">
        <v>2.7030000000000001E-3</v>
      </c>
      <c r="H156" s="34">
        <v>3.3149999999999998E-3</v>
      </c>
      <c r="I156" s="34">
        <v>3.9379999999999997E-3</v>
      </c>
      <c r="J156" s="34">
        <v>4.5669999999999999E-3</v>
      </c>
      <c r="K156" s="34">
        <v>5.2119999999999996E-3</v>
      </c>
      <c r="L156" s="34">
        <v>5.8770000000000003E-3</v>
      </c>
      <c r="M156" s="34">
        <v>6.5560000000000002E-3</v>
      </c>
      <c r="N156" s="34">
        <v>7.2490000000000002E-3</v>
      </c>
      <c r="O156" s="34">
        <v>7.9579999999999998E-3</v>
      </c>
      <c r="P156" s="34">
        <v>8.6859999999999993E-3</v>
      </c>
      <c r="Q156" s="34">
        <v>9.4269999999999996E-3</v>
      </c>
      <c r="R156" s="34">
        <v>1.0185E-2</v>
      </c>
      <c r="S156" s="34">
        <v>1.0968E-2</v>
      </c>
      <c r="T156" s="34">
        <v>1.1776999999999999E-2</v>
      </c>
      <c r="U156" s="34">
        <v>1.2616E-2</v>
      </c>
      <c r="V156" s="34">
        <v>1.3488E-2</v>
      </c>
      <c r="W156" s="34">
        <v>1.4383E-2</v>
      </c>
      <c r="X156" s="34">
        <v>1.5306E-2</v>
      </c>
      <c r="Y156" s="34">
        <v>1.6258999999999999E-2</v>
      </c>
      <c r="Z156" s="34">
        <v>1.7239999999999998E-2</v>
      </c>
      <c r="AA156" s="34">
        <v>1.8249999999999999E-2</v>
      </c>
      <c r="AB156" s="34">
        <v>1.9295E-2</v>
      </c>
      <c r="AC156" s="34">
        <v>2.0362000000000002E-2</v>
      </c>
      <c r="AD156" s="34">
        <v>2.1447000000000001E-2</v>
      </c>
      <c r="AE156" s="34">
        <v>2.2575999999999999E-2</v>
      </c>
      <c r="AF156" s="34">
        <v>2.3768999999999998E-2</v>
      </c>
      <c r="AG156" s="32">
        <v>0.143729</v>
      </c>
      <c r="AH156">
        <v>6.3322200000000004</v>
      </c>
      <c r="AI156">
        <v>6.3348310000000003</v>
      </c>
      <c r="AJ156">
        <v>6.3288529999999996</v>
      </c>
      <c r="AK156" s="100">
        <v>8.0000000000000002E-3</v>
      </c>
    </row>
    <row r="157" spans="1:37" ht="15" customHeight="1">
      <c r="A157" s="19" t="s">
        <v>645</v>
      </c>
      <c r="B157" s="37" t="s">
        <v>2005</v>
      </c>
      <c r="C157" s="34">
        <v>3.7177790000000002</v>
      </c>
      <c r="D157" s="34">
        <v>3.7769240000000002</v>
      </c>
      <c r="E157" s="34">
        <v>3.8429690000000001</v>
      </c>
      <c r="F157" s="34">
        <v>3.9122970000000001</v>
      </c>
      <c r="G157" s="34">
        <v>3.9848729999999999</v>
      </c>
      <c r="H157" s="34">
        <v>4.0612279999999998</v>
      </c>
      <c r="I157" s="34">
        <v>4.1352180000000001</v>
      </c>
      <c r="J157" s="34">
        <v>4.204637</v>
      </c>
      <c r="K157" s="34">
        <v>4.2701630000000002</v>
      </c>
      <c r="L157" s="34">
        <v>4.3368180000000001</v>
      </c>
      <c r="M157" s="34">
        <v>4.3991350000000002</v>
      </c>
      <c r="N157" s="34">
        <v>4.4613339999999999</v>
      </c>
      <c r="O157" s="34">
        <v>4.5160479999999996</v>
      </c>
      <c r="P157" s="34">
        <v>4.5667340000000003</v>
      </c>
      <c r="Q157" s="34">
        <v>4.6188019999999996</v>
      </c>
      <c r="R157" s="34">
        <v>4.6726479999999997</v>
      </c>
      <c r="S157" s="34">
        <v>4.729851</v>
      </c>
      <c r="T157" s="34">
        <v>4.7879880000000004</v>
      </c>
      <c r="U157" s="34">
        <v>4.8476990000000004</v>
      </c>
      <c r="V157" s="34">
        <v>4.9066280000000004</v>
      </c>
      <c r="W157" s="34">
        <v>4.9649210000000004</v>
      </c>
      <c r="X157" s="34">
        <v>5.0262869999999999</v>
      </c>
      <c r="Y157" s="34">
        <v>5.0975279999999996</v>
      </c>
      <c r="Z157" s="34">
        <v>5.1759529999999998</v>
      </c>
      <c r="AA157" s="34">
        <v>5.2562610000000003</v>
      </c>
      <c r="AB157" s="34">
        <v>5.3365280000000004</v>
      </c>
      <c r="AC157" s="34">
        <v>5.4166980000000002</v>
      </c>
      <c r="AD157" s="34">
        <v>5.494872</v>
      </c>
      <c r="AE157" s="34">
        <v>5.5740460000000001</v>
      </c>
      <c r="AF157" s="34">
        <v>5.6556189999999997</v>
      </c>
      <c r="AG157" s="32">
        <v>1.4571000000000001E-2</v>
      </c>
      <c r="AH157">
        <v>1.3110999999999999E-2</v>
      </c>
      <c r="AI157">
        <v>1.3197E-2</v>
      </c>
      <c r="AJ157">
        <v>1.3273E-2</v>
      </c>
      <c r="AK157" s="100">
        <v>-4.2000000000000003E-2</v>
      </c>
    </row>
    <row r="158" spans="1:37" ht="15" customHeight="1">
      <c r="A158" s="123"/>
      <c r="B158" s="30" t="s">
        <v>2006</v>
      </c>
      <c r="C158" s="123"/>
      <c r="D158" s="123"/>
      <c r="E158" s="123"/>
      <c r="F158" s="123"/>
      <c r="G158" s="123"/>
      <c r="H158" s="123"/>
      <c r="I158" s="123"/>
      <c r="J158" s="123"/>
      <c r="K158" s="123"/>
      <c r="L158" s="123"/>
      <c r="M158" s="123"/>
      <c r="N158" s="123"/>
      <c r="O158" s="123"/>
      <c r="P158" s="123"/>
      <c r="Q158" s="123"/>
      <c r="R158" s="123"/>
      <c r="S158" s="123"/>
      <c r="T158" s="123"/>
      <c r="U158" s="123"/>
      <c r="V158" s="123"/>
      <c r="W158" s="123"/>
      <c r="X158" s="123"/>
      <c r="Y158" s="123"/>
      <c r="Z158" s="123"/>
      <c r="AA158" s="123"/>
      <c r="AB158" s="123"/>
      <c r="AC158" s="123"/>
      <c r="AD158" s="123"/>
      <c r="AE158" s="123"/>
      <c r="AF158" s="123"/>
      <c r="AG158" s="123"/>
      <c r="AH158">
        <v>6.6290000000000003E-3</v>
      </c>
      <c r="AI158">
        <v>6.7010000000000004E-3</v>
      </c>
      <c r="AJ158">
        <v>6.7549999999999997E-3</v>
      </c>
      <c r="AK158" s="100">
        <v>0.02</v>
      </c>
    </row>
    <row r="159" spans="1:37" ht="15" customHeight="1">
      <c r="A159" s="19" t="s">
        <v>644</v>
      </c>
      <c r="B159" s="37" t="s">
        <v>1995</v>
      </c>
      <c r="C159" s="34">
        <v>5.1645880000000002</v>
      </c>
      <c r="D159" s="34">
        <v>5.2510469999999998</v>
      </c>
      <c r="E159" s="34">
        <v>5.3408040000000003</v>
      </c>
      <c r="F159" s="34">
        <v>5.4267649999999996</v>
      </c>
      <c r="G159" s="34">
        <v>5.5102960000000003</v>
      </c>
      <c r="H159" s="34">
        <v>5.5932170000000001</v>
      </c>
      <c r="I159" s="34">
        <v>5.6667329999999998</v>
      </c>
      <c r="J159" s="34">
        <v>5.7276150000000001</v>
      </c>
      <c r="K159" s="34">
        <v>5.7770710000000003</v>
      </c>
      <c r="L159" s="34">
        <v>5.8212469999999996</v>
      </c>
      <c r="M159" s="34">
        <v>5.8598720000000002</v>
      </c>
      <c r="N159" s="34">
        <v>5.8899990000000004</v>
      </c>
      <c r="O159" s="34">
        <v>5.9105999999999996</v>
      </c>
      <c r="P159" s="34">
        <v>5.9200840000000001</v>
      </c>
      <c r="Q159" s="34">
        <v>5.9262309999999996</v>
      </c>
      <c r="R159" s="34">
        <v>5.9324110000000001</v>
      </c>
      <c r="S159" s="34">
        <v>5.9373620000000003</v>
      </c>
      <c r="T159" s="34">
        <v>5.9396589999999998</v>
      </c>
      <c r="U159" s="34">
        <v>5.9344789999999996</v>
      </c>
      <c r="V159" s="34">
        <v>5.9235069999999999</v>
      </c>
      <c r="W159" s="34">
        <v>5.9001760000000001</v>
      </c>
      <c r="X159" s="34">
        <v>5.8832069999999996</v>
      </c>
      <c r="Y159" s="34">
        <v>5.8693350000000004</v>
      </c>
      <c r="Z159" s="34">
        <v>5.8584240000000003</v>
      </c>
      <c r="AA159" s="34">
        <v>5.8472119999999999</v>
      </c>
      <c r="AB159" s="34">
        <v>5.8302630000000004</v>
      </c>
      <c r="AC159" s="34">
        <v>5.8064609999999997</v>
      </c>
      <c r="AD159" s="34">
        <v>5.7759</v>
      </c>
      <c r="AE159" s="34">
        <v>5.7390930000000004</v>
      </c>
      <c r="AF159" s="34">
        <v>5.697692</v>
      </c>
      <c r="AG159" s="32">
        <v>3.3930000000000002E-3</v>
      </c>
      <c r="AH159">
        <v>0.109584</v>
      </c>
      <c r="AI159">
        <v>0.114232</v>
      </c>
      <c r="AJ159">
        <v>0.119335</v>
      </c>
      <c r="AK159" s="100">
        <v>3.4000000000000002E-2</v>
      </c>
    </row>
    <row r="160" spans="1:37" ht="15" customHeight="1">
      <c r="A160" s="19" t="s">
        <v>643</v>
      </c>
      <c r="B160" s="37" t="s">
        <v>1996</v>
      </c>
      <c r="C160" s="34">
        <v>4.4518000000000002E-2</v>
      </c>
      <c r="D160" s="34">
        <v>3.8718000000000002E-2</v>
      </c>
      <c r="E160" s="34">
        <v>3.3901000000000001E-2</v>
      </c>
      <c r="F160" s="34">
        <v>2.9756999999999999E-2</v>
      </c>
      <c r="G160" s="34">
        <v>2.6207000000000001E-2</v>
      </c>
      <c r="H160" s="34">
        <v>2.3344E-2</v>
      </c>
      <c r="I160" s="34">
        <v>2.1041000000000001E-2</v>
      </c>
      <c r="J160" s="34">
        <v>1.9141999999999999E-2</v>
      </c>
      <c r="K160" s="34">
        <v>1.7506000000000001E-2</v>
      </c>
      <c r="L160" s="34">
        <v>1.6154999999999999E-2</v>
      </c>
      <c r="M160" s="34">
        <v>1.4954E-2</v>
      </c>
      <c r="N160" s="34">
        <v>1.3946999999999999E-2</v>
      </c>
      <c r="O160" s="34">
        <v>1.3133000000000001E-2</v>
      </c>
      <c r="P160" s="34">
        <v>1.2479000000000001E-2</v>
      </c>
      <c r="Q160" s="34">
        <v>1.1989E-2</v>
      </c>
      <c r="R160" s="34">
        <v>1.1573E-2</v>
      </c>
      <c r="S160" s="34">
        <v>1.1283E-2</v>
      </c>
      <c r="T160" s="34">
        <v>1.1077999999999999E-2</v>
      </c>
      <c r="U160" s="34">
        <v>1.0898E-2</v>
      </c>
      <c r="V160" s="34">
        <v>1.0711999999999999E-2</v>
      </c>
      <c r="W160" s="34">
        <v>1.0573000000000001E-2</v>
      </c>
      <c r="X160" s="34">
        <v>1.0397E-2</v>
      </c>
      <c r="Y160" s="34">
        <v>1.0226000000000001E-2</v>
      </c>
      <c r="Z160" s="34">
        <v>1.0132E-2</v>
      </c>
      <c r="AA160" s="34">
        <v>1.0088E-2</v>
      </c>
      <c r="AB160" s="34">
        <v>1.0071E-2</v>
      </c>
      <c r="AC160" s="34">
        <v>1.0063000000000001E-2</v>
      </c>
      <c r="AD160" s="34">
        <v>1.0064999999999999E-2</v>
      </c>
      <c r="AE160" s="34">
        <v>1.0061E-2</v>
      </c>
      <c r="AF160" s="34">
        <v>1.0056000000000001E-2</v>
      </c>
      <c r="AG160" s="32">
        <v>-5.0006000000000002E-2</v>
      </c>
      <c r="AH160">
        <v>0</v>
      </c>
      <c r="AI160">
        <v>0</v>
      </c>
      <c r="AJ160">
        <v>0</v>
      </c>
      <c r="AK160" t="s">
        <v>142</v>
      </c>
    </row>
    <row r="161" spans="1:37" ht="15" customHeight="1">
      <c r="A161" s="19" t="s">
        <v>642</v>
      </c>
      <c r="B161" s="37" t="s">
        <v>1753</v>
      </c>
      <c r="C161" s="34">
        <v>3.287E-3</v>
      </c>
      <c r="D161" s="34">
        <v>3.228E-3</v>
      </c>
      <c r="E161" s="34">
        <v>3.179E-3</v>
      </c>
      <c r="F161" s="34">
        <v>3.1470000000000001E-3</v>
      </c>
      <c r="G161" s="34">
        <v>3.1340000000000001E-3</v>
      </c>
      <c r="H161" s="34">
        <v>3.156E-3</v>
      </c>
      <c r="I161" s="34">
        <v>3.186E-3</v>
      </c>
      <c r="J161" s="34">
        <v>3.2100000000000002E-3</v>
      </c>
      <c r="K161" s="34">
        <v>3.2100000000000002E-3</v>
      </c>
      <c r="L161" s="34">
        <v>3.2239999999999999E-3</v>
      </c>
      <c r="M161" s="34">
        <v>3.2439999999999999E-3</v>
      </c>
      <c r="N161" s="34">
        <v>3.2629999999999998E-3</v>
      </c>
      <c r="O161" s="34">
        <v>3.3080000000000002E-3</v>
      </c>
      <c r="P161" s="34">
        <v>3.3700000000000002E-3</v>
      </c>
      <c r="Q161" s="34">
        <v>3.4420000000000002E-3</v>
      </c>
      <c r="R161" s="34">
        <v>3.5200000000000001E-3</v>
      </c>
      <c r="S161" s="34">
        <v>3.6029999999999999E-3</v>
      </c>
      <c r="T161" s="34">
        <v>3.6879999999999999E-3</v>
      </c>
      <c r="U161" s="34">
        <v>3.7750000000000001E-3</v>
      </c>
      <c r="V161" s="34">
        <v>3.862E-3</v>
      </c>
      <c r="W161" s="34">
        <v>3.9490000000000003E-3</v>
      </c>
      <c r="X161" s="34">
        <v>4.0340000000000003E-3</v>
      </c>
      <c r="Y161" s="34">
        <v>4.1190000000000003E-3</v>
      </c>
      <c r="Z161" s="34">
        <v>4.2009999999999999E-3</v>
      </c>
      <c r="AA161" s="34">
        <v>4.2830000000000003E-3</v>
      </c>
      <c r="AB161" s="34">
        <v>4.3639999999999998E-3</v>
      </c>
      <c r="AC161" s="34">
        <v>4.4419999999999998E-3</v>
      </c>
      <c r="AD161" s="34">
        <v>4.5149999999999999E-3</v>
      </c>
      <c r="AE161" s="34">
        <v>4.5760000000000002E-3</v>
      </c>
      <c r="AF161" s="34">
        <v>4.6259999999999999E-3</v>
      </c>
      <c r="AG161" s="32">
        <v>1.1849999999999999E-2</v>
      </c>
      <c r="AH161">
        <v>4.8859999999999997E-3</v>
      </c>
      <c r="AI161">
        <v>5.0740000000000004E-3</v>
      </c>
      <c r="AJ161">
        <v>5.2630000000000003E-3</v>
      </c>
      <c r="AK161" s="100">
        <v>0.13700000000000001</v>
      </c>
    </row>
    <row r="162" spans="1:37" ht="15" customHeight="1">
      <c r="A162" s="19" t="s">
        <v>641</v>
      </c>
      <c r="B162" s="37" t="s">
        <v>1997</v>
      </c>
      <c r="C162" s="34">
        <v>4.6627000000000002E-2</v>
      </c>
      <c r="D162" s="34">
        <v>5.0178E-2</v>
      </c>
      <c r="E162" s="34">
        <v>5.3428999999999997E-2</v>
      </c>
      <c r="F162" s="34">
        <v>5.6334000000000002E-2</v>
      </c>
      <c r="G162" s="34">
        <v>5.8936000000000002E-2</v>
      </c>
      <c r="H162" s="34">
        <v>6.1317999999999998E-2</v>
      </c>
      <c r="I162" s="34">
        <v>6.3455999999999999E-2</v>
      </c>
      <c r="J162" s="34">
        <v>6.5366999999999995E-2</v>
      </c>
      <c r="K162" s="34">
        <v>6.7119999999999999E-2</v>
      </c>
      <c r="L162" s="34">
        <v>6.8755999999999998E-2</v>
      </c>
      <c r="M162" s="34">
        <v>7.0286000000000001E-2</v>
      </c>
      <c r="N162" s="34">
        <v>7.1708999999999995E-2</v>
      </c>
      <c r="O162" s="34">
        <v>7.3071999999999998E-2</v>
      </c>
      <c r="P162" s="34">
        <v>7.4393000000000001E-2</v>
      </c>
      <c r="Q162" s="34">
        <v>7.5683E-2</v>
      </c>
      <c r="R162" s="34">
        <v>7.6974000000000001E-2</v>
      </c>
      <c r="S162" s="34">
        <v>7.8353000000000006E-2</v>
      </c>
      <c r="T162" s="34">
        <v>7.9864000000000004E-2</v>
      </c>
      <c r="U162" s="34">
        <v>8.1556000000000003E-2</v>
      </c>
      <c r="V162" s="34">
        <v>8.3488999999999994E-2</v>
      </c>
      <c r="W162" s="34">
        <v>8.5633000000000001E-2</v>
      </c>
      <c r="X162" s="34">
        <v>8.7994000000000003E-2</v>
      </c>
      <c r="Y162" s="34">
        <v>9.0582999999999997E-2</v>
      </c>
      <c r="Z162" s="34">
        <v>9.3496999999999997E-2</v>
      </c>
      <c r="AA162" s="34">
        <v>9.6724000000000004E-2</v>
      </c>
      <c r="AB162" s="34">
        <v>0.100282</v>
      </c>
      <c r="AC162" s="34">
        <v>0.104184</v>
      </c>
      <c r="AD162" s="34">
        <v>0.108322</v>
      </c>
      <c r="AE162" s="34">
        <v>0.112952</v>
      </c>
      <c r="AF162" s="34">
        <v>0.118239</v>
      </c>
      <c r="AG162" s="32">
        <v>3.2607999999999998E-2</v>
      </c>
      <c r="AH162">
        <v>7.28E-3</v>
      </c>
      <c r="AI162">
        <v>7.5570000000000003E-3</v>
      </c>
      <c r="AJ162">
        <v>7.835E-3</v>
      </c>
      <c r="AK162" s="100">
        <v>0.124</v>
      </c>
    </row>
    <row r="163" spans="1:37" ht="15" customHeight="1">
      <c r="A163" s="19" t="s">
        <v>640</v>
      </c>
      <c r="B163" s="37" t="s">
        <v>1998</v>
      </c>
      <c r="C163" s="34">
        <v>0</v>
      </c>
      <c r="D163" s="34">
        <v>0</v>
      </c>
      <c r="E163" s="34">
        <v>0</v>
      </c>
      <c r="F163" s="34">
        <v>0</v>
      </c>
      <c r="G163" s="34">
        <v>0</v>
      </c>
      <c r="H163" s="34">
        <v>0</v>
      </c>
      <c r="I163" s="34">
        <v>0</v>
      </c>
      <c r="J163" s="34">
        <v>0</v>
      </c>
      <c r="K163" s="34">
        <v>0</v>
      </c>
      <c r="L163" s="34">
        <v>0</v>
      </c>
      <c r="M163" s="34">
        <v>0</v>
      </c>
      <c r="N163" s="34">
        <v>0</v>
      </c>
      <c r="O163" s="34">
        <v>0</v>
      </c>
      <c r="P163" s="34">
        <v>0</v>
      </c>
      <c r="Q163" s="34">
        <v>0</v>
      </c>
      <c r="R163" s="34">
        <v>0</v>
      </c>
      <c r="S163" s="34">
        <v>0</v>
      </c>
      <c r="T163" s="34">
        <v>0</v>
      </c>
      <c r="U163" s="34">
        <v>0</v>
      </c>
      <c r="V163" s="34">
        <v>0</v>
      </c>
      <c r="W163" s="34">
        <v>0</v>
      </c>
      <c r="X163" s="34">
        <v>0</v>
      </c>
      <c r="Y163" s="34">
        <v>0</v>
      </c>
      <c r="Z163" s="34">
        <v>0</v>
      </c>
      <c r="AA163" s="34">
        <v>0</v>
      </c>
      <c r="AB163" s="34">
        <v>0</v>
      </c>
      <c r="AC163" s="34">
        <v>0</v>
      </c>
      <c r="AD163" s="34">
        <v>0</v>
      </c>
      <c r="AE163" s="34">
        <v>0</v>
      </c>
      <c r="AF163" s="34">
        <v>0</v>
      </c>
      <c r="AG163" s="32" t="s">
        <v>1754</v>
      </c>
      <c r="AH163">
        <v>8.0260000000000001E-3</v>
      </c>
      <c r="AI163">
        <v>8.3309999999999999E-3</v>
      </c>
      <c r="AJ163">
        <v>8.6379999999999998E-3</v>
      </c>
      <c r="AK163" s="100">
        <v>0.123</v>
      </c>
    </row>
    <row r="164" spans="1:37" ht="15" customHeight="1">
      <c r="A164" s="19" t="s">
        <v>639</v>
      </c>
      <c r="B164" s="37" t="s">
        <v>1999</v>
      </c>
      <c r="C164" s="34">
        <v>1.2400000000000001E-4</v>
      </c>
      <c r="D164" s="34">
        <v>1.25E-4</v>
      </c>
      <c r="E164" s="34">
        <v>1.26E-4</v>
      </c>
      <c r="F164" s="34">
        <v>1.26E-4</v>
      </c>
      <c r="G164" s="34">
        <v>1.26E-4</v>
      </c>
      <c r="H164" s="34">
        <v>1.26E-4</v>
      </c>
      <c r="I164" s="34">
        <v>1.26E-4</v>
      </c>
      <c r="J164" s="34">
        <v>1.25E-4</v>
      </c>
      <c r="K164" s="34">
        <v>1.2400000000000001E-4</v>
      </c>
      <c r="L164" s="34">
        <v>1.22E-4</v>
      </c>
      <c r="M164" s="34">
        <v>1.21E-4</v>
      </c>
      <c r="N164" s="34">
        <v>1.1900000000000001E-4</v>
      </c>
      <c r="O164" s="34">
        <v>1.17E-4</v>
      </c>
      <c r="P164" s="34">
        <v>1.1400000000000001E-4</v>
      </c>
      <c r="Q164" s="34">
        <v>1.12E-4</v>
      </c>
      <c r="R164" s="34">
        <v>1.0900000000000001E-4</v>
      </c>
      <c r="S164" s="34">
        <v>1.06E-4</v>
      </c>
      <c r="T164" s="34">
        <v>1.03E-4</v>
      </c>
      <c r="U164" s="34">
        <v>9.8999999999999994E-5</v>
      </c>
      <c r="V164" s="34">
        <v>9.6000000000000002E-5</v>
      </c>
      <c r="W164" s="34">
        <v>9.2999999999999997E-5</v>
      </c>
      <c r="X164" s="34">
        <v>8.8999999999999995E-5</v>
      </c>
      <c r="Y164" s="34">
        <v>8.6000000000000003E-5</v>
      </c>
      <c r="Z164" s="34">
        <v>8.2000000000000001E-5</v>
      </c>
      <c r="AA164" s="34">
        <v>7.8999999999999996E-5</v>
      </c>
      <c r="AB164" s="34">
        <v>7.6000000000000004E-5</v>
      </c>
      <c r="AC164" s="34">
        <v>7.2000000000000002E-5</v>
      </c>
      <c r="AD164" s="34">
        <v>6.8999999999999997E-5</v>
      </c>
      <c r="AE164" s="34">
        <v>6.6000000000000005E-5</v>
      </c>
      <c r="AF164" s="34">
        <v>6.3E-5</v>
      </c>
      <c r="AG164" s="32">
        <v>-2.3269000000000001E-2</v>
      </c>
      <c r="AH164">
        <v>9.8410000000000008E-3</v>
      </c>
      <c r="AI164">
        <v>1.0217E-2</v>
      </c>
      <c r="AJ164">
        <v>1.0593E-2</v>
      </c>
      <c r="AK164" s="100">
        <v>0.126</v>
      </c>
    </row>
    <row r="165" spans="1:37" ht="15" customHeight="1">
      <c r="A165" s="19" t="s">
        <v>638</v>
      </c>
      <c r="B165" s="37" t="s">
        <v>2000</v>
      </c>
      <c r="C165" s="34">
        <v>2.4600000000000002E-4</v>
      </c>
      <c r="D165" s="34">
        <v>5.0199999999999995E-4</v>
      </c>
      <c r="E165" s="34">
        <v>7.6800000000000002E-4</v>
      </c>
      <c r="F165" s="34">
        <v>1.0380000000000001E-3</v>
      </c>
      <c r="G165" s="34">
        <v>1.31E-3</v>
      </c>
      <c r="H165" s="34">
        <v>1.588E-3</v>
      </c>
      <c r="I165" s="34">
        <v>1.8630000000000001E-3</v>
      </c>
      <c r="J165" s="34">
        <v>2.1350000000000002E-3</v>
      </c>
      <c r="K165" s="34">
        <v>2.4069999999999999E-3</v>
      </c>
      <c r="L165" s="34">
        <v>2.6800000000000001E-3</v>
      </c>
      <c r="M165" s="34">
        <v>2.9520000000000002E-3</v>
      </c>
      <c r="N165" s="34">
        <v>3.222E-3</v>
      </c>
      <c r="O165" s="34">
        <v>3.4910000000000002E-3</v>
      </c>
      <c r="P165" s="34">
        <v>3.7599999999999999E-3</v>
      </c>
      <c r="Q165" s="34">
        <v>4.0260000000000001E-3</v>
      </c>
      <c r="R165" s="34">
        <v>4.2890000000000003E-3</v>
      </c>
      <c r="S165" s="34">
        <v>4.5529999999999998E-3</v>
      </c>
      <c r="T165" s="34">
        <v>4.8180000000000002E-3</v>
      </c>
      <c r="U165" s="34">
        <v>5.084E-3</v>
      </c>
      <c r="V165" s="34">
        <v>5.3509999999999999E-3</v>
      </c>
      <c r="W165" s="34">
        <v>5.6160000000000003E-3</v>
      </c>
      <c r="X165" s="34">
        <v>5.8809999999999999E-3</v>
      </c>
      <c r="Y165" s="34">
        <v>6.1450000000000003E-3</v>
      </c>
      <c r="Z165" s="34">
        <v>6.4070000000000004E-3</v>
      </c>
      <c r="AA165" s="34">
        <v>6.6680000000000003E-3</v>
      </c>
      <c r="AB165" s="34">
        <v>6.927E-3</v>
      </c>
      <c r="AC165" s="34">
        <v>7.1830000000000001E-3</v>
      </c>
      <c r="AD165" s="34">
        <v>7.4320000000000002E-3</v>
      </c>
      <c r="AE165" s="34">
        <v>7.6829999999999997E-3</v>
      </c>
      <c r="AF165" s="34">
        <v>7.9380000000000006E-3</v>
      </c>
      <c r="AG165" s="32">
        <v>0.12726699999999999</v>
      </c>
      <c r="AH165">
        <v>6.4915779999999996</v>
      </c>
      <c r="AI165">
        <v>6.5001410000000002</v>
      </c>
      <c r="AJ165">
        <v>6.5005449999999998</v>
      </c>
      <c r="AK165" s="100">
        <v>8.9999999999999993E-3</v>
      </c>
    </row>
    <row r="166" spans="1:37" ht="15" customHeight="1">
      <c r="A166" s="19" t="s">
        <v>637</v>
      </c>
      <c r="B166" s="37" t="s">
        <v>2001</v>
      </c>
      <c r="C166" s="34">
        <v>2.7500000000000002E-4</v>
      </c>
      <c r="D166" s="34">
        <v>5.5999999999999995E-4</v>
      </c>
      <c r="E166" s="34">
        <v>8.5700000000000001E-4</v>
      </c>
      <c r="F166" s="34">
        <v>1.158E-3</v>
      </c>
      <c r="G166" s="34">
        <v>1.4630000000000001E-3</v>
      </c>
      <c r="H166" s="34">
        <v>1.7719999999999999E-3</v>
      </c>
      <c r="I166" s="34">
        <v>2.0799999999999998E-3</v>
      </c>
      <c r="J166" s="34">
        <v>2.3830000000000001E-3</v>
      </c>
      <c r="K166" s="34">
        <v>2.6870000000000002E-3</v>
      </c>
      <c r="L166" s="34">
        <v>2.9910000000000002E-3</v>
      </c>
      <c r="M166" s="34">
        <v>3.2950000000000002E-3</v>
      </c>
      <c r="N166" s="34">
        <v>3.5969999999999999E-3</v>
      </c>
      <c r="O166" s="34">
        <v>3.8969999999999999E-3</v>
      </c>
      <c r="P166" s="34">
        <v>4.1970000000000002E-3</v>
      </c>
      <c r="Q166" s="34">
        <v>4.4929999999999996E-3</v>
      </c>
      <c r="R166" s="34">
        <v>4.7869999999999996E-3</v>
      </c>
      <c r="S166" s="34">
        <v>5.0819999999999997E-3</v>
      </c>
      <c r="T166" s="34">
        <v>5.3769999999999998E-3</v>
      </c>
      <c r="U166" s="34">
        <v>5.6740000000000002E-3</v>
      </c>
      <c r="V166" s="34">
        <v>5.9719999999999999E-3</v>
      </c>
      <c r="W166" s="34">
        <v>6.2690000000000003E-3</v>
      </c>
      <c r="X166" s="34">
        <v>6.5640000000000004E-3</v>
      </c>
      <c r="Y166" s="34">
        <v>6.8589999999999996E-3</v>
      </c>
      <c r="Z166" s="34">
        <v>7.1510000000000002E-3</v>
      </c>
      <c r="AA166" s="34">
        <v>7.4419999999999998E-3</v>
      </c>
      <c r="AB166" s="34">
        <v>7.7320000000000002E-3</v>
      </c>
      <c r="AC166" s="34">
        <v>8.0169999999999998E-3</v>
      </c>
      <c r="AD166" s="34">
        <v>8.2959999999999996E-3</v>
      </c>
      <c r="AE166" s="34">
        <v>8.5749999999999993E-3</v>
      </c>
      <c r="AF166" s="34">
        <v>8.8610000000000008E-3</v>
      </c>
      <c r="AG166" s="32">
        <v>0.12726699999999999</v>
      </c>
      <c r="AH166">
        <v>21.255849999999999</v>
      </c>
      <c r="AI166">
        <v>21.526561999999998</v>
      </c>
      <c r="AJ166">
        <v>21.776461000000001</v>
      </c>
      <c r="AK166" s="100">
        <v>1.7999999999999999E-2</v>
      </c>
    </row>
    <row r="167" spans="1:37" ht="15" customHeight="1">
      <c r="A167" s="19" t="s">
        <v>636</v>
      </c>
      <c r="B167" s="37" t="s">
        <v>2002</v>
      </c>
      <c r="C167" s="34">
        <v>3.0800000000000001E-4</v>
      </c>
      <c r="D167" s="34">
        <v>6.2799999999999998E-4</v>
      </c>
      <c r="E167" s="34">
        <v>9.6100000000000005E-4</v>
      </c>
      <c r="F167" s="34">
        <v>1.2979999999999999E-3</v>
      </c>
      <c r="G167" s="34">
        <v>1.64E-3</v>
      </c>
      <c r="H167" s="34">
        <v>1.9870000000000001E-3</v>
      </c>
      <c r="I167" s="34">
        <v>2.3319999999999999E-3</v>
      </c>
      <c r="J167" s="34">
        <v>2.6719999999999999E-3</v>
      </c>
      <c r="K167" s="34">
        <v>3.0119999999999999E-3</v>
      </c>
      <c r="L167" s="34">
        <v>3.3540000000000002E-3</v>
      </c>
      <c r="M167" s="34">
        <v>3.6939999999999998E-3</v>
      </c>
      <c r="N167" s="34">
        <v>4.032E-3</v>
      </c>
      <c r="O167" s="34">
        <v>4.3689999999999996E-3</v>
      </c>
      <c r="P167" s="34">
        <v>4.705E-3</v>
      </c>
      <c r="Q167" s="34">
        <v>5.0379999999999999E-3</v>
      </c>
      <c r="R167" s="34">
        <v>5.3670000000000002E-3</v>
      </c>
      <c r="S167" s="34">
        <v>5.6979999999999999E-3</v>
      </c>
      <c r="T167" s="34">
        <v>6.0289999999999996E-3</v>
      </c>
      <c r="U167" s="34">
        <v>6.3610000000000003E-3</v>
      </c>
      <c r="V167" s="34">
        <v>6.6959999999999997E-3</v>
      </c>
      <c r="W167" s="34">
        <v>7.0280000000000004E-3</v>
      </c>
      <c r="X167" s="34">
        <v>7.3590000000000001E-3</v>
      </c>
      <c r="Y167" s="34">
        <v>7.6899999999999998E-3</v>
      </c>
      <c r="Z167" s="34">
        <v>8.0180000000000008E-3</v>
      </c>
      <c r="AA167" s="34">
        <v>8.3429999999999997E-3</v>
      </c>
      <c r="AB167" s="34">
        <v>8.6689999999999996E-3</v>
      </c>
      <c r="AC167" s="34">
        <v>8.9879999999999995E-3</v>
      </c>
      <c r="AD167" s="34">
        <v>9.2999999999999992E-3</v>
      </c>
      <c r="AE167" s="34">
        <v>9.6139999999999993E-3</v>
      </c>
      <c r="AF167" s="34">
        <v>9.9340000000000001E-3</v>
      </c>
      <c r="AG167" s="32">
        <v>0.12726699999999999</v>
      </c>
    </row>
    <row r="168" spans="1:37" ht="15" customHeight="1">
      <c r="A168" s="19" t="s">
        <v>635</v>
      </c>
      <c r="B168" s="37" t="s">
        <v>2007</v>
      </c>
      <c r="C168" s="34">
        <v>5.2599729999999996</v>
      </c>
      <c r="D168" s="34">
        <v>5.3449850000000003</v>
      </c>
      <c r="E168" s="34">
        <v>5.4340219999999997</v>
      </c>
      <c r="F168" s="34">
        <v>5.5196230000000002</v>
      </c>
      <c r="G168" s="34">
        <v>5.6031129999999996</v>
      </c>
      <c r="H168" s="34">
        <v>5.6865100000000002</v>
      </c>
      <c r="I168" s="34">
        <v>5.7608160000000002</v>
      </c>
      <c r="J168" s="34">
        <v>5.822648</v>
      </c>
      <c r="K168" s="34">
        <v>5.8731340000000003</v>
      </c>
      <c r="L168" s="34">
        <v>5.9185270000000001</v>
      </c>
      <c r="M168" s="34">
        <v>5.9584169999999999</v>
      </c>
      <c r="N168" s="34">
        <v>5.989884</v>
      </c>
      <c r="O168" s="34">
        <v>6.0119819999999997</v>
      </c>
      <c r="P168" s="34">
        <v>6.0230980000000001</v>
      </c>
      <c r="Q168" s="34">
        <v>6.0310069999999998</v>
      </c>
      <c r="R168" s="34">
        <v>6.0390259999999998</v>
      </c>
      <c r="S168" s="34">
        <v>6.046036</v>
      </c>
      <c r="T168" s="34">
        <v>6.0506130000000002</v>
      </c>
      <c r="U168" s="34">
        <v>6.0479229999999999</v>
      </c>
      <c r="V168" s="34">
        <v>6.0396799999999997</v>
      </c>
      <c r="W168" s="34">
        <v>6.0193320000000003</v>
      </c>
      <c r="X168" s="34">
        <v>6.0055209999999999</v>
      </c>
      <c r="Y168" s="34">
        <v>5.9950359999999998</v>
      </c>
      <c r="Z168" s="34">
        <v>5.9879069999999999</v>
      </c>
      <c r="AA168" s="34">
        <v>5.9808349999999999</v>
      </c>
      <c r="AB168" s="34">
        <v>5.9683780000000004</v>
      </c>
      <c r="AC168" s="34">
        <v>5.9494040000000004</v>
      </c>
      <c r="AD168" s="34">
        <v>5.9238989999999996</v>
      </c>
      <c r="AE168" s="34">
        <v>5.8926150000000002</v>
      </c>
      <c r="AF168" s="34">
        <v>5.857405</v>
      </c>
      <c r="AG168" s="32">
        <v>3.7169999999999998E-3</v>
      </c>
    </row>
    <row r="169" spans="1:37" ht="15" customHeight="1">
      <c r="A169" s="19" t="s">
        <v>634</v>
      </c>
      <c r="B169" s="30" t="s">
        <v>2018</v>
      </c>
      <c r="C169" s="35">
        <v>13.276097</v>
      </c>
      <c r="D169" s="35">
        <v>13.616776</v>
      </c>
      <c r="E169" s="35">
        <v>13.974323</v>
      </c>
      <c r="F169" s="35">
        <v>14.332295</v>
      </c>
      <c r="G169" s="35">
        <v>14.693827000000001</v>
      </c>
      <c r="H169" s="35">
        <v>15.062942</v>
      </c>
      <c r="I169" s="35">
        <v>15.418974</v>
      </c>
      <c r="J169" s="35">
        <v>15.751728999999999</v>
      </c>
      <c r="K169" s="35">
        <v>16.064594</v>
      </c>
      <c r="L169" s="35">
        <v>16.369675000000001</v>
      </c>
      <c r="M169" s="35">
        <v>16.658805999999998</v>
      </c>
      <c r="N169" s="35">
        <v>16.937904</v>
      </c>
      <c r="O169" s="35">
        <v>17.186378000000001</v>
      </c>
      <c r="P169" s="35">
        <v>17.413374000000001</v>
      </c>
      <c r="Q169" s="35">
        <v>17.628954</v>
      </c>
      <c r="R169" s="35">
        <v>17.845186000000002</v>
      </c>
      <c r="S169" s="35">
        <v>18.063438000000001</v>
      </c>
      <c r="T169" s="35">
        <v>18.279122999999998</v>
      </c>
      <c r="U169" s="35">
        <v>18.482787999999999</v>
      </c>
      <c r="V169" s="35">
        <v>18.673454</v>
      </c>
      <c r="W169" s="35">
        <v>18.855067999999999</v>
      </c>
      <c r="X169" s="35">
        <v>19.041941000000001</v>
      </c>
      <c r="Y169" s="35">
        <v>19.256965999999998</v>
      </c>
      <c r="Z169" s="35">
        <v>19.494305000000001</v>
      </c>
      <c r="AA169" s="35">
        <v>19.729174</v>
      </c>
      <c r="AB169" s="35">
        <v>19.952383000000001</v>
      </c>
      <c r="AC169" s="35">
        <v>20.172181999999999</v>
      </c>
      <c r="AD169" s="35">
        <v>20.38401</v>
      </c>
      <c r="AE169" s="35">
        <v>20.577736000000002</v>
      </c>
      <c r="AF169" s="35">
        <v>20.764429</v>
      </c>
      <c r="AG169" s="36">
        <v>1.5543E-2</v>
      </c>
    </row>
    <row r="170" spans="1:37" ht="15" customHeight="1">
      <c r="A170" s="123"/>
      <c r="B170" s="123"/>
      <c r="C170" s="123"/>
      <c r="D170" s="123"/>
      <c r="E170" s="123"/>
      <c r="F170" s="123"/>
      <c r="G170" s="123"/>
      <c r="H170" s="123"/>
      <c r="I170" s="123"/>
      <c r="J170" s="123"/>
      <c r="K170" s="123"/>
      <c r="L170" s="123"/>
      <c r="M170" s="123"/>
      <c r="N170" s="123"/>
      <c r="O170" s="123"/>
      <c r="P170" s="123"/>
      <c r="Q170" s="123"/>
      <c r="R170" s="123"/>
      <c r="S170" s="123"/>
      <c r="T170" s="123"/>
      <c r="U170" s="123"/>
      <c r="V170" s="123"/>
      <c r="W170" s="123"/>
      <c r="X170" s="123"/>
      <c r="Y170" s="123"/>
      <c r="Z170" s="123"/>
      <c r="AA170" s="123"/>
      <c r="AB170" s="123"/>
      <c r="AC170" s="123"/>
      <c r="AD170" s="123"/>
      <c r="AE170" s="123"/>
      <c r="AF170" s="123"/>
      <c r="AG170" s="123"/>
      <c r="AH170">
        <v>18.224330999999999</v>
      </c>
      <c r="AI170">
        <v>18.224164999999999</v>
      </c>
      <c r="AJ170">
        <v>18.224028000000001</v>
      </c>
      <c r="AK170" s="100">
        <v>4.0000000000000001E-3</v>
      </c>
    </row>
    <row r="171" spans="1:37" ht="15" customHeight="1">
      <c r="A171" s="123"/>
      <c r="B171" s="30" t="s">
        <v>633</v>
      </c>
      <c r="C171" s="123"/>
      <c r="D171" s="123"/>
      <c r="E171" s="123"/>
      <c r="F171" s="123"/>
      <c r="G171" s="123"/>
      <c r="H171" s="123"/>
      <c r="I171" s="123"/>
      <c r="J171" s="123"/>
      <c r="K171" s="123"/>
      <c r="L171" s="123"/>
      <c r="M171" s="123"/>
      <c r="N171" s="123"/>
      <c r="O171" s="123"/>
      <c r="P171" s="123"/>
      <c r="Q171" s="123"/>
      <c r="R171" s="123"/>
      <c r="S171" s="123"/>
      <c r="T171" s="123"/>
      <c r="U171" s="123"/>
      <c r="V171" s="123"/>
      <c r="W171" s="123"/>
      <c r="X171" s="123"/>
      <c r="Y171" s="123"/>
      <c r="Z171" s="123"/>
      <c r="AA171" s="123"/>
      <c r="AB171" s="123"/>
      <c r="AC171" s="123"/>
      <c r="AD171" s="123"/>
      <c r="AE171" s="123"/>
      <c r="AF171" s="123"/>
      <c r="AG171" s="123"/>
      <c r="AH171">
        <v>13.988401</v>
      </c>
      <c r="AI171">
        <v>14.031283999999999</v>
      </c>
      <c r="AJ171">
        <v>14.104604999999999</v>
      </c>
      <c r="AK171" s="100">
        <v>7.0000000000000001E-3</v>
      </c>
    </row>
    <row r="172" spans="1:37" ht="15" customHeight="1">
      <c r="A172" s="123"/>
      <c r="B172" s="123"/>
      <c r="C172" s="123"/>
      <c r="D172" s="123"/>
      <c r="E172" s="123"/>
      <c r="F172" s="123"/>
      <c r="G172" s="123"/>
      <c r="H172" s="123"/>
      <c r="I172" s="123"/>
      <c r="J172" s="123"/>
      <c r="K172" s="123"/>
      <c r="L172" s="123"/>
      <c r="M172" s="123"/>
      <c r="N172" s="123"/>
      <c r="O172" s="123"/>
      <c r="P172" s="123"/>
      <c r="Q172" s="123"/>
      <c r="R172" s="123"/>
      <c r="S172" s="123"/>
      <c r="T172" s="123"/>
      <c r="U172" s="123"/>
      <c r="V172" s="123"/>
      <c r="W172" s="123"/>
      <c r="X172" s="123"/>
      <c r="Y172" s="123"/>
      <c r="Z172" s="123"/>
      <c r="AA172" s="123"/>
      <c r="AB172" s="123"/>
      <c r="AC172" s="123"/>
      <c r="AD172" s="123"/>
      <c r="AE172" s="123"/>
      <c r="AF172" s="123"/>
      <c r="AG172" s="123"/>
      <c r="AH172">
        <v>13.793737</v>
      </c>
      <c r="AI172">
        <v>13.793485</v>
      </c>
      <c r="AJ172">
        <v>13.793374999999999</v>
      </c>
      <c r="AK172" s="100">
        <v>4.0000000000000001E-3</v>
      </c>
    </row>
    <row r="173" spans="1:37" ht="15" customHeight="1">
      <c r="A173" s="123"/>
      <c r="B173" s="30" t="s">
        <v>2012</v>
      </c>
      <c r="C173" s="123"/>
      <c r="D173" s="123"/>
      <c r="E173" s="123"/>
      <c r="F173" s="123"/>
      <c r="G173" s="123"/>
      <c r="H173" s="123"/>
      <c r="I173" s="123"/>
      <c r="J173" s="123"/>
      <c r="K173" s="123"/>
      <c r="L173" s="123"/>
      <c r="M173" s="123"/>
      <c r="N173" s="123"/>
      <c r="O173" s="123"/>
      <c r="P173" s="123"/>
      <c r="Q173" s="123"/>
      <c r="R173" s="123"/>
      <c r="S173" s="123"/>
      <c r="T173" s="123"/>
      <c r="U173" s="123"/>
      <c r="V173" s="123"/>
      <c r="W173" s="123"/>
      <c r="X173" s="123"/>
      <c r="Y173" s="123"/>
      <c r="Z173" s="123"/>
      <c r="AA173" s="123"/>
      <c r="AB173" s="123"/>
      <c r="AC173" s="123"/>
      <c r="AD173" s="123"/>
      <c r="AE173" s="123"/>
      <c r="AF173" s="123"/>
      <c r="AG173" s="123"/>
      <c r="AH173">
        <v>13.750527999999999</v>
      </c>
      <c r="AI173">
        <v>13.723621</v>
      </c>
      <c r="AJ173">
        <v>13.695304</v>
      </c>
      <c r="AK173" s="100">
        <v>4.0000000000000001E-3</v>
      </c>
    </row>
    <row r="174" spans="1:37" ht="15" customHeight="1">
      <c r="A174" s="123"/>
      <c r="B174" s="30" t="s">
        <v>1994</v>
      </c>
      <c r="C174" s="123"/>
      <c r="D174" s="123"/>
      <c r="E174" s="123"/>
      <c r="F174" s="123"/>
      <c r="G174" s="123"/>
      <c r="H174" s="123"/>
      <c r="I174" s="123"/>
      <c r="J174" s="123"/>
      <c r="K174" s="123"/>
      <c r="L174" s="123"/>
      <c r="M174" s="123"/>
      <c r="N174" s="123"/>
      <c r="O174" s="123"/>
      <c r="P174" s="123"/>
      <c r="Q174" s="123"/>
      <c r="R174" s="123"/>
      <c r="S174" s="123"/>
      <c r="T174" s="123"/>
      <c r="U174" s="123"/>
      <c r="V174" s="123"/>
      <c r="W174" s="123"/>
      <c r="X174" s="123"/>
      <c r="Y174" s="123"/>
      <c r="Z174" s="123"/>
      <c r="AA174" s="123"/>
      <c r="AB174" s="123"/>
      <c r="AC174" s="123"/>
      <c r="AD174" s="123"/>
      <c r="AE174" s="123"/>
      <c r="AF174" s="123"/>
      <c r="AG174" s="123"/>
      <c r="AH174">
        <v>13.370837999999999</v>
      </c>
      <c r="AI174">
        <v>13.415255999999999</v>
      </c>
      <c r="AJ174">
        <v>13.456979</v>
      </c>
      <c r="AK174" s="100">
        <v>7.0000000000000001E-3</v>
      </c>
    </row>
    <row r="175" spans="1:37" ht="15" customHeight="1">
      <c r="A175" s="19" t="s">
        <v>632</v>
      </c>
      <c r="B175" s="37" t="s">
        <v>1995</v>
      </c>
      <c r="C175" s="33">
        <v>16.490631</v>
      </c>
      <c r="D175" s="33">
        <v>16.657988</v>
      </c>
      <c r="E175" s="33">
        <v>16.865583000000001</v>
      </c>
      <c r="F175" s="33">
        <v>17.274172</v>
      </c>
      <c r="G175" s="33">
        <v>17.758087</v>
      </c>
      <c r="H175" s="33">
        <v>18.191389000000001</v>
      </c>
      <c r="I175" s="33">
        <v>18.482361000000001</v>
      </c>
      <c r="J175" s="33">
        <v>18.484387999999999</v>
      </c>
      <c r="K175" s="33">
        <v>18.520954</v>
      </c>
      <c r="L175" s="33">
        <v>18.508075999999999</v>
      </c>
      <c r="M175" s="33">
        <v>18.479707999999999</v>
      </c>
      <c r="N175" s="33">
        <v>18.440346000000002</v>
      </c>
      <c r="O175" s="33">
        <v>18.402419999999999</v>
      </c>
      <c r="P175" s="33">
        <v>18.370125000000002</v>
      </c>
      <c r="Q175" s="33">
        <v>18.344763</v>
      </c>
      <c r="R175" s="33">
        <v>18.326912</v>
      </c>
      <c r="S175" s="33">
        <v>18.312086000000001</v>
      </c>
      <c r="T175" s="33">
        <v>18.299717000000001</v>
      </c>
      <c r="U175" s="33">
        <v>18.289434</v>
      </c>
      <c r="V175" s="33">
        <v>18.280563000000001</v>
      </c>
      <c r="W175" s="33">
        <v>18.273026999999999</v>
      </c>
      <c r="X175" s="33">
        <v>18.266660999999999</v>
      </c>
      <c r="Y175" s="33">
        <v>18.261267</v>
      </c>
      <c r="Z175" s="33">
        <v>18.256706000000001</v>
      </c>
      <c r="AA175" s="33">
        <v>18.252865</v>
      </c>
      <c r="AB175" s="33">
        <v>18.249580000000002</v>
      </c>
      <c r="AC175" s="33">
        <v>18.246752000000001</v>
      </c>
      <c r="AD175" s="33">
        <v>18.244308</v>
      </c>
      <c r="AE175" s="33">
        <v>18.242138000000001</v>
      </c>
      <c r="AF175" s="33">
        <v>18.240197999999999</v>
      </c>
      <c r="AG175" s="32">
        <v>3.483E-3</v>
      </c>
      <c r="AH175">
        <v>29.052551000000001</v>
      </c>
      <c r="AI175">
        <v>29.076460000000001</v>
      </c>
      <c r="AJ175">
        <v>29.102025999999999</v>
      </c>
      <c r="AK175" s="100">
        <v>3.0000000000000001E-3</v>
      </c>
    </row>
    <row r="176" spans="1:37" ht="15" customHeight="1">
      <c r="A176" s="19" t="s">
        <v>631</v>
      </c>
      <c r="B176" s="37" t="s">
        <v>1996</v>
      </c>
      <c r="C176" s="33">
        <v>13.406655000000001</v>
      </c>
      <c r="D176" s="33">
        <v>13.390872</v>
      </c>
      <c r="E176" s="33">
        <v>13.624947000000001</v>
      </c>
      <c r="F176" s="33">
        <v>13.833942</v>
      </c>
      <c r="G176" s="33">
        <v>14.089247</v>
      </c>
      <c r="H176" s="33">
        <v>14.348737</v>
      </c>
      <c r="I176" s="33">
        <v>14.577196000000001</v>
      </c>
      <c r="J176" s="33">
        <v>14.59329</v>
      </c>
      <c r="K176" s="33">
        <v>14.641341000000001</v>
      </c>
      <c r="L176" s="33">
        <v>14.684950000000001</v>
      </c>
      <c r="M176" s="33">
        <v>14.700699999999999</v>
      </c>
      <c r="N176" s="33">
        <v>14.658170999999999</v>
      </c>
      <c r="O176" s="33">
        <v>14.641164</v>
      </c>
      <c r="P176" s="33">
        <v>14.629367</v>
      </c>
      <c r="Q176" s="33">
        <v>14.619655</v>
      </c>
      <c r="R176" s="33">
        <v>14.613004999999999</v>
      </c>
      <c r="S176" s="33">
        <v>14.607843000000001</v>
      </c>
      <c r="T176" s="33">
        <v>14.604438999999999</v>
      </c>
      <c r="U176" s="33">
        <v>14.602283</v>
      </c>
      <c r="V176" s="33">
        <v>14.601373000000001</v>
      </c>
      <c r="W176" s="33">
        <v>14.600591</v>
      </c>
      <c r="X176" s="33">
        <v>14.404602000000001</v>
      </c>
      <c r="Y176" s="33">
        <v>14.418168</v>
      </c>
      <c r="Z176" s="33">
        <v>14.440212000000001</v>
      </c>
      <c r="AA176" s="33">
        <v>14.474017999999999</v>
      </c>
      <c r="AB176" s="33">
        <v>14.523809999999999</v>
      </c>
      <c r="AC176" s="33">
        <v>14.593228</v>
      </c>
      <c r="AD176" s="33">
        <v>14.682076</v>
      </c>
      <c r="AE176" s="33">
        <v>14.783524999999999</v>
      </c>
      <c r="AF176" s="33">
        <v>14.88693</v>
      </c>
      <c r="AG176" s="32">
        <v>3.6180000000000001E-3</v>
      </c>
      <c r="AH176">
        <v>28.554144000000001</v>
      </c>
      <c r="AI176">
        <v>28.553792999999999</v>
      </c>
      <c r="AJ176">
        <v>28.553501000000001</v>
      </c>
      <c r="AK176" s="100">
        <v>8.0000000000000002E-3</v>
      </c>
    </row>
    <row r="177" spans="1:37" ht="15" customHeight="1">
      <c r="A177" s="19" t="s">
        <v>630</v>
      </c>
      <c r="B177" s="37" t="s">
        <v>1753</v>
      </c>
      <c r="C177" s="33">
        <v>12.624862</v>
      </c>
      <c r="D177" s="33">
        <v>12.71697</v>
      </c>
      <c r="E177" s="33">
        <v>12.8179</v>
      </c>
      <c r="F177" s="33">
        <v>12.896065</v>
      </c>
      <c r="G177" s="33">
        <v>13.012043999999999</v>
      </c>
      <c r="H177" s="33">
        <v>13.176348000000001</v>
      </c>
      <c r="I177" s="33">
        <v>13.400192000000001</v>
      </c>
      <c r="J177" s="33">
        <v>13.479231</v>
      </c>
      <c r="K177" s="33">
        <v>13.639422</v>
      </c>
      <c r="L177" s="33">
        <v>13.809906</v>
      </c>
      <c r="M177" s="33">
        <v>13.945539</v>
      </c>
      <c r="N177" s="33">
        <v>14.037323000000001</v>
      </c>
      <c r="O177" s="33">
        <v>14.083603999999999</v>
      </c>
      <c r="P177" s="33">
        <v>14.099356999999999</v>
      </c>
      <c r="Q177" s="33">
        <v>14.031141</v>
      </c>
      <c r="R177" s="33">
        <v>14.035256</v>
      </c>
      <c r="S177" s="33">
        <v>14.044086</v>
      </c>
      <c r="T177" s="33">
        <v>14.058752</v>
      </c>
      <c r="U177" s="33">
        <v>14.082060999999999</v>
      </c>
      <c r="V177" s="33">
        <v>14.115887000000001</v>
      </c>
      <c r="W177" s="33">
        <v>14.159841</v>
      </c>
      <c r="X177" s="33">
        <v>14.211149000000001</v>
      </c>
      <c r="Y177" s="33">
        <v>14.263293000000001</v>
      </c>
      <c r="Z177" s="33">
        <v>14.31025</v>
      </c>
      <c r="AA177" s="33">
        <v>14.348736000000001</v>
      </c>
      <c r="AB177" s="33">
        <v>14.376898000000001</v>
      </c>
      <c r="AC177" s="33">
        <v>14.396907000000001</v>
      </c>
      <c r="AD177" s="33">
        <v>14.399818</v>
      </c>
      <c r="AE177" s="33">
        <v>14.399217999999999</v>
      </c>
      <c r="AF177" s="33">
        <v>14.398680000000001</v>
      </c>
      <c r="AG177" s="32">
        <v>4.5440000000000003E-3</v>
      </c>
      <c r="AH177">
        <v>20.568345999999998</v>
      </c>
      <c r="AI177">
        <v>20.606667999999999</v>
      </c>
      <c r="AJ177">
        <v>20.644459000000001</v>
      </c>
      <c r="AK177" s="100">
        <v>4.0000000000000001E-3</v>
      </c>
    </row>
    <row r="178" spans="1:37" ht="15" customHeight="1">
      <c r="A178" s="19" t="s">
        <v>629</v>
      </c>
      <c r="B178" s="37" t="s">
        <v>1997</v>
      </c>
      <c r="C178" s="33">
        <v>8.9705530000000007</v>
      </c>
      <c r="D178" s="33">
        <v>12.706604</v>
      </c>
      <c r="E178" s="33">
        <v>12.897489999999999</v>
      </c>
      <c r="F178" s="33">
        <v>13.119279000000001</v>
      </c>
      <c r="G178" s="33">
        <v>13.387620999999999</v>
      </c>
      <c r="H178" s="33">
        <v>13.697343</v>
      </c>
      <c r="I178" s="33">
        <v>14.015763</v>
      </c>
      <c r="J178" s="33">
        <v>14.079936999999999</v>
      </c>
      <c r="K178" s="33">
        <v>14.226708</v>
      </c>
      <c r="L178" s="33">
        <v>14.315179000000001</v>
      </c>
      <c r="M178" s="33">
        <v>14.362587</v>
      </c>
      <c r="N178" s="33">
        <v>14.379441999999999</v>
      </c>
      <c r="O178" s="33">
        <v>14.369514000000001</v>
      </c>
      <c r="P178" s="33">
        <v>14.355945999999999</v>
      </c>
      <c r="Q178" s="33">
        <v>14.341265</v>
      </c>
      <c r="R178" s="33">
        <v>14.321901</v>
      </c>
      <c r="S178" s="33">
        <v>14.298261999999999</v>
      </c>
      <c r="T178" s="33">
        <v>14.273948000000001</v>
      </c>
      <c r="U178" s="33">
        <v>14.24985</v>
      </c>
      <c r="V178" s="33">
        <v>14.223782999999999</v>
      </c>
      <c r="W178" s="33">
        <v>14.198535</v>
      </c>
      <c r="X178" s="33">
        <v>14.173295</v>
      </c>
      <c r="Y178" s="33">
        <v>14.147655</v>
      </c>
      <c r="Z178" s="33">
        <v>14.125093</v>
      </c>
      <c r="AA178" s="33">
        <v>14.102512000000001</v>
      </c>
      <c r="AB178" s="33">
        <v>14.081931000000001</v>
      </c>
      <c r="AC178" s="33">
        <v>14.061762999999999</v>
      </c>
      <c r="AD178" s="33">
        <v>14.045614</v>
      </c>
      <c r="AE178" s="33">
        <v>14.027972</v>
      </c>
      <c r="AF178" s="33">
        <v>14.011533999999999</v>
      </c>
      <c r="AG178" s="32">
        <v>1.5495999999999999E-2</v>
      </c>
      <c r="AH178">
        <v>16.244858000000001</v>
      </c>
      <c r="AI178">
        <v>16.244858000000001</v>
      </c>
      <c r="AJ178">
        <v>16.244858000000001</v>
      </c>
      <c r="AK178" s="100">
        <v>-4.0000000000000001E-3</v>
      </c>
    </row>
    <row r="179" spans="1:37" ht="15" customHeight="1">
      <c r="A179" s="19" t="s">
        <v>628</v>
      </c>
      <c r="B179" s="37" t="s">
        <v>1998</v>
      </c>
      <c r="C179" s="33">
        <v>8.8073759999999996</v>
      </c>
      <c r="D179" s="33">
        <v>8.9271759999999993</v>
      </c>
      <c r="E179" s="33">
        <v>9.1100349999999999</v>
      </c>
      <c r="F179" s="33">
        <v>9.3191500000000005</v>
      </c>
      <c r="G179" s="33">
        <v>9.5621419999999997</v>
      </c>
      <c r="H179" s="33">
        <v>9.8183989999999994</v>
      </c>
      <c r="I179" s="33">
        <v>10.101972999999999</v>
      </c>
      <c r="J179" s="33">
        <v>10.202016</v>
      </c>
      <c r="K179" s="33">
        <v>10.452854</v>
      </c>
      <c r="L179" s="33">
        <v>10.679508</v>
      </c>
      <c r="M179" s="33">
        <v>10.899879</v>
      </c>
      <c r="N179" s="33">
        <v>11.05353</v>
      </c>
      <c r="O179" s="33">
        <v>11.124699</v>
      </c>
      <c r="P179" s="33">
        <v>11.151427999999999</v>
      </c>
      <c r="Q179" s="33">
        <v>11.150812999999999</v>
      </c>
      <c r="R179" s="33">
        <v>11.150351000000001</v>
      </c>
      <c r="S179" s="33">
        <v>11.149998999999999</v>
      </c>
      <c r="T179" s="33">
        <v>11.149732</v>
      </c>
      <c r="U179" s="33">
        <v>11.149528999999999</v>
      </c>
      <c r="V179" s="33">
        <v>11.149368000000001</v>
      </c>
      <c r="W179" s="33">
        <v>11.149243999999999</v>
      </c>
      <c r="X179" s="33">
        <v>11.149148</v>
      </c>
      <c r="Y179" s="33">
        <v>11.149073</v>
      </c>
      <c r="Z179" s="33">
        <v>11.149013999999999</v>
      </c>
      <c r="AA179" s="33">
        <v>11.14897</v>
      </c>
      <c r="AB179" s="33">
        <v>11.148934000000001</v>
      </c>
      <c r="AC179" s="33">
        <v>11.148909</v>
      </c>
      <c r="AD179" s="33">
        <v>11.148887</v>
      </c>
      <c r="AE179" s="33">
        <v>11.148872000000001</v>
      </c>
      <c r="AF179" s="33">
        <v>11.148859</v>
      </c>
      <c r="AG179" s="32">
        <v>8.1620000000000009E-3</v>
      </c>
      <c r="AH179">
        <v>17.156213999999999</v>
      </c>
      <c r="AI179">
        <v>17.158175</v>
      </c>
      <c r="AJ179">
        <v>17.166708</v>
      </c>
      <c r="AK179" s="100">
        <v>4.0000000000000001E-3</v>
      </c>
    </row>
    <row r="180" spans="1:37" ht="15" customHeight="1">
      <c r="A180" s="19" t="s">
        <v>627</v>
      </c>
      <c r="B180" s="37" t="s">
        <v>1999</v>
      </c>
      <c r="C180" s="33">
        <v>27.306767000000001</v>
      </c>
      <c r="D180" s="33">
        <v>27.373486</v>
      </c>
      <c r="E180" s="33">
        <v>27.479723</v>
      </c>
      <c r="F180" s="33">
        <v>27.558764</v>
      </c>
      <c r="G180" s="33">
        <v>27.674097</v>
      </c>
      <c r="H180" s="33">
        <v>27.836693</v>
      </c>
      <c r="I180" s="33">
        <v>28.053834999999999</v>
      </c>
      <c r="J180" s="33">
        <v>28.207539000000001</v>
      </c>
      <c r="K180" s="33">
        <v>28.443204999999999</v>
      </c>
      <c r="L180" s="33">
        <v>28.674709</v>
      </c>
      <c r="M180" s="33">
        <v>28.870735</v>
      </c>
      <c r="N180" s="33">
        <v>28.965260000000001</v>
      </c>
      <c r="O180" s="33">
        <v>28.993694000000001</v>
      </c>
      <c r="P180" s="33">
        <v>29.001149999999999</v>
      </c>
      <c r="Q180" s="33">
        <v>28.999898999999999</v>
      </c>
      <c r="R180" s="33">
        <v>28.998663000000001</v>
      </c>
      <c r="S180" s="33">
        <v>28.997719</v>
      </c>
      <c r="T180" s="33">
        <v>28.996970999999998</v>
      </c>
      <c r="U180" s="33">
        <v>28.996421999999999</v>
      </c>
      <c r="V180" s="33">
        <v>28.996338000000002</v>
      </c>
      <c r="W180" s="33">
        <v>28.996420000000001</v>
      </c>
      <c r="X180" s="33">
        <v>28.996763000000001</v>
      </c>
      <c r="Y180" s="33">
        <v>28.997484</v>
      </c>
      <c r="Z180" s="33">
        <v>28.975849</v>
      </c>
      <c r="AA180" s="33">
        <v>28.979357</v>
      </c>
      <c r="AB180" s="33">
        <v>28.984477999999999</v>
      </c>
      <c r="AC180" s="33">
        <v>28.991734999999998</v>
      </c>
      <c r="AD180" s="33">
        <v>29.001629000000001</v>
      </c>
      <c r="AE180" s="33">
        <v>29.014500000000002</v>
      </c>
      <c r="AF180" s="33">
        <v>29.030773</v>
      </c>
      <c r="AG180" s="32">
        <v>2.1129999999999999E-3</v>
      </c>
    </row>
    <row r="181" spans="1:37" ht="15" customHeight="1">
      <c r="A181" s="19" t="s">
        <v>626</v>
      </c>
      <c r="B181" s="37" t="s">
        <v>2000</v>
      </c>
      <c r="C181" s="33">
        <v>23.005604000000002</v>
      </c>
      <c r="D181" s="33">
        <v>23.400020999999999</v>
      </c>
      <c r="E181" s="33">
        <v>23.759357000000001</v>
      </c>
      <c r="F181" s="33">
        <v>24.149006</v>
      </c>
      <c r="G181" s="33">
        <v>24.672279</v>
      </c>
      <c r="H181" s="33">
        <v>25.349667</v>
      </c>
      <c r="I181" s="33">
        <v>26.164290999999999</v>
      </c>
      <c r="J181" s="33">
        <v>26.605913000000001</v>
      </c>
      <c r="K181" s="33">
        <v>27.359231999999999</v>
      </c>
      <c r="L181" s="33">
        <v>28.056647999999999</v>
      </c>
      <c r="M181" s="33">
        <v>28.526541000000002</v>
      </c>
      <c r="N181" s="33">
        <v>28.780718</v>
      </c>
      <c r="O181" s="33">
        <v>28.849609000000001</v>
      </c>
      <c r="P181" s="33">
        <v>28.864253999999999</v>
      </c>
      <c r="Q181" s="33">
        <v>28.865772</v>
      </c>
      <c r="R181" s="33">
        <v>28.871856999999999</v>
      </c>
      <c r="S181" s="33">
        <v>28.866346</v>
      </c>
      <c r="T181" s="33">
        <v>28.861977</v>
      </c>
      <c r="U181" s="33">
        <v>28.858754999999999</v>
      </c>
      <c r="V181" s="33">
        <v>28.856477999999999</v>
      </c>
      <c r="W181" s="33">
        <v>28.854986</v>
      </c>
      <c r="X181" s="33">
        <v>28.854115</v>
      </c>
      <c r="Y181" s="33">
        <v>28.853702999999999</v>
      </c>
      <c r="Z181" s="33">
        <v>28.853580000000001</v>
      </c>
      <c r="AA181" s="33">
        <v>28.853628</v>
      </c>
      <c r="AB181" s="33">
        <v>28.853677999999999</v>
      </c>
      <c r="AC181" s="33">
        <v>28.853659</v>
      </c>
      <c r="AD181" s="33">
        <v>28.853531</v>
      </c>
      <c r="AE181" s="33">
        <v>28.853092</v>
      </c>
      <c r="AF181" s="33">
        <v>28.852087000000001</v>
      </c>
      <c r="AG181" s="32">
        <v>7.8390000000000005E-3</v>
      </c>
      <c r="AH181">
        <v>12.822138000000001</v>
      </c>
      <c r="AI181">
        <v>12.822533</v>
      </c>
      <c r="AJ181">
        <v>12.822964000000001</v>
      </c>
      <c r="AK181" s="100">
        <v>0.01</v>
      </c>
    </row>
    <row r="182" spans="1:37" ht="15" customHeight="1">
      <c r="A182" s="19" t="s">
        <v>625</v>
      </c>
      <c r="B182" s="37" t="s">
        <v>2001</v>
      </c>
      <c r="C182" s="33">
        <v>19.178469</v>
      </c>
      <c r="D182" s="33">
        <v>19.306830999999999</v>
      </c>
      <c r="E182" s="33">
        <v>19.414116</v>
      </c>
      <c r="F182" s="33">
        <v>19.521678999999999</v>
      </c>
      <c r="G182" s="33">
        <v>19.673559000000001</v>
      </c>
      <c r="H182" s="33">
        <v>19.870455</v>
      </c>
      <c r="I182" s="33">
        <v>20.123327</v>
      </c>
      <c r="J182" s="33">
        <v>20.233167999999999</v>
      </c>
      <c r="K182" s="33">
        <v>20.388349999999999</v>
      </c>
      <c r="L182" s="33">
        <v>20.600597</v>
      </c>
      <c r="M182" s="33">
        <v>20.729555000000001</v>
      </c>
      <c r="N182" s="33">
        <v>20.823048</v>
      </c>
      <c r="O182" s="33">
        <v>20.900369999999999</v>
      </c>
      <c r="P182" s="33">
        <v>20.958041999999999</v>
      </c>
      <c r="Q182" s="33">
        <v>20.987030000000001</v>
      </c>
      <c r="R182" s="33">
        <v>21.010442999999999</v>
      </c>
      <c r="S182" s="33">
        <v>21.027752</v>
      </c>
      <c r="T182" s="33">
        <v>21.041440999999999</v>
      </c>
      <c r="U182" s="33">
        <v>21.042824</v>
      </c>
      <c r="V182" s="33">
        <v>21.039771999999999</v>
      </c>
      <c r="W182" s="33">
        <v>21.037172000000002</v>
      </c>
      <c r="X182" s="33">
        <v>21.035048</v>
      </c>
      <c r="Y182" s="33">
        <v>21.029344999999999</v>
      </c>
      <c r="Z182" s="33">
        <v>21.030071</v>
      </c>
      <c r="AA182" s="33">
        <v>21.031731000000001</v>
      </c>
      <c r="AB182" s="33">
        <v>21.034334000000001</v>
      </c>
      <c r="AC182" s="33">
        <v>21.03792</v>
      </c>
      <c r="AD182" s="33">
        <v>21.04241</v>
      </c>
      <c r="AE182" s="33">
        <v>21.039542999999998</v>
      </c>
      <c r="AF182" s="33">
        <v>21.048538000000001</v>
      </c>
      <c r="AG182" s="32">
        <v>3.2139999999999998E-3</v>
      </c>
      <c r="AH182">
        <v>9.1713590000000007</v>
      </c>
      <c r="AI182">
        <v>9.1698679999999992</v>
      </c>
      <c r="AJ182">
        <v>9.1683129999999995</v>
      </c>
      <c r="AK182" s="100">
        <v>8.9999999999999993E-3</v>
      </c>
    </row>
    <row r="183" spans="1:37" ht="15" customHeight="1">
      <c r="A183" s="19" t="s">
        <v>624</v>
      </c>
      <c r="B183" s="37" t="s">
        <v>2002</v>
      </c>
      <c r="C183" s="33">
        <v>18.70326</v>
      </c>
      <c r="D183" s="33">
        <v>16.244858000000001</v>
      </c>
      <c r="E183" s="33">
        <v>16.244858000000001</v>
      </c>
      <c r="F183" s="33">
        <v>16.244858000000001</v>
      </c>
      <c r="G183" s="33">
        <v>16.244858000000001</v>
      </c>
      <c r="H183" s="33">
        <v>16.244858000000001</v>
      </c>
      <c r="I183" s="33">
        <v>16.244858000000001</v>
      </c>
      <c r="J183" s="33">
        <v>16.244858000000001</v>
      </c>
      <c r="K183" s="33">
        <v>16.244858000000001</v>
      </c>
      <c r="L183" s="33">
        <v>16.244858000000001</v>
      </c>
      <c r="M183" s="33">
        <v>16.244858000000001</v>
      </c>
      <c r="N183" s="33">
        <v>16.244858000000001</v>
      </c>
      <c r="O183" s="33">
        <v>16.244858000000001</v>
      </c>
      <c r="P183" s="33">
        <v>16.244858000000001</v>
      </c>
      <c r="Q183" s="33">
        <v>16.244858000000001</v>
      </c>
      <c r="R183" s="33">
        <v>16.244858000000001</v>
      </c>
      <c r="S183" s="33">
        <v>16.244858000000001</v>
      </c>
      <c r="T183" s="33">
        <v>16.244858000000001</v>
      </c>
      <c r="U183" s="33">
        <v>16.244858000000001</v>
      </c>
      <c r="V183" s="33">
        <v>16.244858000000001</v>
      </c>
      <c r="W183" s="33">
        <v>16.244858000000001</v>
      </c>
      <c r="X183" s="33">
        <v>16.244858000000001</v>
      </c>
      <c r="Y183" s="33">
        <v>16.244858000000001</v>
      </c>
      <c r="Z183" s="33">
        <v>16.244858000000001</v>
      </c>
      <c r="AA183" s="33">
        <v>16.244858000000001</v>
      </c>
      <c r="AB183" s="33">
        <v>16.244858000000001</v>
      </c>
      <c r="AC183" s="33">
        <v>16.244858000000001</v>
      </c>
      <c r="AD183" s="33">
        <v>16.244858000000001</v>
      </c>
      <c r="AE183" s="33">
        <v>16.244858000000001</v>
      </c>
      <c r="AF183" s="33">
        <v>16.244858000000001</v>
      </c>
      <c r="AG183" s="32">
        <v>-4.8479999999999999E-3</v>
      </c>
      <c r="AH183">
        <v>9.2793880000000009</v>
      </c>
      <c r="AI183">
        <v>9.2801910000000003</v>
      </c>
      <c r="AJ183">
        <v>9.2809709999999992</v>
      </c>
      <c r="AK183" s="100">
        <v>0.01</v>
      </c>
    </row>
    <row r="184" spans="1:37" ht="15" customHeight="1">
      <c r="A184" s="19" t="s">
        <v>623</v>
      </c>
      <c r="B184" s="37" t="s">
        <v>2013</v>
      </c>
      <c r="C184" s="33">
        <v>15.745361000000001</v>
      </c>
      <c r="D184" s="33">
        <v>15.845704</v>
      </c>
      <c r="E184" s="33">
        <v>16.040210999999999</v>
      </c>
      <c r="F184" s="33">
        <v>16.367560999999998</v>
      </c>
      <c r="G184" s="33">
        <v>16.758938000000001</v>
      </c>
      <c r="H184" s="33">
        <v>17.113142</v>
      </c>
      <c r="I184" s="33">
        <v>17.357555000000001</v>
      </c>
      <c r="J184" s="33">
        <v>17.334826</v>
      </c>
      <c r="K184" s="33">
        <v>17.345827</v>
      </c>
      <c r="L184" s="33">
        <v>17.322779000000001</v>
      </c>
      <c r="M184" s="33">
        <v>17.279865000000001</v>
      </c>
      <c r="N184" s="33">
        <v>17.208002</v>
      </c>
      <c r="O184" s="33">
        <v>17.144780999999998</v>
      </c>
      <c r="P184" s="33">
        <v>17.089196999999999</v>
      </c>
      <c r="Q184" s="33">
        <v>17.036864999999999</v>
      </c>
      <c r="R184" s="33">
        <v>16.994081000000001</v>
      </c>
      <c r="S184" s="33">
        <v>16.951350999999999</v>
      </c>
      <c r="T184" s="33">
        <v>16.913582000000002</v>
      </c>
      <c r="U184" s="33">
        <v>16.877248999999999</v>
      </c>
      <c r="V184" s="33">
        <v>16.841707</v>
      </c>
      <c r="W184" s="33">
        <v>16.802837</v>
      </c>
      <c r="X184" s="33">
        <v>16.683385999999999</v>
      </c>
      <c r="Y184" s="33">
        <v>16.660204</v>
      </c>
      <c r="Z184" s="33">
        <v>16.638570999999999</v>
      </c>
      <c r="AA184" s="33">
        <v>16.628532</v>
      </c>
      <c r="AB184" s="33">
        <v>16.628481000000001</v>
      </c>
      <c r="AC184" s="33">
        <v>16.638560999999999</v>
      </c>
      <c r="AD184" s="33">
        <v>16.658847999999999</v>
      </c>
      <c r="AE184" s="33">
        <v>16.686192999999999</v>
      </c>
      <c r="AF184" s="33">
        <v>16.716265</v>
      </c>
      <c r="AG184" s="32">
        <v>2.065E-3</v>
      </c>
      <c r="AH184">
        <v>9.5194799999999997</v>
      </c>
      <c r="AI184">
        <v>9.5219140000000007</v>
      </c>
      <c r="AJ184">
        <v>9.5245759999999997</v>
      </c>
      <c r="AK184" s="100">
        <v>0.01</v>
      </c>
    </row>
    <row r="185" spans="1:37" ht="15" customHeight="1">
      <c r="A185" s="123"/>
      <c r="B185" s="30" t="s">
        <v>2004</v>
      </c>
      <c r="C185" s="123"/>
      <c r="D185" s="123"/>
      <c r="E185" s="123"/>
      <c r="F185" s="123"/>
      <c r="G185" s="123"/>
      <c r="H185" s="123"/>
      <c r="I185" s="123"/>
      <c r="J185" s="123"/>
      <c r="K185" s="123"/>
      <c r="L185" s="123"/>
      <c r="M185" s="123"/>
      <c r="N185" s="123"/>
      <c r="O185" s="123"/>
      <c r="P185" s="123"/>
      <c r="Q185" s="123"/>
      <c r="R185" s="123"/>
      <c r="S185" s="123"/>
      <c r="T185" s="123"/>
      <c r="U185" s="123"/>
      <c r="V185" s="123"/>
      <c r="W185" s="123"/>
      <c r="X185" s="123"/>
      <c r="Y185" s="123"/>
      <c r="Z185" s="123"/>
      <c r="AA185" s="123"/>
      <c r="AB185" s="123"/>
      <c r="AC185" s="123"/>
      <c r="AD185" s="123"/>
      <c r="AE185" s="123"/>
      <c r="AF185" s="123"/>
      <c r="AG185" s="123"/>
      <c r="AH185">
        <v>9.1021490000000007</v>
      </c>
      <c r="AI185">
        <v>9.1021459999999994</v>
      </c>
      <c r="AJ185">
        <v>9.1021439999999991</v>
      </c>
      <c r="AK185" s="100">
        <v>8.9999999999999993E-3</v>
      </c>
    </row>
    <row r="186" spans="1:37" ht="15" customHeight="1">
      <c r="A186" s="19" t="s">
        <v>622</v>
      </c>
      <c r="B186" s="37" t="s">
        <v>1995</v>
      </c>
      <c r="C186" s="33">
        <v>9.9379860000000004</v>
      </c>
      <c r="D186" s="33">
        <v>10.092971</v>
      </c>
      <c r="E186" s="33">
        <v>10.321581999999999</v>
      </c>
      <c r="F186" s="33">
        <v>10.597592000000001</v>
      </c>
      <c r="G186" s="33">
        <v>10.914816</v>
      </c>
      <c r="H186" s="33">
        <v>11.234718000000001</v>
      </c>
      <c r="I186" s="33">
        <v>11.575718999999999</v>
      </c>
      <c r="J186" s="33">
        <v>11.743528</v>
      </c>
      <c r="K186" s="33">
        <v>12.048120000000001</v>
      </c>
      <c r="L186" s="33">
        <v>12.323485</v>
      </c>
      <c r="M186" s="33">
        <v>12.57606</v>
      </c>
      <c r="N186" s="33">
        <v>12.712394</v>
      </c>
      <c r="O186" s="33">
        <v>12.706125</v>
      </c>
      <c r="P186" s="33">
        <v>12.700659999999999</v>
      </c>
      <c r="Q186" s="33">
        <v>12.696635000000001</v>
      </c>
      <c r="R186" s="33">
        <v>12.694022</v>
      </c>
      <c r="S186" s="33">
        <v>12.692774999999999</v>
      </c>
      <c r="T186" s="33">
        <v>12.655964000000001</v>
      </c>
      <c r="U186" s="33">
        <v>12.658526999999999</v>
      </c>
      <c r="V186" s="33">
        <v>12.662374</v>
      </c>
      <c r="W186" s="33">
        <v>12.667802</v>
      </c>
      <c r="X186" s="33">
        <v>12.674972</v>
      </c>
      <c r="Y186" s="33">
        <v>12.683774</v>
      </c>
      <c r="Z186" s="33">
        <v>12.693517999999999</v>
      </c>
      <c r="AA186" s="33">
        <v>12.703303</v>
      </c>
      <c r="AB186" s="33">
        <v>12.712225</v>
      </c>
      <c r="AC186" s="33">
        <v>12.71963</v>
      </c>
      <c r="AD186" s="33">
        <v>12.723153</v>
      </c>
      <c r="AE186" s="33">
        <v>12.724192</v>
      </c>
      <c r="AF186" s="33">
        <v>12.725039000000001</v>
      </c>
      <c r="AG186" s="32">
        <v>8.5609999999999992E-3</v>
      </c>
      <c r="AH186">
        <v>20.627517999999998</v>
      </c>
      <c r="AI186">
        <v>20.617176000000001</v>
      </c>
      <c r="AJ186">
        <v>20.607447000000001</v>
      </c>
      <c r="AK186" s="100">
        <v>7.0000000000000001E-3</v>
      </c>
    </row>
    <row r="187" spans="1:37" ht="15" customHeight="1">
      <c r="A187" s="19" t="s">
        <v>621</v>
      </c>
      <c r="B187" s="37" t="s">
        <v>1996</v>
      </c>
      <c r="C187" s="33">
        <v>7.2991159999999997</v>
      </c>
      <c r="D187" s="33">
        <v>7.3826029999999996</v>
      </c>
      <c r="E187" s="33">
        <v>7.5242779999999998</v>
      </c>
      <c r="F187" s="33">
        <v>7.6900360000000001</v>
      </c>
      <c r="G187" s="33">
        <v>7.88293</v>
      </c>
      <c r="H187" s="33">
        <v>8.0885820000000006</v>
      </c>
      <c r="I187" s="33">
        <v>8.3122220000000002</v>
      </c>
      <c r="J187" s="33">
        <v>8.3905499999999993</v>
      </c>
      <c r="K187" s="33">
        <v>8.5932549999999992</v>
      </c>
      <c r="L187" s="33">
        <v>8.7738329999999998</v>
      </c>
      <c r="M187" s="33">
        <v>8.9459590000000002</v>
      </c>
      <c r="N187" s="33">
        <v>9.0631690000000003</v>
      </c>
      <c r="O187" s="33">
        <v>9.112482</v>
      </c>
      <c r="P187" s="33">
        <v>9.1509719999999994</v>
      </c>
      <c r="Q187" s="33">
        <v>9.1499020000000009</v>
      </c>
      <c r="R187" s="33">
        <v>9.1466550000000009</v>
      </c>
      <c r="S187" s="33">
        <v>9.1428829999999994</v>
      </c>
      <c r="T187" s="33">
        <v>9.1390989999999999</v>
      </c>
      <c r="U187" s="33">
        <v>9.1355660000000007</v>
      </c>
      <c r="V187" s="33">
        <v>9.1321619999999992</v>
      </c>
      <c r="W187" s="33">
        <v>9.1288940000000007</v>
      </c>
      <c r="X187" s="33">
        <v>9.1256959999999996</v>
      </c>
      <c r="Y187" s="33">
        <v>9.1224530000000001</v>
      </c>
      <c r="Z187" s="33">
        <v>9.1191420000000001</v>
      </c>
      <c r="AA187" s="33">
        <v>9.1157550000000001</v>
      </c>
      <c r="AB187" s="33">
        <v>9.1127690000000001</v>
      </c>
      <c r="AC187" s="33">
        <v>9.1093399999999995</v>
      </c>
      <c r="AD187" s="33">
        <v>9.1075490000000006</v>
      </c>
      <c r="AE187" s="33">
        <v>9.1051660000000005</v>
      </c>
      <c r="AF187" s="33">
        <v>9.1039510000000003</v>
      </c>
      <c r="AG187" s="32">
        <v>7.6480000000000003E-3</v>
      </c>
      <c r="AH187">
        <v>18.268332000000001</v>
      </c>
      <c r="AI187">
        <v>18.283669</v>
      </c>
      <c r="AJ187">
        <v>18.297160999999999</v>
      </c>
      <c r="AK187" s="100">
        <v>8.9999999999999993E-3</v>
      </c>
    </row>
    <row r="188" spans="1:37" ht="15" customHeight="1">
      <c r="A188" s="19" t="s">
        <v>620</v>
      </c>
      <c r="B188" s="37" t="s">
        <v>1753</v>
      </c>
      <c r="C188" s="33">
        <v>6.9643329999999999</v>
      </c>
      <c r="D188" s="33">
        <v>7.0463019999999998</v>
      </c>
      <c r="E188" s="33">
        <v>7.1880280000000001</v>
      </c>
      <c r="F188" s="33">
        <v>7.3388179999999998</v>
      </c>
      <c r="G188" s="33">
        <v>7.5395029999999998</v>
      </c>
      <c r="H188" s="33">
        <v>7.7459930000000004</v>
      </c>
      <c r="I188" s="33">
        <v>7.9825889999999999</v>
      </c>
      <c r="J188" s="33">
        <v>8.0953119999999998</v>
      </c>
      <c r="K188" s="33">
        <v>8.3402809999999992</v>
      </c>
      <c r="L188" s="33">
        <v>8.5825060000000004</v>
      </c>
      <c r="M188" s="33">
        <v>8.802835</v>
      </c>
      <c r="N188" s="33">
        <v>8.9873499999999993</v>
      </c>
      <c r="O188" s="33">
        <v>9.0908110000000004</v>
      </c>
      <c r="P188" s="33">
        <v>9.1399469999999994</v>
      </c>
      <c r="Q188" s="33">
        <v>9.1646169999999998</v>
      </c>
      <c r="R188" s="33">
        <v>9.1847510000000003</v>
      </c>
      <c r="S188" s="33">
        <v>9.2014999999999993</v>
      </c>
      <c r="T188" s="33">
        <v>9.2066250000000007</v>
      </c>
      <c r="U188" s="33">
        <v>9.2068200000000004</v>
      </c>
      <c r="V188" s="33">
        <v>9.2070980000000002</v>
      </c>
      <c r="W188" s="33">
        <v>9.2074789999999993</v>
      </c>
      <c r="X188" s="33">
        <v>9.2079839999999997</v>
      </c>
      <c r="Y188" s="33">
        <v>9.2086170000000003</v>
      </c>
      <c r="Z188" s="33">
        <v>9.2093690000000006</v>
      </c>
      <c r="AA188" s="33">
        <v>9.2101980000000001</v>
      </c>
      <c r="AB188" s="33">
        <v>9.2110430000000001</v>
      </c>
      <c r="AC188" s="33">
        <v>9.211843</v>
      </c>
      <c r="AD188" s="33">
        <v>9.2125450000000004</v>
      </c>
      <c r="AE188" s="33">
        <v>9.2131139999999991</v>
      </c>
      <c r="AF188" s="33">
        <v>9.2135820000000006</v>
      </c>
      <c r="AG188" s="32">
        <v>9.698E-3</v>
      </c>
      <c r="AH188">
        <v>13.092001</v>
      </c>
      <c r="AI188">
        <v>13.107849999999999</v>
      </c>
      <c r="AJ188">
        <v>13.129277</v>
      </c>
      <c r="AK188" s="100">
        <v>8.0000000000000002E-3</v>
      </c>
    </row>
    <row r="189" spans="1:37" ht="15" customHeight="1">
      <c r="A189" s="19" t="s">
        <v>619</v>
      </c>
      <c r="B189" s="37" t="s">
        <v>1997</v>
      </c>
      <c r="C189" s="33">
        <v>7.3829039999999999</v>
      </c>
      <c r="D189" s="33">
        <v>7.3672170000000001</v>
      </c>
      <c r="E189" s="33">
        <v>7.5516990000000002</v>
      </c>
      <c r="F189" s="33">
        <v>7.7748819999999998</v>
      </c>
      <c r="G189" s="33">
        <v>8.0305710000000001</v>
      </c>
      <c r="H189" s="33">
        <v>8.2976299999999998</v>
      </c>
      <c r="I189" s="33">
        <v>8.5568639999999991</v>
      </c>
      <c r="J189" s="33">
        <v>8.6471400000000003</v>
      </c>
      <c r="K189" s="33">
        <v>8.8656989999999993</v>
      </c>
      <c r="L189" s="33">
        <v>9.059037</v>
      </c>
      <c r="M189" s="33">
        <v>9.2373089999999998</v>
      </c>
      <c r="N189" s="33">
        <v>9.3513409999999997</v>
      </c>
      <c r="O189" s="33">
        <v>9.3830249999999999</v>
      </c>
      <c r="P189" s="33">
        <v>9.4130269999999996</v>
      </c>
      <c r="Q189" s="33">
        <v>9.4342939999999995</v>
      </c>
      <c r="R189" s="33">
        <v>9.4367850000000004</v>
      </c>
      <c r="S189" s="33">
        <v>9.4399270000000008</v>
      </c>
      <c r="T189" s="33">
        <v>9.4424309999999991</v>
      </c>
      <c r="U189" s="33">
        <v>9.444509</v>
      </c>
      <c r="V189" s="33">
        <v>9.4466850000000004</v>
      </c>
      <c r="W189" s="33">
        <v>9.4493500000000008</v>
      </c>
      <c r="X189" s="33">
        <v>9.4519570000000002</v>
      </c>
      <c r="Y189" s="33">
        <v>9.4521339999999991</v>
      </c>
      <c r="Z189" s="33">
        <v>9.4515560000000001</v>
      </c>
      <c r="AA189" s="33">
        <v>9.4509939999999997</v>
      </c>
      <c r="AB189" s="33">
        <v>9.4538510000000002</v>
      </c>
      <c r="AC189" s="33">
        <v>9.4569500000000009</v>
      </c>
      <c r="AD189" s="33">
        <v>9.4602979999999999</v>
      </c>
      <c r="AE189" s="33">
        <v>9.4638930000000006</v>
      </c>
      <c r="AF189" s="33">
        <v>9.4677430000000005</v>
      </c>
      <c r="AG189" s="32">
        <v>8.6140000000000001E-3</v>
      </c>
      <c r="AH189">
        <v>11.486764000000001</v>
      </c>
      <c r="AI189">
        <v>11.486764000000001</v>
      </c>
      <c r="AJ189">
        <v>11.486765</v>
      </c>
      <c r="AK189" s="100">
        <v>0</v>
      </c>
    </row>
    <row r="190" spans="1:37" ht="15" customHeight="1">
      <c r="A190" s="19" t="s">
        <v>618</v>
      </c>
      <c r="B190" s="37" t="s">
        <v>1998</v>
      </c>
      <c r="C190" s="33">
        <v>7.5571089999999996</v>
      </c>
      <c r="D190" s="33">
        <v>7.3150969999999997</v>
      </c>
      <c r="E190" s="33">
        <v>7.4511969999999996</v>
      </c>
      <c r="F190" s="33">
        <v>7.6110899999999999</v>
      </c>
      <c r="G190" s="33">
        <v>7.7977559999999997</v>
      </c>
      <c r="H190" s="33">
        <v>7.9957989999999999</v>
      </c>
      <c r="I190" s="33">
        <v>8.2131559999999997</v>
      </c>
      <c r="J190" s="33">
        <v>8.2864159999999991</v>
      </c>
      <c r="K190" s="33">
        <v>8.4812060000000002</v>
      </c>
      <c r="L190" s="33">
        <v>8.6536059999999999</v>
      </c>
      <c r="M190" s="33">
        <v>8.8186370000000007</v>
      </c>
      <c r="N190" s="33">
        <v>8.9308429999999994</v>
      </c>
      <c r="O190" s="33">
        <v>8.9777050000000003</v>
      </c>
      <c r="P190" s="33">
        <v>9.0118170000000006</v>
      </c>
      <c r="Q190" s="33">
        <v>9.0087150000000005</v>
      </c>
      <c r="R190" s="33">
        <v>9.0047230000000003</v>
      </c>
      <c r="S190" s="33">
        <v>9.0034720000000004</v>
      </c>
      <c r="T190" s="33">
        <v>9.0023140000000001</v>
      </c>
      <c r="U190" s="33">
        <v>9.0012380000000007</v>
      </c>
      <c r="V190" s="33">
        <v>9.0002329999999997</v>
      </c>
      <c r="W190" s="33">
        <v>8.9992929999999998</v>
      </c>
      <c r="X190" s="33">
        <v>8.9984120000000001</v>
      </c>
      <c r="Y190" s="33">
        <v>8.9975839999999998</v>
      </c>
      <c r="Z190" s="33">
        <v>8.99681</v>
      </c>
      <c r="AA190" s="33">
        <v>8.9960789999999999</v>
      </c>
      <c r="AB190" s="33">
        <v>8.9934999999999992</v>
      </c>
      <c r="AC190" s="33">
        <v>8.9934910000000006</v>
      </c>
      <c r="AD190" s="33">
        <v>8.9902560000000005</v>
      </c>
      <c r="AE190" s="33">
        <v>8.9902490000000004</v>
      </c>
      <c r="AF190" s="33">
        <v>8.9869430000000001</v>
      </c>
      <c r="AG190" s="32">
        <v>5.9930000000000001E-3</v>
      </c>
      <c r="AH190">
        <v>11.751685999999999</v>
      </c>
      <c r="AI190">
        <v>11.755027</v>
      </c>
      <c r="AJ190">
        <v>11.758445999999999</v>
      </c>
      <c r="AK190" s="100">
        <v>8.9999999999999993E-3</v>
      </c>
    </row>
    <row r="191" spans="1:37" ht="15" customHeight="1">
      <c r="A191" s="19" t="s">
        <v>617</v>
      </c>
      <c r="B191" s="37" t="s">
        <v>1999</v>
      </c>
      <c r="C191" s="33">
        <v>16.601973999999998</v>
      </c>
      <c r="D191" s="33">
        <v>16.821842</v>
      </c>
      <c r="E191" s="33">
        <v>17.081011</v>
      </c>
      <c r="F191" s="33">
        <v>17.396118000000001</v>
      </c>
      <c r="G191" s="33">
        <v>17.787298</v>
      </c>
      <c r="H191" s="33">
        <v>18.265726000000001</v>
      </c>
      <c r="I191" s="33">
        <v>18.825469999999999</v>
      </c>
      <c r="J191" s="33">
        <v>19.113295000000001</v>
      </c>
      <c r="K191" s="33">
        <v>19.606352000000001</v>
      </c>
      <c r="L191" s="33">
        <v>20.072745999999999</v>
      </c>
      <c r="M191" s="33">
        <v>20.501856</v>
      </c>
      <c r="N191" s="33">
        <v>20.703116999999999</v>
      </c>
      <c r="O191" s="33">
        <v>20.734369000000001</v>
      </c>
      <c r="P191" s="33">
        <v>20.651688</v>
      </c>
      <c r="Q191" s="33">
        <v>20.749109000000001</v>
      </c>
      <c r="R191" s="33">
        <v>20.822105000000001</v>
      </c>
      <c r="S191" s="33">
        <v>20.879166000000001</v>
      </c>
      <c r="T191" s="33">
        <v>20.922582999999999</v>
      </c>
      <c r="U191" s="33">
        <v>20.918672999999998</v>
      </c>
      <c r="V191" s="33">
        <v>20.915417000000001</v>
      </c>
      <c r="W191" s="33">
        <v>20.945464999999999</v>
      </c>
      <c r="X191" s="33">
        <v>20.965281000000001</v>
      </c>
      <c r="Y191" s="33">
        <v>20.977453000000001</v>
      </c>
      <c r="Z191" s="33">
        <v>20.970528000000002</v>
      </c>
      <c r="AA191" s="33">
        <v>20.963232000000001</v>
      </c>
      <c r="AB191" s="33">
        <v>20.955770000000001</v>
      </c>
      <c r="AC191" s="33">
        <v>20.948761000000001</v>
      </c>
      <c r="AD191" s="33">
        <v>20.941931</v>
      </c>
      <c r="AE191" s="33">
        <v>20.93469</v>
      </c>
      <c r="AF191" s="33">
        <v>20.928217</v>
      </c>
      <c r="AG191" s="32">
        <v>8.0169999999999998E-3</v>
      </c>
    </row>
    <row r="192" spans="1:37" ht="15" customHeight="1">
      <c r="A192" s="19" t="s">
        <v>616</v>
      </c>
      <c r="B192" s="37" t="s">
        <v>2000</v>
      </c>
      <c r="C192" s="33">
        <v>14.041238999999999</v>
      </c>
      <c r="D192" s="33">
        <v>14.454596</v>
      </c>
      <c r="E192" s="33">
        <v>14.720343</v>
      </c>
      <c r="F192" s="33">
        <v>14.999984</v>
      </c>
      <c r="G192" s="33">
        <v>15.384508</v>
      </c>
      <c r="H192" s="33">
        <v>15.837842</v>
      </c>
      <c r="I192" s="33">
        <v>16.234480000000001</v>
      </c>
      <c r="J192" s="33">
        <v>16.405806999999999</v>
      </c>
      <c r="K192" s="33">
        <v>16.763574999999999</v>
      </c>
      <c r="L192" s="33">
        <v>17.112756999999998</v>
      </c>
      <c r="M192" s="33">
        <v>17.428806000000002</v>
      </c>
      <c r="N192" s="33">
        <v>17.686947</v>
      </c>
      <c r="O192" s="33">
        <v>17.865442000000002</v>
      </c>
      <c r="P192" s="33">
        <v>17.941932999999999</v>
      </c>
      <c r="Q192" s="33">
        <v>17.985188999999998</v>
      </c>
      <c r="R192" s="33">
        <v>17.99663</v>
      </c>
      <c r="S192" s="33">
        <v>18.002941</v>
      </c>
      <c r="T192" s="33">
        <v>18.008455000000001</v>
      </c>
      <c r="U192" s="33">
        <v>18.013121000000002</v>
      </c>
      <c r="V192" s="33">
        <v>17.978672</v>
      </c>
      <c r="W192" s="33">
        <v>17.986637000000002</v>
      </c>
      <c r="X192" s="33">
        <v>17.995476</v>
      </c>
      <c r="Y192" s="33">
        <v>18.006758000000001</v>
      </c>
      <c r="Z192" s="33">
        <v>18.020652999999999</v>
      </c>
      <c r="AA192" s="33">
        <v>18.037085000000001</v>
      </c>
      <c r="AB192" s="33">
        <v>18.055523000000001</v>
      </c>
      <c r="AC192" s="33">
        <v>18.075175999999999</v>
      </c>
      <c r="AD192" s="33">
        <v>18.094861999999999</v>
      </c>
      <c r="AE192" s="33">
        <v>18.113367</v>
      </c>
      <c r="AF192" s="33">
        <v>18.130423</v>
      </c>
      <c r="AG192" s="32">
        <v>8.8520000000000005E-3</v>
      </c>
      <c r="AH192">
        <v>7.868252</v>
      </c>
      <c r="AI192">
        <v>7.8732090000000001</v>
      </c>
      <c r="AJ192">
        <v>7.8787580000000004</v>
      </c>
      <c r="AK192" s="100">
        <v>8.0000000000000002E-3</v>
      </c>
    </row>
    <row r="193" spans="1:37" ht="15" customHeight="1">
      <c r="A193" s="19" t="s">
        <v>615</v>
      </c>
      <c r="B193" s="37" t="s">
        <v>2001</v>
      </c>
      <c r="C193" s="33">
        <v>10.208394999999999</v>
      </c>
      <c r="D193" s="33">
        <v>10.509522</v>
      </c>
      <c r="E193" s="33">
        <v>10.702645</v>
      </c>
      <c r="F193" s="33">
        <v>10.902372</v>
      </c>
      <c r="G193" s="33">
        <v>11.148501</v>
      </c>
      <c r="H193" s="33">
        <v>11.426221999999999</v>
      </c>
      <c r="I193" s="33">
        <v>11.756933999999999</v>
      </c>
      <c r="J193" s="33">
        <v>11.901579</v>
      </c>
      <c r="K193" s="33">
        <v>12.156635</v>
      </c>
      <c r="L193" s="33">
        <v>12.424281000000001</v>
      </c>
      <c r="M193" s="33">
        <v>12.649169000000001</v>
      </c>
      <c r="N193" s="33">
        <v>12.866922000000001</v>
      </c>
      <c r="O193" s="33">
        <v>12.996466</v>
      </c>
      <c r="P193" s="33">
        <v>13.014659</v>
      </c>
      <c r="Q193" s="33">
        <v>13.028067999999999</v>
      </c>
      <c r="R193" s="33">
        <v>13.038815</v>
      </c>
      <c r="S193" s="33">
        <v>13.045552000000001</v>
      </c>
      <c r="T193" s="33">
        <v>13.047215</v>
      </c>
      <c r="U193" s="33">
        <v>13.046222</v>
      </c>
      <c r="V193" s="33">
        <v>13.041895</v>
      </c>
      <c r="W193" s="33">
        <v>13.038589</v>
      </c>
      <c r="X193" s="33">
        <v>13.036254</v>
      </c>
      <c r="Y193" s="33">
        <v>13.008196999999999</v>
      </c>
      <c r="Z193" s="33">
        <v>13.019332</v>
      </c>
      <c r="AA193" s="33">
        <v>13.034409999999999</v>
      </c>
      <c r="AB193" s="33">
        <v>13.054019</v>
      </c>
      <c r="AC193" s="33">
        <v>13.078334999999999</v>
      </c>
      <c r="AD193" s="33">
        <v>13.126434</v>
      </c>
      <c r="AE193" s="33">
        <v>13.17967</v>
      </c>
      <c r="AF193" s="33">
        <v>13.241911</v>
      </c>
      <c r="AG193" s="32">
        <v>9.0119999999999992E-3</v>
      </c>
      <c r="AH193">
        <v>7.4020890000000001</v>
      </c>
      <c r="AI193">
        <v>7.4055390000000001</v>
      </c>
      <c r="AJ193">
        <v>7.4100239999999999</v>
      </c>
      <c r="AK193" s="100">
        <v>7.0000000000000001E-3</v>
      </c>
    </row>
    <row r="194" spans="1:37" ht="15" customHeight="1">
      <c r="A194" s="19" t="s">
        <v>614</v>
      </c>
      <c r="B194" s="37" t="s">
        <v>2002</v>
      </c>
      <c r="C194" s="33">
        <v>11.399428</v>
      </c>
      <c r="D194" s="33">
        <v>11.399426999999999</v>
      </c>
      <c r="E194" s="33">
        <v>11.399426999999999</v>
      </c>
      <c r="F194" s="33">
        <v>11.399426999999999</v>
      </c>
      <c r="G194" s="33">
        <v>11.399426999999999</v>
      </c>
      <c r="H194" s="33">
        <v>11.399426999999999</v>
      </c>
      <c r="I194" s="33">
        <v>11.399426999999999</v>
      </c>
      <c r="J194" s="33">
        <v>11.399426999999999</v>
      </c>
      <c r="K194" s="33">
        <v>11.399426999999999</v>
      </c>
      <c r="L194" s="33">
        <v>11.399426999999999</v>
      </c>
      <c r="M194" s="33">
        <v>11.399426999999999</v>
      </c>
      <c r="N194" s="33">
        <v>11.399428</v>
      </c>
      <c r="O194" s="33">
        <v>11.399428</v>
      </c>
      <c r="P194" s="33">
        <v>11.399426999999999</v>
      </c>
      <c r="Q194" s="33">
        <v>11.399426999999999</v>
      </c>
      <c r="R194" s="33">
        <v>11.399426999999999</v>
      </c>
      <c r="S194" s="33">
        <v>11.399428</v>
      </c>
      <c r="T194" s="33">
        <v>11.399426999999999</v>
      </c>
      <c r="U194" s="33">
        <v>11.399428</v>
      </c>
      <c r="V194" s="33">
        <v>11.399426999999999</v>
      </c>
      <c r="W194" s="33">
        <v>11.399426999999999</v>
      </c>
      <c r="X194" s="33">
        <v>11.399426999999999</v>
      </c>
      <c r="Y194" s="33">
        <v>11.399428</v>
      </c>
      <c r="Z194" s="33">
        <v>11.399426999999999</v>
      </c>
      <c r="AA194" s="33">
        <v>11.399428</v>
      </c>
      <c r="AB194" s="33">
        <v>11.399428</v>
      </c>
      <c r="AC194" s="33">
        <v>11.399426999999999</v>
      </c>
      <c r="AD194" s="33">
        <v>11.399426999999999</v>
      </c>
      <c r="AE194" s="33">
        <v>11.399426999999999</v>
      </c>
      <c r="AF194" s="33">
        <v>11.399426999999999</v>
      </c>
      <c r="AG194" s="32">
        <v>0</v>
      </c>
      <c r="AH194">
        <v>7.5302020000000001</v>
      </c>
      <c r="AI194">
        <v>7.5259919999999996</v>
      </c>
      <c r="AJ194">
        <v>7.5209999999999999</v>
      </c>
      <c r="AK194" s="100">
        <v>6.0000000000000001E-3</v>
      </c>
    </row>
    <row r="195" spans="1:37" ht="15" customHeight="1">
      <c r="A195" s="19" t="s">
        <v>613</v>
      </c>
      <c r="B195" s="37" t="s">
        <v>2014</v>
      </c>
      <c r="C195" s="33">
        <v>9.2946349999999995</v>
      </c>
      <c r="D195" s="33">
        <v>9.4283439999999992</v>
      </c>
      <c r="E195" s="33">
        <v>9.6318780000000004</v>
      </c>
      <c r="F195" s="33">
        <v>9.8759429999999995</v>
      </c>
      <c r="G195" s="33">
        <v>10.157805</v>
      </c>
      <c r="H195" s="33">
        <v>10.446301</v>
      </c>
      <c r="I195" s="33">
        <v>10.752204000000001</v>
      </c>
      <c r="J195" s="33">
        <v>10.889925</v>
      </c>
      <c r="K195" s="33">
        <v>11.162376999999999</v>
      </c>
      <c r="L195" s="33">
        <v>11.407593</v>
      </c>
      <c r="M195" s="33">
        <v>11.634361</v>
      </c>
      <c r="N195" s="33">
        <v>11.763640000000001</v>
      </c>
      <c r="O195" s="33">
        <v>11.770443999999999</v>
      </c>
      <c r="P195" s="33">
        <v>11.773622</v>
      </c>
      <c r="Q195" s="33">
        <v>11.764556000000001</v>
      </c>
      <c r="R195" s="33">
        <v>11.755887</v>
      </c>
      <c r="S195" s="33">
        <v>11.747702</v>
      </c>
      <c r="T195" s="33">
        <v>11.71604</v>
      </c>
      <c r="U195" s="33">
        <v>11.711516</v>
      </c>
      <c r="V195" s="33">
        <v>11.708321</v>
      </c>
      <c r="W195" s="33">
        <v>11.706455</v>
      </c>
      <c r="X195" s="33">
        <v>11.705533000000001</v>
      </c>
      <c r="Y195" s="33">
        <v>11.705423</v>
      </c>
      <c r="Z195" s="33">
        <v>11.705643</v>
      </c>
      <c r="AA195" s="33">
        <v>11.705176</v>
      </c>
      <c r="AB195" s="33">
        <v>11.705753</v>
      </c>
      <c r="AC195" s="33">
        <v>11.707424</v>
      </c>
      <c r="AD195" s="33">
        <v>11.709237999999999</v>
      </c>
      <c r="AE195" s="33">
        <v>11.709395000000001</v>
      </c>
      <c r="AF195" s="33">
        <v>11.712272</v>
      </c>
      <c r="AG195" s="32">
        <v>8.0040000000000007E-3</v>
      </c>
      <c r="AH195">
        <v>7.3827090000000002</v>
      </c>
      <c r="AI195">
        <v>7.3892049999999996</v>
      </c>
      <c r="AJ195">
        <v>7.3951840000000004</v>
      </c>
      <c r="AK195" s="100">
        <v>8.9999999999999993E-3</v>
      </c>
    </row>
    <row r="196" spans="1:37" ht="15" customHeight="1">
      <c r="A196" s="123"/>
      <c r="B196" s="30" t="s">
        <v>2006</v>
      </c>
      <c r="C196" s="123"/>
      <c r="D196" s="123"/>
      <c r="E196" s="123"/>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c r="AC196" s="123"/>
      <c r="AD196" s="123"/>
      <c r="AE196" s="123"/>
      <c r="AF196" s="123"/>
      <c r="AG196" s="123"/>
      <c r="AH196">
        <v>0</v>
      </c>
      <c r="AI196">
        <v>0</v>
      </c>
      <c r="AJ196">
        <v>0</v>
      </c>
      <c r="AK196" t="s">
        <v>142</v>
      </c>
    </row>
    <row r="197" spans="1:37" ht="15" customHeight="1">
      <c r="A197" s="19" t="s">
        <v>612</v>
      </c>
      <c r="B197" s="37" t="s">
        <v>1995</v>
      </c>
      <c r="C197" s="33">
        <v>6.3732610000000003</v>
      </c>
      <c r="D197" s="33">
        <v>6.4667469999999998</v>
      </c>
      <c r="E197" s="33">
        <v>6.5828369999999996</v>
      </c>
      <c r="F197" s="33">
        <v>6.7289789999999998</v>
      </c>
      <c r="G197" s="33">
        <v>6.900048</v>
      </c>
      <c r="H197" s="33">
        <v>7.0847740000000003</v>
      </c>
      <c r="I197" s="33">
        <v>7.2756660000000002</v>
      </c>
      <c r="J197" s="33">
        <v>7.3732470000000001</v>
      </c>
      <c r="K197" s="33">
        <v>7.5133770000000002</v>
      </c>
      <c r="L197" s="33">
        <v>7.6306830000000003</v>
      </c>
      <c r="M197" s="33">
        <v>7.7350649999999996</v>
      </c>
      <c r="N197" s="33">
        <v>7.7967079999999997</v>
      </c>
      <c r="O197" s="33">
        <v>7.8049020000000002</v>
      </c>
      <c r="P197" s="33">
        <v>7.8105640000000003</v>
      </c>
      <c r="Q197" s="33">
        <v>7.810454</v>
      </c>
      <c r="R197" s="33">
        <v>7.8121970000000003</v>
      </c>
      <c r="S197" s="33">
        <v>7.814953</v>
      </c>
      <c r="T197" s="33">
        <v>7.8150120000000003</v>
      </c>
      <c r="U197" s="33">
        <v>7.8128970000000004</v>
      </c>
      <c r="V197" s="33">
        <v>7.8137049999999997</v>
      </c>
      <c r="W197" s="33">
        <v>7.81508</v>
      </c>
      <c r="X197" s="33">
        <v>7.8111069999999998</v>
      </c>
      <c r="Y197" s="33">
        <v>7.8141579999999999</v>
      </c>
      <c r="Z197" s="33">
        <v>7.8181839999999996</v>
      </c>
      <c r="AA197" s="33">
        <v>7.823531</v>
      </c>
      <c r="AB197" s="33">
        <v>7.8294560000000004</v>
      </c>
      <c r="AC197" s="33">
        <v>7.8359329999999998</v>
      </c>
      <c r="AD197" s="33">
        <v>7.8425000000000002</v>
      </c>
      <c r="AE197" s="33">
        <v>7.8485709999999997</v>
      </c>
      <c r="AF197" s="33">
        <v>7.8539560000000002</v>
      </c>
      <c r="AG197" s="32">
        <v>7.2300000000000003E-3</v>
      </c>
      <c r="AH197">
        <v>12.320777</v>
      </c>
      <c r="AI197">
        <v>12.318592000000001</v>
      </c>
      <c r="AJ197">
        <v>12.316513</v>
      </c>
      <c r="AK197" s="100">
        <v>1.7000000000000001E-2</v>
      </c>
    </row>
    <row r="198" spans="1:37" ht="15" customHeight="1">
      <c r="A198" s="19" t="s">
        <v>611</v>
      </c>
      <c r="B198" s="37" t="s">
        <v>1996</v>
      </c>
      <c r="C198" s="33">
        <v>5.8255800000000004</v>
      </c>
      <c r="D198" s="33">
        <v>6.116282</v>
      </c>
      <c r="E198" s="33">
        <v>6.2036309999999997</v>
      </c>
      <c r="F198" s="33">
        <v>6.297631</v>
      </c>
      <c r="G198" s="33">
        <v>6.4148040000000002</v>
      </c>
      <c r="H198" s="33">
        <v>6.5538230000000004</v>
      </c>
      <c r="I198" s="33">
        <v>6.7189199999999998</v>
      </c>
      <c r="J198" s="33">
        <v>6.8024519999999997</v>
      </c>
      <c r="K198" s="33">
        <v>6.9494280000000002</v>
      </c>
      <c r="L198" s="33">
        <v>7.0940459999999996</v>
      </c>
      <c r="M198" s="33">
        <v>7.2232469999999998</v>
      </c>
      <c r="N198" s="33">
        <v>7.3221569999999998</v>
      </c>
      <c r="O198" s="33">
        <v>7.3693280000000003</v>
      </c>
      <c r="P198" s="33">
        <v>7.3729360000000002</v>
      </c>
      <c r="Q198" s="33">
        <v>7.3760820000000002</v>
      </c>
      <c r="R198" s="33">
        <v>7.3787630000000002</v>
      </c>
      <c r="S198" s="33">
        <v>7.3790310000000003</v>
      </c>
      <c r="T198" s="33">
        <v>7.3785759999999998</v>
      </c>
      <c r="U198" s="33">
        <v>7.359216</v>
      </c>
      <c r="V198" s="33">
        <v>7.3625780000000001</v>
      </c>
      <c r="W198" s="33">
        <v>7.3670229999999997</v>
      </c>
      <c r="X198" s="33">
        <v>7.3727600000000004</v>
      </c>
      <c r="Y198" s="33">
        <v>7.3798729999999999</v>
      </c>
      <c r="Z198" s="33">
        <v>7.388312</v>
      </c>
      <c r="AA198" s="33">
        <v>7.3978669999999997</v>
      </c>
      <c r="AB198" s="33">
        <v>7.408112</v>
      </c>
      <c r="AC198" s="33">
        <v>7.4184539999999997</v>
      </c>
      <c r="AD198" s="33">
        <v>7.4282830000000004</v>
      </c>
      <c r="AE198" s="33">
        <v>7.4370830000000003</v>
      </c>
      <c r="AF198" s="33">
        <v>7.444807</v>
      </c>
      <c r="AG198" s="32">
        <v>8.4930000000000005E-3</v>
      </c>
      <c r="AH198">
        <v>10.560122</v>
      </c>
      <c r="AI198">
        <v>10.572075999999999</v>
      </c>
      <c r="AJ198">
        <v>10.584902</v>
      </c>
      <c r="AK198" s="100">
        <v>0.01</v>
      </c>
    </row>
    <row r="199" spans="1:37" ht="15" customHeight="1">
      <c r="A199" s="19" t="s">
        <v>610</v>
      </c>
      <c r="B199" s="37" t="s">
        <v>1753</v>
      </c>
      <c r="C199" s="33">
        <v>6.6631819999999999</v>
      </c>
      <c r="D199" s="33">
        <v>6.2847479999999996</v>
      </c>
      <c r="E199" s="33">
        <v>6.3682299999999996</v>
      </c>
      <c r="F199" s="33">
        <v>6.4663830000000004</v>
      </c>
      <c r="G199" s="33">
        <v>6.5777159999999997</v>
      </c>
      <c r="H199" s="33">
        <v>6.6887369999999997</v>
      </c>
      <c r="I199" s="33">
        <v>6.8129939999999998</v>
      </c>
      <c r="J199" s="33">
        <v>6.8617100000000004</v>
      </c>
      <c r="K199" s="33">
        <v>6.9723439999999997</v>
      </c>
      <c r="L199" s="33">
        <v>7.0814839999999997</v>
      </c>
      <c r="M199" s="33">
        <v>7.1878580000000003</v>
      </c>
      <c r="N199" s="33">
        <v>7.2623620000000004</v>
      </c>
      <c r="O199" s="33">
        <v>7.2901540000000002</v>
      </c>
      <c r="P199" s="33">
        <v>7.2939290000000003</v>
      </c>
      <c r="Q199" s="33">
        <v>7.287185</v>
      </c>
      <c r="R199" s="33">
        <v>7.2824070000000001</v>
      </c>
      <c r="S199" s="33">
        <v>7.2786239999999998</v>
      </c>
      <c r="T199" s="33">
        <v>7.2717200000000002</v>
      </c>
      <c r="U199" s="33">
        <v>7.2625469999999996</v>
      </c>
      <c r="V199" s="33">
        <v>7.2553859999999997</v>
      </c>
      <c r="W199" s="33">
        <v>7.2459360000000004</v>
      </c>
      <c r="X199" s="33">
        <v>7.2392539999999999</v>
      </c>
      <c r="Y199" s="33">
        <v>7.2358510000000003</v>
      </c>
      <c r="Z199" s="33">
        <v>7.2340039999999997</v>
      </c>
      <c r="AA199" s="33">
        <v>7.2351369999999999</v>
      </c>
      <c r="AB199" s="33">
        <v>7.2368189999999997</v>
      </c>
      <c r="AC199" s="33">
        <v>7.2387680000000003</v>
      </c>
      <c r="AD199" s="33">
        <v>7.2406110000000004</v>
      </c>
      <c r="AE199" s="33">
        <v>7.2403570000000004</v>
      </c>
      <c r="AF199" s="33">
        <v>7.2399889999999996</v>
      </c>
      <c r="AG199" s="32">
        <v>2.8670000000000002E-3</v>
      </c>
      <c r="AH199">
        <v>10.682478</v>
      </c>
      <c r="AI199">
        <v>10.682299</v>
      </c>
      <c r="AJ199">
        <v>10.685420000000001</v>
      </c>
      <c r="AK199" s="100">
        <v>7.0000000000000001E-3</v>
      </c>
    </row>
    <row r="200" spans="1:37" ht="15" customHeight="1">
      <c r="A200" s="19" t="s">
        <v>609</v>
      </c>
      <c r="B200" s="37" t="s">
        <v>1997</v>
      </c>
      <c r="C200" s="33">
        <v>5.7166499999999996</v>
      </c>
      <c r="D200" s="33">
        <v>5.9802239999999998</v>
      </c>
      <c r="E200" s="33">
        <v>6.1365999999999996</v>
      </c>
      <c r="F200" s="33">
        <v>6.3198970000000001</v>
      </c>
      <c r="G200" s="33">
        <v>6.5210460000000001</v>
      </c>
      <c r="H200" s="33">
        <v>6.717911</v>
      </c>
      <c r="I200" s="33">
        <v>6.9255630000000004</v>
      </c>
      <c r="J200" s="33">
        <v>7.0183330000000002</v>
      </c>
      <c r="K200" s="33">
        <v>7.1692609999999997</v>
      </c>
      <c r="L200" s="33">
        <v>7.2937760000000003</v>
      </c>
      <c r="M200" s="33">
        <v>7.3992709999999997</v>
      </c>
      <c r="N200" s="33">
        <v>7.4599970000000004</v>
      </c>
      <c r="O200" s="33">
        <v>7.4811019999999999</v>
      </c>
      <c r="P200" s="33">
        <v>7.4960909999999998</v>
      </c>
      <c r="Q200" s="33">
        <v>7.481109</v>
      </c>
      <c r="R200" s="33">
        <v>7.4878109999999998</v>
      </c>
      <c r="S200" s="33">
        <v>7.4934900000000004</v>
      </c>
      <c r="T200" s="33">
        <v>7.4946349999999997</v>
      </c>
      <c r="U200" s="33">
        <v>7.4931010000000002</v>
      </c>
      <c r="V200" s="33">
        <v>7.4910930000000002</v>
      </c>
      <c r="W200" s="33">
        <v>7.4857740000000002</v>
      </c>
      <c r="X200" s="33">
        <v>7.4811769999999997</v>
      </c>
      <c r="Y200" s="33">
        <v>7.4801029999999997</v>
      </c>
      <c r="Z200" s="33">
        <v>7.478561</v>
      </c>
      <c r="AA200" s="33">
        <v>7.4737179999999999</v>
      </c>
      <c r="AB200" s="33">
        <v>7.4721310000000001</v>
      </c>
      <c r="AC200" s="33">
        <v>7.4713979999999998</v>
      </c>
      <c r="AD200" s="33">
        <v>7.4695830000000001</v>
      </c>
      <c r="AE200" s="33">
        <v>7.4695520000000002</v>
      </c>
      <c r="AF200" s="33">
        <v>7.4655040000000001</v>
      </c>
      <c r="AG200" s="32">
        <v>9.2460000000000007E-3</v>
      </c>
      <c r="AH200">
        <v>6.8571939999999998</v>
      </c>
      <c r="AI200">
        <v>6.8571939999999998</v>
      </c>
      <c r="AJ200">
        <v>6.8571939999999998</v>
      </c>
      <c r="AK200" s="100">
        <v>3.0000000000000001E-3</v>
      </c>
    </row>
    <row r="201" spans="1:37" ht="15" customHeight="1">
      <c r="A201" s="19" t="s">
        <v>608</v>
      </c>
      <c r="B201" s="37" t="s">
        <v>1998</v>
      </c>
      <c r="C201" s="33">
        <v>0</v>
      </c>
      <c r="D201" s="33">
        <v>0</v>
      </c>
      <c r="E201" s="33">
        <v>0</v>
      </c>
      <c r="F201" s="33">
        <v>0</v>
      </c>
      <c r="G201" s="33">
        <v>0</v>
      </c>
      <c r="H201" s="33">
        <v>0</v>
      </c>
      <c r="I201" s="33">
        <v>0</v>
      </c>
      <c r="J201" s="33">
        <v>0</v>
      </c>
      <c r="K201" s="33">
        <v>0</v>
      </c>
      <c r="L201" s="33">
        <v>0</v>
      </c>
      <c r="M201" s="33">
        <v>0</v>
      </c>
      <c r="N201" s="33">
        <v>0</v>
      </c>
      <c r="O201" s="33">
        <v>0</v>
      </c>
      <c r="P201" s="33">
        <v>0</v>
      </c>
      <c r="Q201" s="33">
        <v>0</v>
      </c>
      <c r="R201" s="33">
        <v>0</v>
      </c>
      <c r="S201" s="33">
        <v>0</v>
      </c>
      <c r="T201" s="33">
        <v>0</v>
      </c>
      <c r="U201" s="33">
        <v>0</v>
      </c>
      <c r="V201" s="33">
        <v>0</v>
      </c>
      <c r="W201" s="33">
        <v>0</v>
      </c>
      <c r="X201" s="33">
        <v>0</v>
      </c>
      <c r="Y201" s="33">
        <v>0</v>
      </c>
      <c r="Z201" s="33">
        <v>0</v>
      </c>
      <c r="AA201" s="33">
        <v>0</v>
      </c>
      <c r="AB201" s="33">
        <v>0</v>
      </c>
      <c r="AC201" s="33">
        <v>0</v>
      </c>
      <c r="AD201" s="33">
        <v>0</v>
      </c>
      <c r="AE201" s="33">
        <v>0</v>
      </c>
      <c r="AF201" s="33">
        <v>0</v>
      </c>
      <c r="AG201" s="32" t="s">
        <v>1754</v>
      </c>
      <c r="AH201">
        <v>7.8536149999999996</v>
      </c>
      <c r="AI201">
        <v>7.8573539999999999</v>
      </c>
      <c r="AJ201">
        <v>7.8615880000000002</v>
      </c>
      <c r="AK201" s="100">
        <v>8.0000000000000002E-3</v>
      </c>
    </row>
    <row r="202" spans="1:37" s="41" customFormat="1" ht="15" customHeight="1">
      <c r="A202" s="19" t="s">
        <v>607</v>
      </c>
      <c r="B202" s="37" t="s">
        <v>1999</v>
      </c>
      <c r="C202" s="33">
        <v>6.4083480000000002</v>
      </c>
      <c r="D202" s="33">
        <v>10.365833</v>
      </c>
      <c r="E202" s="33">
        <v>10.471909999999999</v>
      </c>
      <c r="F202" s="33">
        <v>10.605252</v>
      </c>
      <c r="G202" s="33">
        <v>10.773624</v>
      </c>
      <c r="H202" s="33">
        <v>10.982072000000001</v>
      </c>
      <c r="I202" s="33">
        <v>11.229799</v>
      </c>
      <c r="J202" s="33">
        <v>11.349745</v>
      </c>
      <c r="K202" s="33">
        <v>11.55514</v>
      </c>
      <c r="L202" s="33">
        <v>11.760237</v>
      </c>
      <c r="M202" s="33">
        <v>11.955880000000001</v>
      </c>
      <c r="N202" s="33">
        <v>12.120715000000001</v>
      </c>
      <c r="O202" s="33">
        <v>12.212510999999999</v>
      </c>
      <c r="P202" s="33">
        <v>12.236897000000001</v>
      </c>
      <c r="Q202" s="33">
        <v>12.251808</v>
      </c>
      <c r="R202" s="33">
        <v>12.259606</v>
      </c>
      <c r="S202" s="33">
        <v>12.264984999999999</v>
      </c>
      <c r="T202" s="33">
        <v>12.268836</v>
      </c>
      <c r="U202" s="33">
        <v>12.268630999999999</v>
      </c>
      <c r="V202" s="33">
        <v>12.267147</v>
      </c>
      <c r="W202" s="33">
        <v>12.265458000000001</v>
      </c>
      <c r="X202" s="33">
        <v>12.263930999999999</v>
      </c>
      <c r="Y202" s="33">
        <v>12.262547</v>
      </c>
      <c r="Z202" s="33">
        <v>12.26126</v>
      </c>
      <c r="AA202" s="33">
        <v>12.260069</v>
      </c>
      <c r="AB202" s="33">
        <v>12.258965999999999</v>
      </c>
      <c r="AC202" s="33">
        <v>12.257955000000001</v>
      </c>
      <c r="AD202" s="33">
        <v>12.257013000000001</v>
      </c>
      <c r="AE202" s="33">
        <v>12.256129</v>
      </c>
      <c r="AF202" s="33">
        <v>12.255316000000001</v>
      </c>
      <c r="AG202" s="32">
        <v>2.2609000000000001E-2</v>
      </c>
      <c r="AH202" s="41">
        <v>9.9537700000000005</v>
      </c>
      <c r="AI202" s="41">
        <v>9.964264</v>
      </c>
      <c r="AJ202" s="41">
        <v>9.9811899999999998</v>
      </c>
      <c r="AK202" s="102">
        <v>8.9999999999999993E-3</v>
      </c>
    </row>
    <row r="203" spans="1:37" ht="15" customHeight="1">
      <c r="A203" s="19" t="s">
        <v>606</v>
      </c>
      <c r="B203" s="37" t="s">
        <v>2000</v>
      </c>
      <c r="C203" s="33">
        <v>1.4500029999999999</v>
      </c>
      <c r="D203" s="33">
        <v>8.5589230000000001</v>
      </c>
      <c r="E203" s="33">
        <v>8.7024840000000001</v>
      </c>
      <c r="F203" s="33">
        <v>8.8727590000000003</v>
      </c>
      <c r="G203" s="33">
        <v>9.0786619999999996</v>
      </c>
      <c r="H203" s="33">
        <v>9.3018970000000003</v>
      </c>
      <c r="I203" s="33">
        <v>9.5604080000000007</v>
      </c>
      <c r="J203" s="33">
        <v>9.6750900000000009</v>
      </c>
      <c r="K203" s="33">
        <v>9.8675239999999995</v>
      </c>
      <c r="L203" s="33">
        <v>10.059328000000001</v>
      </c>
      <c r="M203" s="33">
        <v>10.216625000000001</v>
      </c>
      <c r="N203" s="33">
        <v>10.339706</v>
      </c>
      <c r="O203" s="33">
        <v>10.403283999999999</v>
      </c>
      <c r="P203" s="33">
        <v>10.399448</v>
      </c>
      <c r="Q203" s="33">
        <v>10.391793</v>
      </c>
      <c r="R203" s="33">
        <v>10.384387</v>
      </c>
      <c r="S203" s="33">
        <v>10.378272000000001</v>
      </c>
      <c r="T203" s="33">
        <v>10.37344</v>
      </c>
      <c r="U203" s="33">
        <v>10.340070000000001</v>
      </c>
      <c r="V203" s="33">
        <v>10.341514999999999</v>
      </c>
      <c r="W203" s="33">
        <v>10.344825</v>
      </c>
      <c r="X203" s="33">
        <v>10.350168999999999</v>
      </c>
      <c r="Y203" s="33">
        <v>10.35763</v>
      </c>
      <c r="Z203" s="33">
        <v>10.367122</v>
      </c>
      <c r="AA203" s="33">
        <v>10.37833</v>
      </c>
      <c r="AB203" s="33">
        <v>10.390617000000001</v>
      </c>
      <c r="AC203" s="33">
        <v>10.403169</v>
      </c>
      <c r="AD203" s="33">
        <v>10.415141</v>
      </c>
      <c r="AE203" s="33">
        <v>10.425851</v>
      </c>
      <c r="AF203" s="33">
        <v>10.43512</v>
      </c>
      <c r="AG203" s="32">
        <v>7.0425000000000001E-2</v>
      </c>
    </row>
    <row r="204" spans="1:37" ht="15" customHeight="1">
      <c r="A204" s="19" t="s">
        <v>605</v>
      </c>
      <c r="B204" s="37" t="s">
        <v>2001</v>
      </c>
      <c r="C204" s="33">
        <v>1.4210320000000001</v>
      </c>
      <c r="D204" s="33">
        <v>8.9575890000000005</v>
      </c>
      <c r="E204" s="33">
        <v>9.0516719999999999</v>
      </c>
      <c r="F204" s="33">
        <v>9.1698900000000005</v>
      </c>
      <c r="G204" s="33">
        <v>9.3204259999999994</v>
      </c>
      <c r="H204" s="33">
        <v>9.5053889999999992</v>
      </c>
      <c r="I204" s="33">
        <v>9.7291860000000003</v>
      </c>
      <c r="J204" s="33">
        <v>9.8235919999999997</v>
      </c>
      <c r="K204" s="33">
        <v>10.013624999999999</v>
      </c>
      <c r="L204" s="33">
        <v>10.206</v>
      </c>
      <c r="M204" s="33">
        <v>10.378928999999999</v>
      </c>
      <c r="N204" s="33">
        <v>10.523897</v>
      </c>
      <c r="O204" s="33">
        <v>10.627613999999999</v>
      </c>
      <c r="P204" s="33">
        <v>10.651871</v>
      </c>
      <c r="Q204" s="33">
        <v>10.647845</v>
      </c>
      <c r="R204" s="33">
        <v>10.644501999999999</v>
      </c>
      <c r="S204" s="33">
        <v>10.641761000000001</v>
      </c>
      <c r="T204" s="33">
        <v>10.639628</v>
      </c>
      <c r="U204" s="33">
        <v>10.637987000000001</v>
      </c>
      <c r="V204" s="33">
        <v>10.623801</v>
      </c>
      <c r="W204" s="33">
        <v>10.625878999999999</v>
      </c>
      <c r="X204" s="33">
        <v>10.629094</v>
      </c>
      <c r="Y204" s="33">
        <v>10.633587</v>
      </c>
      <c r="Z204" s="33">
        <v>10.639485000000001</v>
      </c>
      <c r="AA204" s="33">
        <v>10.646606999999999</v>
      </c>
      <c r="AB204" s="33">
        <v>10.654794000000001</v>
      </c>
      <c r="AC204" s="33">
        <v>10.66361</v>
      </c>
      <c r="AD204" s="33">
        <v>10.669359</v>
      </c>
      <c r="AE204" s="33">
        <v>10.682427000000001</v>
      </c>
      <c r="AF204" s="33">
        <v>10.696173999999999</v>
      </c>
      <c r="AG204" s="32">
        <v>7.2082999999999994E-2</v>
      </c>
    </row>
    <row r="205" spans="1:37" ht="15" customHeight="1">
      <c r="A205" s="19" t="s">
        <v>604</v>
      </c>
      <c r="B205" s="37" t="s">
        <v>2002</v>
      </c>
      <c r="C205" s="33">
        <v>7.1099579999999998</v>
      </c>
      <c r="D205" s="33">
        <v>6.7426649999999997</v>
      </c>
      <c r="E205" s="33">
        <v>6.7426649999999997</v>
      </c>
      <c r="F205" s="33">
        <v>6.7426649999999997</v>
      </c>
      <c r="G205" s="33">
        <v>6.7426649999999997</v>
      </c>
      <c r="H205" s="33">
        <v>6.7426649999999997</v>
      </c>
      <c r="I205" s="33">
        <v>6.7426649999999997</v>
      </c>
      <c r="J205" s="33">
        <v>6.7426649999999997</v>
      </c>
      <c r="K205" s="33">
        <v>6.7426649999999997</v>
      </c>
      <c r="L205" s="33">
        <v>6.7426649999999997</v>
      </c>
      <c r="M205" s="33">
        <v>6.7426649999999997</v>
      </c>
      <c r="N205" s="33">
        <v>6.7426649999999997</v>
      </c>
      <c r="O205" s="33">
        <v>6.7426649999999997</v>
      </c>
      <c r="P205" s="33">
        <v>6.7426649999999997</v>
      </c>
      <c r="Q205" s="33">
        <v>6.7426649999999997</v>
      </c>
      <c r="R205" s="33">
        <v>6.7426649999999997</v>
      </c>
      <c r="S205" s="33">
        <v>6.7426649999999997</v>
      </c>
      <c r="T205" s="33">
        <v>6.7426649999999997</v>
      </c>
      <c r="U205" s="33">
        <v>6.7426649999999997</v>
      </c>
      <c r="V205" s="33">
        <v>6.7426649999999997</v>
      </c>
      <c r="W205" s="33">
        <v>6.7426649999999997</v>
      </c>
      <c r="X205" s="33">
        <v>6.7426649999999997</v>
      </c>
      <c r="Y205" s="33">
        <v>6.7426649999999997</v>
      </c>
      <c r="Z205" s="33">
        <v>6.7426649999999997</v>
      </c>
      <c r="AA205" s="33">
        <v>6.7426649999999997</v>
      </c>
      <c r="AB205" s="33">
        <v>6.7426649999999997</v>
      </c>
      <c r="AC205" s="33">
        <v>6.7426649999999997</v>
      </c>
      <c r="AD205" s="33">
        <v>6.7426649999999997</v>
      </c>
      <c r="AE205" s="33">
        <v>6.7426649999999997</v>
      </c>
      <c r="AF205" s="33">
        <v>6.7426649999999997</v>
      </c>
      <c r="AG205" s="32">
        <v>-1.8270000000000001E-3</v>
      </c>
      <c r="AH205">
        <v>185.01487700000001</v>
      </c>
      <c r="AI205">
        <v>182.92906199999999</v>
      </c>
      <c r="AJ205">
        <v>180.58569299999999</v>
      </c>
      <c r="AK205" s="100">
        <v>7.0000000000000001E-3</v>
      </c>
    </row>
    <row r="206" spans="1:37" ht="15" customHeight="1">
      <c r="A206" s="19" t="s">
        <v>603</v>
      </c>
      <c r="B206" s="37" t="s">
        <v>2015</v>
      </c>
      <c r="C206" s="33">
        <v>6.364573</v>
      </c>
      <c r="D206" s="33">
        <v>6.4607520000000003</v>
      </c>
      <c r="E206" s="33">
        <v>6.5776000000000003</v>
      </c>
      <c r="F206" s="33">
        <v>6.7243500000000003</v>
      </c>
      <c r="G206" s="33">
        <v>6.8958409999999999</v>
      </c>
      <c r="H206" s="33">
        <v>7.0807019999999996</v>
      </c>
      <c r="I206" s="33">
        <v>7.2717479999999997</v>
      </c>
      <c r="J206" s="33">
        <v>7.3692149999999996</v>
      </c>
      <c r="K206" s="33">
        <v>7.509404</v>
      </c>
      <c r="L206" s="33">
        <v>7.626722</v>
      </c>
      <c r="M206" s="33">
        <v>7.7310220000000003</v>
      </c>
      <c r="N206" s="33">
        <v>7.7925529999999998</v>
      </c>
      <c r="O206" s="33">
        <v>7.8007759999999999</v>
      </c>
      <c r="P206" s="33">
        <v>7.8063950000000002</v>
      </c>
      <c r="Q206" s="33">
        <v>7.8058899999999998</v>
      </c>
      <c r="R206" s="33">
        <v>7.8074539999999999</v>
      </c>
      <c r="S206" s="33">
        <v>7.8099540000000003</v>
      </c>
      <c r="T206" s="33">
        <v>7.8096800000000002</v>
      </c>
      <c r="U206" s="33">
        <v>7.8071830000000002</v>
      </c>
      <c r="V206" s="33">
        <v>7.8074870000000001</v>
      </c>
      <c r="W206" s="33">
        <v>7.8082479999999999</v>
      </c>
      <c r="X206" s="33">
        <v>7.8037489999999998</v>
      </c>
      <c r="Y206" s="33">
        <v>7.8061280000000002</v>
      </c>
      <c r="Z206" s="33">
        <v>7.8093170000000001</v>
      </c>
      <c r="AA206" s="33">
        <v>7.813618</v>
      </c>
      <c r="AB206" s="33">
        <v>7.8184170000000002</v>
      </c>
      <c r="AC206" s="33">
        <v>7.8236600000000003</v>
      </c>
      <c r="AD206" s="33">
        <v>7.8287709999999997</v>
      </c>
      <c r="AE206" s="33">
        <v>7.8333199999999996</v>
      </c>
      <c r="AF206" s="33">
        <v>7.8369669999999996</v>
      </c>
      <c r="AG206" s="32">
        <v>7.2020000000000001E-3</v>
      </c>
      <c r="AH206">
        <v>81.240600999999998</v>
      </c>
      <c r="AI206">
        <v>81.383301000000003</v>
      </c>
      <c r="AJ206">
        <v>81.700012000000001</v>
      </c>
      <c r="AK206" s="100">
        <v>2.7E-2</v>
      </c>
    </row>
    <row r="207" spans="1:37" ht="15" customHeight="1">
      <c r="A207" s="19" t="s">
        <v>602</v>
      </c>
      <c r="B207" s="30" t="s">
        <v>2016</v>
      </c>
      <c r="C207" s="39">
        <v>7.7170019999999999</v>
      </c>
      <c r="D207" s="39">
        <v>7.8224980000000004</v>
      </c>
      <c r="E207" s="39">
        <v>7.9807730000000001</v>
      </c>
      <c r="F207" s="39">
        <v>8.1842670000000002</v>
      </c>
      <c r="G207" s="39">
        <v>8.4264790000000005</v>
      </c>
      <c r="H207" s="39">
        <v>8.6803519999999992</v>
      </c>
      <c r="I207" s="39">
        <v>8.9442900000000005</v>
      </c>
      <c r="J207" s="39">
        <v>9.0818130000000004</v>
      </c>
      <c r="K207" s="39">
        <v>9.2705760000000001</v>
      </c>
      <c r="L207" s="39">
        <v>9.4255099999999992</v>
      </c>
      <c r="M207" s="39">
        <v>9.5704770000000003</v>
      </c>
      <c r="N207" s="39">
        <v>9.6664600000000007</v>
      </c>
      <c r="O207" s="39">
        <v>9.6947779999999995</v>
      </c>
      <c r="P207" s="39">
        <v>9.7182929999999992</v>
      </c>
      <c r="Q207" s="39">
        <v>9.7382100000000005</v>
      </c>
      <c r="R207" s="39">
        <v>9.7636950000000002</v>
      </c>
      <c r="S207" s="39">
        <v>9.7825579999999999</v>
      </c>
      <c r="T207" s="39">
        <v>9.7958370000000006</v>
      </c>
      <c r="U207" s="39">
        <v>9.8097930000000009</v>
      </c>
      <c r="V207" s="39">
        <v>9.8293759999999999</v>
      </c>
      <c r="W207" s="39">
        <v>9.8511170000000003</v>
      </c>
      <c r="X207" s="39">
        <v>9.8582809999999998</v>
      </c>
      <c r="Y207" s="39">
        <v>9.8800629999999998</v>
      </c>
      <c r="Z207" s="39">
        <v>9.9048870000000004</v>
      </c>
      <c r="AA207" s="39">
        <v>9.9361940000000004</v>
      </c>
      <c r="AB207" s="39">
        <v>9.9664450000000002</v>
      </c>
      <c r="AC207" s="39">
        <v>10.001613000000001</v>
      </c>
      <c r="AD207" s="39">
        <v>10.04318</v>
      </c>
      <c r="AE207" s="39">
        <v>10.070981</v>
      </c>
      <c r="AF207" s="39">
        <v>10.087934000000001</v>
      </c>
      <c r="AG207" s="36">
        <v>9.2809999999999993E-3</v>
      </c>
      <c r="AH207">
        <v>0.85739699999999996</v>
      </c>
      <c r="AI207">
        <v>0.88599499999999998</v>
      </c>
      <c r="AJ207">
        <v>0.913358</v>
      </c>
      <c r="AK207" s="100">
        <v>4.9000000000000002E-2</v>
      </c>
    </row>
    <row r="208" spans="1:37" ht="15" customHeight="1">
      <c r="A208" s="123"/>
      <c r="B208" s="123"/>
      <c r="C208" s="123"/>
      <c r="D208" s="123"/>
      <c r="E208" s="123"/>
      <c r="F208" s="123"/>
      <c r="G208" s="123"/>
      <c r="H208" s="123"/>
      <c r="I208" s="123"/>
      <c r="J208" s="123"/>
      <c r="K208" s="123"/>
      <c r="L208" s="123"/>
      <c r="M208" s="123"/>
      <c r="N208" s="123"/>
      <c r="O208" s="123"/>
      <c r="P208" s="123"/>
      <c r="Q208" s="123"/>
      <c r="R208" s="123"/>
      <c r="S208" s="123"/>
      <c r="T208" s="123"/>
      <c r="U208" s="123"/>
      <c r="V208" s="123"/>
      <c r="W208" s="123"/>
      <c r="X208" s="123"/>
      <c r="Y208" s="123"/>
      <c r="Z208" s="123"/>
      <c r="AA208" s="123"/>
      <c r="AB208" s="123"/>
      <c r="AC208" s="123"/>
      <c r="AD208" s="123"/>
      <c r="AE208" s="123"/>
      <c r="AF208" s="123"/>
      <c r="AG208" s="123"/>
      <c r="AH208">
        <v>0.20738999999999999</v>
      </c>
      <c r="AI208">
        <v>0.21348200000000001</v>
      </c>
      <c r="AJ208">
        <v>0.21962999999999999</v>
      </c>
      <c r="AK208" s="100">
        <v>2.4E-2</v>
      </c>
    </row>
    <row r="209" spans="1:37" ht="15" customHeight="1">
      <c r="A209" s="123"/>
      <c r="B209" s="30" t="s">
        <v>2019</v>
      </c>
      <c r="C209" s="123"/>
      <c r="D209" s="123"/>
      <c r="E209" s="123"/>
      <c r="F209" s="123"/>
      <c r="G209" s="123"/>
      <c r="H209" s="123"/>
      <c r="I209" s="123"/>
      <c r="J209" s="123"/>
      <c r="K209" s="123"/>
      <c r="L209" s="123"/>
      <c r="M209" s="123"/>
      <c r="N209" s="123"/>
      <c r="O209" s="123"/>
      <c r="P209" s="123"/>
      <c r="Q209" s="123"/>
      <c r="R209" s="123"/>
      <c r="S209" s="123"/>
      <c r="T209" s="123"/>
      <c r="U209" s="123"/>
      <c r="V209" s="123"/>
      <c r="W209" s="123"/>
      <c r="X209" s="123"/>
      <c r="Y209" s="123"/>
      <c r="Z209" s="123"/>
      <c r="AA209" s="123"/>
      <c r="AB209" s="123"/>
      <c r="AC209" s="123"/>
      <c r="AD209" s="123"/>
      <c r="AE209" s="123"/>
      <c r="AF209" s="123"/>
      <c r="AG209" s="123"/>
      <c r="AH209">
        <v>89.210350000000005</v>
      </c>
      <c r="AI209">
        <v>92.185958999999997</v>
      </c>
      <c r="AJ209">
        <v>94.388938999999993</v>
      </c>
      <c r="AK209" s="100">
        <v>4.8000000000000001E-2</v>
      </c>
    </row>
    <row r="210" spans="1:37" ht="15" customHeight="1">
      <c r="A210" s="123"/>
      <c r="B210" s="30" t="s">
        <v>1994</v>
      </c>
      <c r="C210" s="123"/>
      <c r="D210" s="123"/>
      <c r="E210" s="123"/>
      <c r="F210" s="123"/>
      <c r="G210" s="123"/>
      <c r="H210" s="123"/>
      <c r="I210" s="123"/>
      <c r="J210" s="123"/>
      <c r="K210" s="123"/>
      <c r="L210" s="123"/>
      <c r="M210" s="123"/>
      <c r="N210" s="123"/>
      <c r="O210" s="123"/>
      <c r="P210" s="123"/>
      <c r="Q210" s="123"/>
      <c r="R210" s="123"/>
      <c r="S210" s="123"/>
      <c r="T210" s="123"/>
      <c r="U210" s="123"/>
      <c r="V210" s="123"/>
      <c r="W210" s="123"/>
      <c r="X210" s="123"/>
      <c r="Y210" s="123"/>
      <c r="Z210" s="123"/>
      <c r="AA210" s="123"/>
      <c r="AB210" s="123"/>
      <c r="AC210" s="123"/>
      <c r="AD210" s="123"/>
      <c r="AE210" s="123"/>
      <c r="AF210" s="123"/>
      <c r="AG210" s="123"/>
      <c r="AH210">
        <v>0.985564</v>
      </c>
      <c r="AI210">
        <v>1.018437</v>
      </c>
      <c r="AJ210">
        <v>1.0498909999999999</v>
      </c>
      <c r="AK210" s="100">
        <v>4.8000000000000001E-2</v>
      </c>
    </row>
    <row r="211" spans="1:37" ht="15" customHeight="1">
      <c r="A211" s="19" t="s">
        <v>601</v>
      </c>
      <c r="B211" s="37" t="s">
        <v>1995</v>
      </c>
      <c r="C211" s="33">
        <v>185.68128999999999</v>
      </c>
      <c r="D211" s="33">
        <v>184.13769500000001</v>
      </c>
      <c r="E211" s="33">
        <v>187.10652200000001</v>
      </c>
      <c r="F211" s="33">
        <v>187.062637</v>
      </c>
      <c r="G211" s="33">
        <v>187.859497</v>
      </c>
      <c r="H211" s="33">
        <v>189.94920300000001</v>
      </c>
      <c r="I211" s="33">
        <v>189.32873499999999</v>
      </c>
      <c r="J211" s="33">
        <v>186.78413399999999</v>
      </c>
      <c r="K211" s="33">
        <v>185.90417500000001</v>
      </c>
      <c r="L211" s="33">
        <v>184.462051</v>
      </c>
      <c r="M211" s="33">
        <v>183.03097500000001</v>
      </c>
      <c r="N211" s="33">
        <v>181.82283000000001</v>
      </c>
      <c r="O211" s="33">
        <v>180.69744900000001</v>
      </c>
      <c r="P211" s="33">
        <v>179.43687399999999</v>
      </c>
      <c r="Q211" s="33">
        <v>177.79392999999999</v>
      </c>
      <c r="R211" s="33">
        <v>177.17858899999999</v>
      </c>
      <c r="S211" s="33">
        <v>177.060181</v>
      </c>
      <c r="T211" s="33">
        <v>176.927536</v>
      </c>
      <c r="U211" s="33">
        <v>176.97421299999999</v>
      </c>
      <c r="V211" s="33">
        <v>177.58904999999999</v>
      </c>
      <c r="W211" s="33">
        <v>176.567398</v>
      </c>
      <c r="X211" s="33">
        <v>175.959137</v>
      </c>
      <c r="Y211" s="33">
        <v>175.656342</v>
      </c>
      <c r="Z211" s="33">
        <v>174.74070699999999</v>
      </c>
      <c r="AA211" s="33">
        <v>175.08410599999999</v>
      </c>
      <c r="AB211" s="33">
        <v>175.48495500000001</v>
      </c>
      <c r="AC211" s="33">
        <v>174.74288899999999</v>
      </c>
      <c r="AD211" s="33">
        <v>174.02600100000001</v>
      </c>
      <c r="AE211" s="33">
        <v>173.926208</v>
      </c>
      <c r="AF211" s="33">
        <v>173.915558</v>
      </c>
      <c r="AG211" s="32">
        <v>-2.2550000000000001E-3</v>
      </c>
      <c r="AH211">
        <v>1.0630660000000001</v>
      </c>
      <c r="AI211">
        <v>1.098525</v>
      </c>
      <c r="AJ211">
        <v>1.132452</v>
      </c>
      <c r="AK211" s="100">
        <v>4.9000000000000002E-2</v>
      </c>
    </row>
    <row r="212" spans="1:37" ht="15" customHeight="1">
      <c r="A212" s="19" t="s">
        <v>600</v>
      </c>
      <c r="B212" s="37" t="s">
        <v>1996</v>
      </c>
      <c r="C212" s="33">
        <v>81.600516999999996</v>
      </c>
      <c r="D212" s="33">
        <v>83.752860999999996</v>
      </c>
      <c r="E212" s="33">
        <v>88.283394000000001</v>
      </c>
      <c r="F212" s="33">
        <v>91.598442000000006</v>
      </c>
      <c r="G212" s="33">
        <v>95.292739999999995</v>
      </c>
      <c r="H212" s="33">
        <v>99.820374000000001</v>
      </c>
      <c r="I212" s="33">
        <v>103.200676</v>
      </c>
      <c r="J212" s="33">
        <v>105.657028</v>
      </c>
      <c r="K212" s="33">
        <v>109.161575</v>
      </c>
      <c r="L212" s="33">
        <v>112.47043600000001</v>
      </c>
      <c r="M212" s="33">
        <v>115.88200399999999</v>
      </c>
      <c r="N212" s="33">
        <v>119.56186700000001</v>
      </c>
      <c r="O212" s="33">
        <v>123.632828</v>
      </c>
      <c r="P212" s="33">
        <v>127.394379</v>
      </c>
      <c r="Q212" s="33">
        <v>131.21489</v>
      </c>
      <c r="R212" s="33">
        <v>135.33609000000001</v>
      </c>
      <c r="S212" s="33">
        <v>140.346802</v>
      </c>
      <c r="T212" s="33">
        <v>145.04025300000001</v>
      </c>
      <c r="U212" s="33">
        <v>150.08122299999999</v>
      </c>
      <c r="V212" s="33">
        <v>155.88147000000001</v>
      </c>
      <c r="W212" s="33">
        <v>161.16305500000001</v>
      </c>
      <c r="X212" s="33">
        <v>165.140457</v>
      </c>
      <c r="Y212" s="33">
        <v>169.64056400000001</v>
      </c>
      <c r="Z212" s="33">
        <v>174.23422199999999</v>
      </c>
      <c r="AA212" s="33">
        <v>179.22051999999999</v>
      </c>
      <c r="AB212" s="33">
        <v>184.10514800000001</v>
      </c>
      <c r="AC212" s="33">
        <v>187.946472</v>
      </c>
      <c r="AD212" s="33">
        <v>191.94603000000001</v>
      </c>
      <c r="AE212" s="33">
        <v>196.754807</v>
      </c>
      <c r="AF212" s="33">
        <v>201.60282900000001</v>
      </c>
      <c r="AG212" s="32">
        <v>3.168E-2</v>
      </c>
      <c r="AH212">
        <v>1.079016</v>
      </c>
      <c r="AI212">
        <v>1.1150070000000001</v>
      </c>
      <c r="AJ212">
        <v>1.1494420000000001</v>
      </c>
      <c r="AK212" s="100">
        <v>4.9000000000000002E-2</v>
      </c>
    </row>
    <row r="213" spans="1:37" ht="15" customHeight="1">
      <c r="A213" s="19" t="s">
        <v>599</v>
      </c>
      <c r="B213" s="37" t="s">
        <v>1753</v>
      </c>
      <c r="C213" s="33">
        <v>0.37649700000000003</v>
      </c>
      <c r="D213" s="33">
        <v>0.38852399999999998</v>
      </c>
      <c r="E213" s="33">
        <v>0.41122999999999998</v>
      </c>
      <c r="F213" s="33">
        <v>0.42844900000000002</v>
      </c>
      <c r="G213" s="33">
        <v>0.44826700000000003</v>
      </c>
      <c r="H213" s="33">
        <v>0.47236499999999998</v>
      </c>
      <c r="I213" s="33">
        <v>0.49104199999999998</v>
      </c>
      <c r="J213" s="33">
        <v>0.50550200000000001</v>
      </c>
      <c r="K213" s="33">
        <v>0.52525500000000003</v>
      </c>
      <c r="L213" s="33">
        <v>0.54439099999999996</v>
      </c>
      <c r="M213" s="33">
        <v>0.56444300000000003</v>
      </c>
      <c r="N213" s="33">
        <v>0.58621299999999998</v>
      </c>
      <c r="O213" s="33">
        <v>0.60975100000000004</v>
      </c>
      <c r="P213" s="33">
        <v>0.63327</v>
      </c>
      <c r="Q213" s="33">
        <v>0.65697700000000003</v>
      </c>
      <c r="R213" s="33">
        <v>0.68445999999999996</v>
      </c>
      <c r="S213" s="33">
        <v>0.716144</v>
      </c>
      <c r="T213" s="33">
        <v>0.74837500000000001</v>
      </c>
      <c r="U213" s="33">
        <v>0.78329099999999996</v>
      </c>
      <c r="V213" s="33">
        <v>0.822932</v>
      </c>
      <c r="W213" s="33">
        <v>0.858734</v>
      </c>
      <c r="X213" s="33">
        <v>0.89366299999999999</v>
      </c>
      <c r="Y213" s="33">
        <v>0.932365</v>
      </c>
      <c r="Z213" s="33">
        <v>0.97103200000000001</v>
      </c>
      <c r="AA213" s="33">
        <v>1.0160279999999999</v>
      </c>
      <c r="AB213" s="33">
        <v>1.062673</v>
      </c>
      <c r="AC213" s="33">
        <v>1.104555</v>
      </c>
      <c r="AD213" s="33">
        <v>1.148477</v>
      </c>
      <c r="AE213" s="33">
        <v>1.1987369999999999</v>
      </c>
      <c r="AF213" s="33">
        <v>1.2509749999999999</v>
      </c>
      <c r="AG213" s="32">
        <v>4.2275E-2</v>
      </c>
      <c r="AH213">
        <v>1.26E-4</v>
      </c>
      <c r="AI213">
        <v>1.22E-4</v>
      </c>
      <c r="AJ213">
        <v>1.1900000000000001E-4</v>
      </c>
      <c r="AK213" s="100">
        <v>-4.0000000000000001E-3</v>
      </c>
    </row>
    <row r="214" spans="1:37" ht="15" customHeight="1">
      <c r="A214" s="19" t="s">
        <v>598</v>
      </c>
      <c r="B214" s="37" t="s">
        <v>1997</v>
      </c>
      <c r="C214" s="33">
        <v>0.146287</v>
      </c>
      <c r="D214" s="33">
        <v>0.14553099999999999</v>
      </c>
      <c r="E214" s="33">
        <v>0.148622</v>
      </c>
      <c r="F214" s="33">
        <v>0.14951900000000001</v>
      </c>
      <c r="G214" s="33">
        <v>0.15116599999999999</v>
      </c>
      <c r="H214" s="33">
        <v>0.154033</v>
      </c>
      <c r="I214" s="33">
        <v>0.15493699999999999</v>
      </c>
      <c r="J214" s="33">
        <v>0.15442900000000001</v>
      </c>
      <c r="K214" s="33">
        <v>0.155475</v>
      </c>
      <c r="L214" s="33">
        <v>0.15631100000000001</v>
      </c>
      <c r="M214" s="33">
        <v>0.15732199999999999</v>
      </c>
      <c r="N214" s="33">
        <v>0.15867400000000001</v>
      </c>
      <c r="O214" s="33">
        <v>0.160473</v>
      </c>
      <c r="P214" s="33">
        <v>0.16277</v>
      </c>
      <c r="Q214" s="33">
        <v>0.16508700000000001</v>
      </c>
      <c r="R214" s="33">
        <v>0.16850200000000001</v>
      </c>
      <c r="S214" s="33">
        <v>0.17291200000000001</v>
      </c>
      <c r="T214" s="33">
        <v>0.17738599999999999</v>
      </c>
      <c r="U214" s="33">
        <v>0.18254100000000001</v>
      </c>
      <c r="V214" s="33">
        <v>0.18965199999999999</v>
      </c>
      <c r="W214" s="33">
        <v>0.19601199999999999</v>
      </c>
      <c r="X214" s="33">
        <v>0.202349</v>
      </c>
      <c r="Y214" s="33">
        <v>0.21178</v>
      </c>
      <c r="Z214" s="33">
        <v>0.22175400000000001</v>
      </c>
      <c r="AA214" s="33">
        <v>0.23529700000000001</v>
      </c>
      <c r="AB214" s="33">
        <v>0.25015399999999999</v>
      </c>
      <c r="AC214" s="33">
        <v>0.26714900000000003</v>
      </c>
      <c r="AD214" s="33">
        <v>0.28497299999999998</v>
      </c>
      <c r="AE214" s="33">
        <v>0.30641400000000002</v>
      </c>
      <c r="AF214" s="33">
        <v>0.32533499999999999</v>
      </c>
      <c r="AG214" s="32">
        <v>2.7945000000000001E-2</v>
      </c>
      <c r="AH214">
        <v>359.65835600000003</v>
      </c>
      <c r="AI214">
        <v>360.82986499999998</v>
      </c>
      <c r="AJ214">
        <v>361.13952599999999</v>
      </c>
      <c r="AK214" s="100">
        <v>1.9E-2</v>
      </c>
    </row>
    <row r="215" spans="1:37" ht="15" customHeight="1">
      <c r="A215" s="19" t="s">
        <v>597</v>
      </c>
      <c r="B215" s="37" t="s">
        <v>1998</v>
      </c>
      <c r="C215" s="33">
        <v>4.6749590000000003</v>
      </c>
      <c r="D215" s="33">
        <v>4.5432709999999998</v>
      </c>
      <c r="E215" s="33">
        <v>4.5286710000000001</v>
      </c>
      <c r="F215" s="33">
        <v>4.443441</v>
      </c>
      <c r="G215" s="33">
        <v>4.3781650000000001</v>
      </c>
      <c r="H215" s="33">
        <v>4.347874</v>
      </c>
      <c r="I215" s="33">
        <v>4.2653530000000002</v>
      </c>
      <c r="J215" s="33">
        <v>4.1463080000000003</v>
      </c>
      <c r="K215" s="33">
        <v>4.0850860000000004</v>
      </c>
      <c r="L215" s="33">
        <v>4.0345740000000001</v>
      </c>
      <c r="M215" s="33">
        <v>3.9969030000000001</v>
      </c>
      <c r="N215" s="33">
        <v>3.9884689999999998</v>
      </c>
      <c r="O215" s="33">
        <v>3.9943170000000001</v>
      </c>
      <c r="P215" s="33">
        <v>3.997465</v>
      </c>
      <c r="Q215" s="33">
        <v>3.9996659999999999</v>
      </c>
      <c r="R215" s="33">
        <v>4.0223139999999997</v>
      </c>
      <c r="S215" s="33">
        <v>4.065963</v>
      </c>
      <c r="T215" s="33">
        <v>4.1151809999999998</v>
      </c>
      <c r="U215" s="33">
        <v>4.223109</v>
      </c>
      <c r="V215" s="33">
        <v>4.3536520000000003</v>
      </c>
      <c r="W215" s="33">
        <v>4.436903</v>
      </c>
      <c r="X215" s="33">
        <v>4.5241110000000004</v>
      </c>
      <c r="Y215" s="33">
        <v>4.695678</v>
      </c>
      <c r="Z215" s="33">
        <v>4.8151489999999999</v>
      </c>
      <c r="AA215" s="33">
        <v>4.989579</v>
      </c>
      <c r="AB215" s="33">
        <v>5.1405450000000004</v>
      </c>
      <c r="AC215" s="33">
        <v>5.2536069999999997</v>
      </c>
      <c r="AD215" s="33">
        <v>5.3335059999999999</v>
      </c>
      <c r="AE215" s="33">
        <v>5.4529319999999997</v>
      </c>
      <c r="AF215" s="33">
        <v>5.4387639999999999</v>
      </c>
      <c r="AG215" s="32">
        <v>5.2319999999999997E-3</v>
      </c>
    </row>
    <row r="216" spans="1:37" ht="15" customHeight="1">
      <c r="A216" s="19" t="s">
        <v>596</v>
      </c>
      <c r="B216" s="37" t="s">
        <v>1999</v>
      </c>
      <c r="C216" s="33">
        <v>2.7330000000000002E-3</v>
      </c>
      <c r="D216" s="33">
        <v>2.7390000000000001E-3</v>
      </c>
      <c r="E216" s="33">
        <v>2.8140000000000001E-3</v>
      </c>
      <c r="F216" s="33">
        <v>2.8470000000000001E-3</v>
      </c>
      <c r="G216" s="33">
        <v>2.892E-3</v>
      </c>
      <c r="H216" s="33">
        <v>2.9580000000000001E-3</v>
      </c>
      <c r="I216" s="33">
        <v>2.9859999999999999E-3</v>
      </c>
      <c r="J216" s="33">
        <v>2.9840000000000001E-3</v>
      </c>
      <c r="K216" s="33">
        <v>3.0100000000000001E-3</v>
      </c>
      <c r="L216" s="33">
        <v>3.029E-3</v>
      </c>
      <c r="M216" s="33">
        <v>3.0490000000000001E-3</v>
      </c>
      <c r="N216" s="33">
        <v>3.075E-3</v>
      </c>
      <c r="O216" s="33">
        <v>3.1050000000000001E-3</v>
      </c>
      <c r="P216" s="33">
        <v>3.1310000000000001E-3</v>
      </c>
      <c r="Q216" s="33">
        <v>3.153E-3</v>
      </c>
      <c r="R216" s="33">
        <v>3.1900000000000001E-3</v>
      </c>
      <c r="S216" s="33">
        <v>3.2420000000000001E-3</v>
      </c>
      <c r="T216" s="33">
        <v>3.29E-3</v>
      </c>
      <c r="U216" s="33">
        <v>3.346E-3</v>
      </c>
      <c r="V216" s="33">
        <v>3.4160000000000002E-3</v>
      </c>
      <c r="W216" s="33">
        <v>3.4650000000000002E-3</v>
      </c>
      <c r="X216" s="33">
        <v>3.5070000000000001E-3</v>
      </c>
      <c r="Y216" s="33">
        <v>3.5620000000000001E-3</v>
      </c>
      <c r="Z216" s="33">
        <v>3.6120000000000002E-3</v>
      </c>
      <c r="AA216" s="33">
        <v>3.6819999999999999E-3</v>
      </c>
      <c r="AB216" s="33">
        <v>3.7529999999999998E-3</v>
      </c>
      <c r="AC216" s="33">
        <v>3.803E-3</v>
      </c>
      <c r="AD216" s="33">
        <v>3.8570000000000002E-3</v>
      </c>
      <c r="AE216" s="33">
        <v>3.9290000000000002E-3</v>
      </c>
      <c r="AF216" s="33">
        <v>4.0029999999999996E-3</v>
      </c>
      <c r="AG216" s="32">
        <v>1.3240999999999999E-2</v>
      </c>
      <c r="AH216">
        <v>205.17477400000001</v>
      </c>
      <c r="AI216">
        <v>210.11914100000001</v>
      </c>
      <c r="AJ216">
        <v>213.534637</v>
      </c>
      <c r="AK216" s="100">
        <v>2.9000000000000001E-2</v>
      </c>
    </row>
    <row r="217" spans="1:37" ht="15" customHeight="1">
      <c r="A217" s="19" t="s">
        <v>595</v>
      </c>
      <c r="B217" s="37" t="s">
        <v>2000</v>
      </c>
      <c r="C217" s="33">
        <v>0.42980600000000002</v>
      </c>
      <c r="D217" s="33">
        <v>0.44353599999999999</v>
      </c>
      <c r="E217" s="33">
        <v>0.46945700000000001</v>
      </c>
      <c r="F217" s="33">
        <v>0.48911399999999999</v>
      </c>
      <c r="G217" s="33">
        <v>0.51173900000000005</v>
      </c>
      <c r="H217" s="33">
        <v>0.53924799999999995</v>
      </c>
      <c r="I217" s="33">
        <v>0.56056899999999998</v>
      </c>
      <c r="J217" s="33">
        <v>0.57707699999999995</v>
      </c>
      <c r="K217" s="33">
        <v>0.59962700000000002</v>
      </c>
      <c r="L217" s="33">
        <v>0.62147300000000005</v>
      </c>
      <c r="M217" s="33">
        <v>0.64436400000000005</v>
      </c>
      <c r="N217" s="33">
        <v>0.66921600000000003</v>
      </c>
      <c r="O217" s="33">
        <v>0.69608700000000001</v>
      </c>
      <c r="P217" s="33">
        <v>0.72293600000000002</v>
      </c>
      <c r="Q217" s="33">
        <v>0.75</v>
      </c>
      <c r="R217" s="33">
        <v>0.78137400000000001</v>
      </c>
      <c r="S217" s="33">
        <v>0.81754400000000005</v>
      </c>
      <c r="T217" s="33">
        <v>0.85433999999999999</v>
      </c>
      <c r="U217" s="33">
        <v>0.89419999999999999</v>
      </c>
      <c r="V217" s="33">
        <v>0.93945299999999998</v>
      </c>
      <c r="W217" s="33">
        <v>0.98032399999999997</v>
      </c>
      <c r="X217" s="33">
        <v>1.0201990000000001</v>
      </c>
      <c r="Y217" s="33">
        <v>1.064381</v>
      </c>
      <c r="Z217" s="33">
        <v>1.1085229999999999</v>
      </c>
      <c r="AA217" s="33">
        <v>1.1598900000000001</v>
      </c>
      <c r="AB217" s="33">
        <v>1.213139</v>
      </c>
      <c r="AC217" s="33">
        <v>1.2609520000000001</v>
      </c>
      <c r="AD217" s="33">
        <v>1.3110930000000001</v>
      </c>
      <c r="AE217" s="33">
        <v>1.3684700000000001</v>
      </c>
      <c r="AF217" s="33">
        <v>1.428104</v>
      </c>
      <c r="AG217" s="32">
        <v>4.2275E-2</v>
      </c>
      <c r="AH217">
        <v>98.234961999999996</v>
      </c>
      <c r="AI217">
        <v>100.072861</v>
      </c>
      <c r="AJ217">
        <v>101.15113100000001</v>
      </c>
      <c r="AK217" s="100">
        <v>2.5999999999999999E-2</v>
      </c>
    </row>
    <row r="218" spans="1:37" ht="15" customHeight="1">
      <c r="A218" s="19" t="s">
        <v>594</v>
      </c>
      <c r="B218" s="37" t="s">
        <v>2001</v>
      </c>
      <c r="C218" s="33">
        <v>0.434475</v>
      </c>
      <c r="D218" s="33">
        <v>0.44835399999999997</v>
      </c>
      <c r="E218" s="33">
        <v>0.47455700000000001</v>
      </c>
      <c r="F218" s="33">
        <v>0.49442799999999998</v>
      </c>
      <c r="G218" s="33">
        <v>0.51729800000000004</v>
      </c>
      <c r="H218" s="33">
        <v>0.54510599999999998</v>
      </c>
      <c r="I218" s="33">
        <v>0.56665900000000002</v>
      </c>
      <c r="J218" s="33">
        <v>0.58334600000000003</v>
      </c>
      <c r="K218" s="33">
        <v>0.60614100000000004</v>
      </c>
      <c r="L218" s="33">
        <v>0.628224</v>
      </c>
      <c r="M218" s="33">
        <v>0.65136400000000005</v>
      </c>
      <c r="N218" s="33">
        <v>0.67648600000000003</v>
      </c>
      <c r="O218" s="33">
        <v>0.70364899999999997</v>
      </c>
      <c r="P218" s="33">
        <v>0.73079000000000005</v>
      </c>
      <c r="Q218" s="33">
        <v>0.75814700000000002</v>
      </c>
      <c r="R218" s="33">
        <v>0.78986199999999995</v>
      </c>
      <c r="S218" s="33">
        <v>0.82642599999999999</v>
      </c>
      <c r="T218" s="33">
        <v>0.86362099999999997</v>
      </c>
      <c r="U218" s="33">
        <v>0.903914</v>
      </c>
      <c r="V218" s="33">
        <v>0.94965900000000003</v>
      </c>
      <c r="W218" s="33">
        <v>0.99097400000000002</v>
      </c>
      <c r="X218" s="33">
        <v>1.031282</v>
      </c>
      <c r="Y218" s="33">
        <v>1.075944</v>
      </c>
      <c r="Z218" s="33">
        <v>1.120566</v>
      </c>
      <c r="AA218" s="33">
        <v>1.17249</v>
      </c>
      <c r="AB218" s="33">
        <v>1.226318</v>
      </c>
      <c r="AC218" s="33">
        <v>1.2746500000000001</v>
      </c>
      <c r="AD218" s="33">
        <v>1.3253360000000001</v>
      </c>
      <c r="AE218" s="33">
        <v>1.3833359999999999</v>
      </c>
      <c r="AF218" s="33">
        <v>1.4436180000000001</v>
      </c>
      <c r="AG218" s="32">
        <v>4.2275E-2</v>
      </c>
      <c r="AH218">
        <v>0.70638999999999996</v>
      </c>
      <c r="AI218">
        <v>0.745556</v>
      </c>
      <c r="AJ218">
        <v>0.78089799999999998</v>
      </c>
      <c r="AK218" s="100">
        <v>0.06</v>
      </c>
    </row>
    <row r="219" spans="1:37" ht="15" customHeight="1">
      <c r="A219" s="19" t="s">
        <v>593</v>
      </c>
      <c r="B219" s="37" t="s">
        <v>2002</v>
      </c>
      <c r="C219" s="33">
        <v>5.0000000000000002E-5</v>
      </c>
      <c r="D219" s="33">
        <v>5.0000000000000002E-5</v>
      </c>
      <c r="E219" s="33">
        <v>5.1E-5</v>
      </c>
      <c r="F219" s="33">
        <v>5.1999999999999997E-5</v>
      </c>
      <c r="G219" s="33">
        <v>5.1999999999999997E-5</v>
      </c>
      <c r="H219" s="33">
        <v>5.3000000000000001E-5</v>
      </c>
      <c r="I219" s="33">
        <v>5.3000000000000001E-5</v>
      </c>
      <c r="J219" s="33">
        <v>5.3000000000000001E-5</v>
      </c>
      <c r="K219" s="33">
        <v>5.3000000000000001E-5</v>
      </c>
      <c r="L219" s="33">
        <v>5.1999999999999997E-5</v>
      </c>
      <c r="M219" s="33">
        <v>5.1E-5</v>
      </c>
      <c r="N219" s="33">
        <v>5.1E-5</v>
      </c>
      <c r="O219" s="33">
        <v>5.0000000000000002E-5</v>
      </c>
      <c r="P219" s="33">
        <v>4.8999999999999998E-5</v>
      </c>
      <c r="Q219" s="33">
        <v>4.8000000000000001E-5</v>
      </c>
      <c r="R219" s="33">
        <v>4.6999999999999997E-5</v>
      </c>
      <c r="S219" s="33">
        <v>4.6E-5</v>
      </c>
      <c r="T219" s="33">
        <v>4.5000000000000003E-5</v>
      </c>
      <c r="U219" s="33">
        <v>4.5000000000000003E-5</v>
      </c>
      <c r="V219" s="33">
        <v>4.3999999999999999E-5</v>
      </c>
      <c r="W219" s="33">
        <v>4.3000000000000002E-5</v>
      </c>
      <c r="X219" s="33">
        <v>4.3000000000000002E-5</v>
      </c>
      <c r="Y219" s="33">
        <v>4.1999999999999998E-5</v>
      </c>
      <c r="Z219" s="33">
        <v>4.1E-5</v>
      </c>
      <c r="AA219" s="33">
        <v>4.0000000000000003E-5</v>
      </c>
      <c r="AB219" s="33">
        <v>4.0000000000000003E-5</v>
      </c>
      <c r="AC219" s="33">
        <v>3.8999999999999999E-5</v>
      </c>
      <c r="AD219" s="33">
        <v>3.8000000000000002E-5</v>
      </c>
      <c r="AE219" s="33">
        <v>3.6999999999999998E-5</v>
      </c>
      <c r="AF219" s="33">
        <v>3.6999999999999998E-5</v>
      </c>
      <c r="AG219" s="32">
        <v>-1.0701E-2</v>
      </c>
      <c r="AH219">
        <v>0.95025000000000004</v>
      </c>
      <c r="AI219">
        <v>0.98614900000000005</v>
      </c>
      <c r="AJ219">
        <v>1.0167109999999999</v>
      </c>
      <c r="AK219" s="100">
        <v>3.2000000000000001E-2</v>
      </c>
    </row>
    <row r="220" spans="1:37" ht="15" customHeight="1">
      <c r="A220" s="19" t="s">
        <v>592</v>
      </c>
      <c r="B220" s="37" t="s">
        <v>2003</v>
      </c>
      <c r="C220" s="33">
        <v>273.346588</v>
      </c>
      <c r="D220" s="33">
        <v>273.86257899999998</v>
      </c>
      <c r="E220" s="33">
        <v>281.42529300000001</v>
      </c>
      <c r="F220" s="33">
        <v>284.66891500000003</v>
      </c>
      <c r="G220" s="33">
        <v>289.161835</v>
      </c>
      <c r="H220" s="33">
        <v>295.83117700000003</v>
      </c>
      <c r="I220" s="33">
        <v>298.57101399999999</v>
      </c>
      <c r="J220" s="33">
        <v>298.41085800000002</v>
      </c>
      <c r="K220" s="33">
        <v>301.040436</v>
      </c>
      <c r="L220" s="33">
        <v>302.920502</v>
      </c>
      <c r="M220" s="33">
        <v>304.93048099999999</v>
      </c>
      <c r="N220" s="33">
        <v>307.46688799999998</v>
      </c>
      <c r="O220" s="33">
        <v>310.497772</v>
      </c>
      <c r="P220" s="33">
        <v>313.08169600000002</v>
      </c>
      <c r="Q220" s="33">
        <v>315.34191900000002</v>
      </c>
      <c r="R220" s="33">
        <v>318.96444700000001</v>
      </c>
      <c r="S220" s="33">
        <v>324.00924700000002</v>
      </c>
      <c r="T220" s="33">
        <v>328.73007200000001</v>
      </c>
      <c r="U220" s="33">
        <v>334.045929</v>
      </c>
      <c r="V220" s="33">
        <v>340.72933999999998</v>
      </c>
      <c r="W220" s="33">
        <v>345.19689899999997</v>
      </c>
      <c r="X220" s="33">
        <v>348.77468900000002</v>
      </c>
      <c r="Y220" s="33">
        <v>353.28064000000001</v>
      </c>
      <c r="Z220" s="33">
        <v>357.21566799999999</v>
      </c>
      <c r="AA220" s="33">
        <v>362.88165300000003</v>
      </c>
      <c r="AB220" s="33">
        <v>368.486694</v>
      </c>
      <c r="AC220" s="33">
        <v>371.85412600000001</v>
      </c>
      <c r="AD220" s="33">
        <v>375.37933299999997</v>
      </c>
      <c r="AE220" s="33">
        <v>380.39489700000001</v>
      </c>
      <c r="AF220" s="33">
        <v>385.40924100000001</v>
      </c>
      <c r="AG220" s="32">
        <v>1.1917000000000001E-2</v>
      </c>
      <c r="AH220">
        <v>17.798033</v>
      </c>
      <c r="AI220">
        <v>18.784842000000001</v>
      </c>
      <c r="AJ220">
        <v>19.675329000000001</v>
      </c>
      <c r="AK220" s="100">
        <v>5.3999999999999999E-2</v>
      </c>
    </row>
    <row r="221" spans="1:37" ht="15" customHeight="1">
      <c r="A221" s="123"/>
      <c r="B221" s="30" t="s">
        <v>2004</v>
      </c>
      <c r="C221" s="123"/>
      <c r="D221" s="123"/>
      <c r="E221" s="123"/>
      <c r="F221" s="123"/>
      <c r="G221" s="123"/>
      <c r="H221" s="123"/>
      <c r="I221" s="123"/>
      <c r="J221" s="123"/>
      <c r="K221" s="123"/>
      <c r="L221" s="123"/>
      <c r="M221" s="123"/>
      <c r="N221" s="123"/>
      <c r="O221" s="123"/>
      <c r="P221" s="123"/>
      <c r="Q221" s="123"/>
      <c r="R221" s="123"/>
      <c r="S221" s="123"/>
      <c r="T221" s="123"/>
      <c r="U221" s="123"/>
      <c r="V221" s="123"/>
      <c r="W221" s="123"/>
      <c r="X221" s="123"/>
      <c r="Y221" s="123"/>
      <c r="Z221" s="123"/>
      <c r="AA221" s="123"/>
      <c r="AB221" s="123"/>
      <c r="AC221" s="123"/>
      <c r="AD221" s="123"/>
      <c r="AE221" s="123"/>
      <c r="AF221" s="123"/>
      <c r="AG221" s="123"/>
      <c r="AH221">
        <v>0.90159599999999995</v>
      </c>
      <c r="AI221">
        <v>0.95158500000000001</v>
      </c>
      <c r="AJ221">
        <v>0.99669399999999997</v>
      </c>
      <c r="AK221" s="100">
        <v>0.06</v>
      </c>
    </row>
    <row r="222" spans="1:37" ht="15" customHeight="1">
      <c r="A222" s="19" t="s">
        <v>591</v>
      </c>
      <c r="B222" s="37" t="s">
        <v>1995</v>
      </c>
      <c r="C222" s="33">
        <v>135.12986799999999</v>
      </c>
      <c r="D222" s="33">
        <v>139.453384</v>
      </c>
      <c r="E222" s="33">
        <v>143.74560500000001</v>
      </c>
      <c r="F222" s="33">
        <v>144.85406499999999</v>
      </c>
      <c r="G222" s="33">
        <v>145.49165300000001</v>
      </c>
      <c r="H222" s="33">
        <v>147.43112199999999</v>
      </c>
      <c r="I222" s="33">
        <v>146.07455400000001</v>
      </c>
      <c r="J222" s="33">
        <v>144.165131</v>
      </c>
      <c r="K222" s="33">
        <v>144.53701799999999</v>
      </c>
      <c r="L222" s="33">
        <v>145.67569</v>
      </c>
      <c r="M222" s="33">
        <v>146.054306</v>
      </c>
      <c r="N222" s="33">
        <v>146.14154099999999</v>
      </c>
      <c r="O222" s="33">
        <v>147.05055200000001</v>
      </c>
      <c r="P222" s="33">
        <v>148.117966</v>
      </c>
      <c r="Q222" s="33">
        <v>148.48142999999999</v>
      </c>
      <c r="R222" s="33">
        <v>149.074997</v>
      </c>
      <c r="S222" s="33">
        <v>151.350357</v>
      </c>
      <c r="T222" s="33">
        <v>153.58429000000001</v>
      </c>
      <c r="U222" s="33">
        <v>156.32963599999999</v>
      </c>
      <c r="V222" s="33">
        <v>159.265503</v>
      </c>
      <c r="W222" s="33">
        <v>160.78149400000001</v>
      </c>
      <c r="X222" s="33">
        <v>162.59957900000001</v>
      </c>
      <c r="Y222" s="33">
        <v>164.742355</v>
      </c>
      <c r="Z222" s="33">
        <v>166.176514</v>
      </c>
      <c r="AA222" s="33">
        <v>167.761978</v>
      </c>
      <c r="AB222" s="33">
        <v>169.83422899999999</v>
      </c>
      <c r="AC222" s="33">
        <v>170.57334900000001</v>
      </c>
      <c r="AD222" s="33">
        <v>170.60907</v>
      </c>
      <c r="AE222" s="33">
        <v>173.64875799999999</v>
      </c>
      <c r="AF222" s="33">
        <v>178.698868</v>
      </c>
      <c r="AG222" s="32">
        <v>9.6830000000000006E-3</v>
      </c>
      <c r="AH222">
        <v>0.97443500000000005</v>
      </c>
      <c r="AI222">
        <v>1.0284629999999999</v>
      </c>
      <c r="AJ222">
        <v>1.0772170000000001</v>
      </c>
      <c r="AK222" s="100">
        <v>0.06</v>
      </c>
    </row>
    <row r="223" spans="1:37" ht="15" customHeight="1">
      <c r="A223" s="19" t="s">
        <v>590</v>
      </c>
      <c r="B223" s="37" t="s">
        <v>1996</v>
      </c>
      <c r="C223" s="33">
        <v>51.407775999999998</v>
      </c>
      <c r="D223" s="33">
        <v>53.211444999999998</v>
      </c>
      <c r="E223" s="33">
        <v>55.105240000000002</v>
      </c>
      <c r="F223" s="33">
        <v>55.804340000000003</v>
      </c>
      <c r="G223" s="33">
        <v>56.270564999999998</v>
      </c>
      <c r="H223" s="33">
        <v>57.149872000000002</v>
      </c>
      <c r="I223" s="33">
        <v>57.021912</v>
      </c>
      <c r="J223" s="33">
        <v>56.673237</v>
      </c>
      <c r="K223" s="33">
        <v>57.272407999999999</v>
      </c>
      <c r="L223" s="33">
        <v>58.133170999999997</v>
      </c>
      <c r="M223" s="33">
        <v>58.665539000000003</v>
      </c>
      <c r="N223" s="33">
        <v>59.014938000000001</v>
      </c>
      <c r="O223" s="33">
        <v>59.856335000000001</v>
      </c>
      <c r="P223" s="33">
        <v>60.815193000000001</v>
      </c>
      <c r="Q223" s="33">
        <v>61.503799000000001</v>
      </c>
      <c r="R223" s="33">
        <v>62.270721000000002</v>
      </c>
      <c r="S223" s="33">
        <v>63.77449</v>
      </c>
      <c r="T223" s="33">
        <v>65.213706999999999</v>
      </c>
      <c r="U223" s="33">
        <v>66.851653999999996</v>
      </c>
      <c r="V223" s="33">
        <v>68.545197000000002</v>
      </c>
      <c r="W223" s="33">
        <v>69.615844999999993</v>
      </c>
      <c r="X223" s="33">
        <v>70.851837000000003</v>
      </c>
      <c r="Y223" s="33">
        <v>72.262680000000003</v>
      </c>
      <c r="Z223" s="33">
        <v>73.397696999999994</v>
      </c>
      <c r="AA223" s="33">
        <v>74.672577000000004</v>
      </c>
      <c r="AB223" s="33">
        <v>76.015663000000004</v>
      </c>
      <c r="AC223" s="33">
        <v>76.524483000000004</v>
      </c>
      <c r="AD223" s="33">
        <v>76.487526000000003</v>
      </c>
      <c r="AE223" s="33">
        <v>77.773124999999993</v>
      </c>
      <c r="AF223" s="33">
        <v>79.681472999999997</v>
      </c>
      <c r="AG223" s="32">
        <v>1.5226999999999999E-2</v>
      </c>
      <c r="AH223">
        <v>0.91512400000000005</v>
      </c>
      <c r="AI223">
        <v>0.96586300000000003</v>
      </c>
      <c r="AJ223">
        <v>1.011649</v>
      </c>
      <c r="AK223" s="100">
        <v>0.06</v>
      </c>
    </row>
    <row r="224" spans="1:37" ht="15" customHeight="1">
      <c r="A224" s="19" t="s">
        <v>589</v>
      </c>
      <c r="B224" s="37" t="s">
        <v>1753</v>
      </c>
      <c r="C224" s="33">
        <v>0.24156</v>
      </c>
      <c r="D224" s="33">
        <v>0.25702599999999998</v>
      </c>
      <c r="E224" s="33">
        <v>0.27330199999999999</v>
      </c>
      <c r="F224" s="33">
        <v>0.28414600000000001</v>
      </c>
      <c r="G224" s="33">
        <v>0.29438700000000001</v>
      </c>
      <c r="H224" s="33">
        <v>0.30759199999999998</v>
      </c>
      <c r="I224" s="33">
        <v>0.31467800000000001</v>
      </c>
      <c r="J224" s="33">
        <v>0.32073600000000002</v>
      </c>
      <c r="K224" s="33">
        <v>0.33220100000000002</v>
      </c>
      <c r="L224" s="33">
        <v>0.345858</v>
      </c>
      <c r="M224" s="33">
        <v>0.35818499999999998</v>
      </c>
      <c r="N224" s="33">
        <v>0.370139</v>
      </c>
      <c r="O224" s="33">
        <v>0.38495600000000002</v>
      </c>
      <c r="P224" s="33">
        <v>0.400889</v>
      </c>
      <c r="Q224" s="33">
        <v>0.41556500000000002</v>
      </c>
      <c r="R224" s="33">
        <v>0.43152099999999999</v>
      </c>
      <c r="S224" s="33">
        <v>0.45319500000000001</v>
      </c>
      <c r="T224" s="33">
        <v>0.47561300000000001</v>
      </c>
      <c r="U224" s="33">
        <v>0.50062700000000004</v>
      </c>
      <c r="V224" s="33">
        <v>0.52735699999999996</v>
      </c>
      <c r="W224" s="33">
        <v>0.55044099999999996</v>
      </c>
      <c r="X224" s="33">
        <v>0.57564899999999997</v>
      </c>
      <c r="Y224" s="33">
        <v>0.60322299999999995</v>
      </c>
      <c r="Z224" s="33">
        <v>0.62943499999999997</v>
      </c>
      <c r="AA224" s="33">
        <v>0.65741400000000005</v>
      </c>
      <c r="AB224" s="33">
        <v>0.68835000000000002</v>
      </c>
      <c r="AC224" s="33">
        <v>0.71411100000000005</v>
      </c>
      <c r="AD224" s="33">
        <v>0.73743899999999996</v>
      </c>
      <c r="AE224" s="33">
        <v>0.77459699999999998</v>
      </c>
      <c r="AF224" s="33">
        <v>0.82214699999999996</v>
      </c>
      <c r="AG224" s="32">
        <v>4.3138999999999997E-2</v>
      </c>
      <c r="AH224">
        <v>1.4970019999999999</v>
      </c>
      <c r="AI224">
        <v>1.580003</v>
      </c>
      <c r="AJ224">
        <v>1.6549020000000001</v>
      </c>
      <c r="AK224" s="100">
        <v>0.06</v>
      </c>
    </row>
    <row r="225" spans="1:37" ht="15" customHeight="1">
      <c r="A225" s="19" t="s">
        <v>588</v>
      </c>
      <c r="B225" s="37" t="s">
        <v>1997</v>
      </c>
      <c r="C225" s="33">
        <v>0.68683499999999997</v>
      </c>
      <c r="D225" s="33">
        <v>0.68494699999999997</v>
      </c>
      <c r="E225" s="33">
        <v>0.68427199999999999</v>
      </c>
      <c r="F225" s="33">
        <v>0.671288</v>
      </c>
      <c r="G225" s="33">
        <v>0.659049</v>
      </c>
      <c r="H225" s="33">
        <v>0.65517099999999995</v>
      </c>
      <c r="I225" s="33">
        <v>0.63901699999999995</v>
      </c>
      <c r="J225" s="33">
        <v>0.62424500000000005</v>
      </c>
      <c r="K225" s="33">
        <v>0.62058999999999997</v>
      </c>
      <c r="L225" s="33">
        <v>0.62098500000000001</v>
      </c>
      <c r="M225" s="33">
        <v>0.61890400000000001</v>
      </c>
      <c r="N225" s="33">
        <v>0.61622100000000002</v>
      </c>
      <c r="O225" s="33">
        <v>0.61820600000000003</v>
      </c>
      <c r="P225" s="33">
        <v>0.62166299999999997</v>
      </c>
      <c r="Q225" s="33">
        <v>0.62293299999999996</v>
      </c>
      <c r="R225" s="33">
        <v>0.62619999999999998</v>
      </c>
      <c r="S225" s="33">
        <v>0.63837200000000005</v>
      </c>
      <c r="T225" s="33">
        <v>0.65246400000000004</v>
      </c>
      <c r="U225" s="33">
        <v>0.670991</v>
      </c>
      <c r="V225" s="33">
        <v>0.69132000000000005</v>
      </c>
      <c r="W225" s="33">
        <v>0.706237</v>
      </c>
      <c r="X225" s="33">
        <v>0.720414</v>
      </c>
      <c r="Y225" s="33">
        <v>0.73754799999999998</v>
      </c>
      <c r="Z225" s="33">
        <v>0.752332</v>
      </c>
      <c r="AA225" s="33">
        <v>0.77266900000000005</v>
      </c>
      <c r="AB225" s="33">
        <v>0.79640500000000003</v>
      </c>
      <c r="AC225" s="33">
        <v>0.81426399999999999</v>
      </c>
      <c r="AD225" s="33">
        <v>0.829739</v>
      </c>
      <c r="AE225" s="33">
        <v>0.86115600000000003</v>
      </c>
      <c r="AF225" s="33">
        <v>0.904393</v>
      </c>
      <c r="AG225" s="32">
        <v>9.5340000000000008E-3</v>
      </c>
      <c r="AH225">
        <v>327.15252700000002</v>
      </c>
      <c r="AI225">
        <v>335.23449699999998</v>
      </c>
      <c r="AJ225">
        <v>340.89920000000001</v>
      </c>
      <c r="AK225" s="100">
        <v>2.9000000000000001E-2</v>
      </c>
    </row>
    <row r="226" spans="1:37" ht="15" customHeight="1">
      <c r="A226" s="19" t="s">
        <v>587</v>
      </c>
      <c r="B226" s="37" t="s">
        <v>1998</v>
      </c>
      <c r="C226" s="33">
        <v>7.515034</v>
      </c>
      <c r="D226" s="33">
        <v>7.7834630000000002</v>
      </c>
      <c r="E226" s="33">
        <v>8.0633230000000005</v>
      </c>
      <c r="F226" s="33">
        <v>8.1746639999999999</v>
      </c>
      <c r="G226" s="33">
        <v>8.2657769999999999</v>
      </c>
      <c r="H226" s="33">
        <v>8.4416510000000002</v>
      </c>
      <c r="I226" s="33">
        <v>8.4483429999999995</v>
      </c>
      <c r="J226" s="33">
        <v>8.4560879999999994</v>
      </c>
      <c r="K226" s="33">
        <v>8.6072819999999997</v>
      </c>
      <c r="L226" s="33">
        <v>8.8288589999999996</v>
      </c>
      <c r="M226" s="33">
        <v>9.0311830000000004</v>
      </c>
      <c r="N226" s="33">
        <v>9.2411150000000006</v>
      </c>
      <c r="O226" s="33">
        <v>9.5214280000000002</v>
      </c>
      <c r="P226" s="33">
        <v>9.8276160000000008</v>
      </c>
      <c r="Q226" s="33">
        <v>10.115543000000001</v>
      </c>
      <c r="R226" s="33">
        <v>10.482157000000001</v>
      </c>
      <c r="S226" s="33">
        <v>10.987102999999999</v>
      </c>
      <c r="T226" s="33">
        <v>11.5093</v>
      </c>
      <c r="U226" s="33">
        <v>12.093500000000001</v>
      </c>
      <c r="V226" s="33">
        <v>12.718275</v>
      </c>
      <c r="W226" s="33">
        <v>13.254421000000001</v>
      </c>
      <c r="X226" s="33">
        <v>13.841127999999999</v>
      </c>
      <c r="Y226" s="33">
        <v>14.484124</v>
      </c>
      <c r="Z226" s="33">
        <v>15.093854</v>
      </c>
      <c r="AA226" s="33">
        <v>15.691374</v>
      </c>
      <c r="AB226" s="33">
        <v>16.429784999999999</v>
      </c>
      <c r="AC226" s="33">
        <v>16.945433000000001</v>
      </c>
      <c r="AD226" s="33">
        <v>17.499003999999999</v>
      </c>
      <c r="AE226" s="33">
        <v>18.271837000000001</v>
      </c>
      <c r="AF226" s="33">
        <v>19.382950000000001</v>
      </c>
      <c r="AG226" s="32">
        <v>3.3211999999999998E-2</v>
      </c>
    </row>
    <row r="227" spans="1:37" ht="15" customHeight="1">
      <c r="A227" s="19" t="s">
        <v>586</v>
      </c>
      <c r="B227" s="37" t="s">
        <v>1999</v>
      </c>
      <c r="C227" s="33">
        <v>1.661E-2</v>
      </c>
      <c r="D227" s="33">
        <v>1.5602E-2</v>
      </c>
      <c r="E227" s="33">
        <v>1.4659999999999999E-2</v>
      </c>
      <c r="F227" s="33">
        <v>1.3483E-2</v>
      </c>
      <c r="G227" s="33">
        <v>1.2373E-2</v>
      </c>
      <c r="H227" s="33">
        <v>1.1464999999999999E-2</v>
      </c>
      <c r="I227" s="33">
        <v>1.0416E-2</v>
      </c>
      <c r="J227" s="33">
        <v>9.443E-3</v>
      </c>
      <c r="K227" s="33">
        <v>8.7130000000000003E-3</v>
      </c>
      <c r="L227" s="33">
        <v>8.0949999999999998E-3</v>
      </c>
      <c r="M227" s="33">
        <v>7.4949999999999999E-3</v>
      </c>
      <c r="N227" s="33">
        <v>6.9379999999999997E-3</v>
      </c>
      <c r="O227" s="33">
        <v>6.4770000000000001E-3</v>
      </c>
      <c r="P227" s="33">
        <v>6.0670000000000003E-3</v>
      </c>
      <c r="Q227" s="33">
        <v>5.6709999999999998E-3</v>
      </c>
      <c r="R227" s="33">
        <v>5.3210000000000002E-3</v>
      </c>
      <c r="S227" s="33">
        <v>5.0629999999999998E-3</v>
      </c>
      <c r="T227" s="33">
        <v>4.8260000000000004E-3</v>
      </c>
      <c r="U227" s="33">
        <v>4.6259999999999999E-3</v>
      </c>
      <c r="V227" s="33">
        <v>4.4489999999999998E-3</v>
      </c>
      <c r="W227" s="33">
        <v>4.2519999999999997E-3</v>
      </c>
      <c r="X227" s="33">
        <v>4.0819999999999997E-3</v>
      </c>
      <c r="Y227" s="33">
        <v>3.9379999999999997E-3</v>
      </c>
      <c r="Z227" s="33">
        <v>3.7940000000000001E-3</v>
      </c>
      <c r="AA227" s="33">
        <v>3.6679999999999998E-3</v>
      </c>
      <c r="AB227" s="33">
        <v>3.5699999999999998E-3</v>
      </c>
      <c r="AC227" s="33">
        <v>3.4689999999999999E-3</v>
      </c>
      <c r="AD227" s="33">
        <v>3.3630000000000001E-3</v>
      </c>
      <c r="AE227" s="33">
        <v>3.3240000000000001E-3</v>
      </c>
      <c r="AF227" s="33">
        <v>3.3279999999999998E-3</v>
      </c>
      <c r="AG227" s="32">
        <v>-5.3927000000000003E-2</v>
      </c>
      <c r="AH227">
        <v>251.534637</v>
      </c>
      <c r="AI227">
        <v>251.28286700000001</v>
      </c>
      <c r="AJ227">
        <v>249.08354199999999</v>
      </c>
      <c r="AK227" s="100">
        <v>6.0000000000000001E-3</v>
      </c>
    </row>
    <row r="228" spans="1:37" ht="15" customHeight="1">
      <c r="A228" s="19" t="s">
        <v>585</v>
      </c>
      <c r="B228" s="37" t="s">
        <v>2000</v>
      </c>
      <c r="C228" s="33">
        <v>0.31643300000000002</v>
      </c>
      <c r="D228" s="33">
        <v>0.33669399999999999</v>
      </c>
      <c r="E228" s="33">
        <v>0.35801500000000003</v>
      </c>
      <c r="F228" s="33">
        <v>0.37221900000000002</v>
      </c>
      <c r="G228" s="33">
        <v>0.38563500000000001</v>
      </c>
      <c r="H228" s="33">
        <v>0.40293299999999999</v>
      </c>
      <c r="I228" s="33">
        <v>0.41221600000000003</v>
      </c>
      <c r="J228" s="33">
        <v>0.420151</v>
      </c>
      <c r="K228" s="33">
        <v>0.43516899999999997</v>
      </c>
      <c r="L228" s="33">
        <v>0.45305899999999999</v>
      </c>
      <c r="M228" s="33">
        <v>0.46920699999999999</v>
      </c>
      <c r="N228" s="33">
        <v>0.48486699999999999</v>
      </c>
      <c r="O228" s="33">
        <v>0.50427699999999998</v>
      </c>
      <c r="P228" s="33">
        <v>0.52514799999999995</v>
      </c>
      <c r="Q228" s="33">
        <v>0.544373</v>
      </c>
      <c r="R228" s="33">
        <v>0.56527400000000005</v>
      </c>
      <c r="S228" s="33">
        <v>0.59366699999999994</v>
      </c>
      <c r="T228" s="33">
        <v>0.62303299999999995</v>
      </c>
      <c r="U228" s="33">
        <v>0.65580000000000005</v>
      </c>
      <c r="V228" s="33">
        <v>0.69081599999999999</v>
      </c>
      <c r="W228" s="33">
        <v>0.721055</v>
      </c>
      <c r="X228" s="33">
        <v>0.75407599999999997</v>
      </c>
      <c r="Y228" s="33">
        <v>0.79019600000000001</v>
      </c>
      <c r="Z228" s="33">
        <v>0.82453299999999996</v>
      </c>
      <c r="AA228" s="33">
        <v>0.86118499999999998</v>
      </c>
      <c r="AB228" s="33">
        <v>0.90171100000000004</v>
      </c>
      <c r="AC228" s="33">
        <v>0.93545500000000004</v>
      </c>
      <c r="AD228" s="33">
        <v>0.96601499999999996</v>
      </c>
      <c r="AE228" s="33">
        <v>1.0146900000000001</v>
      </c>
      <c r="AF228" s="33">
        <v>1.0769789999999999</v>
      </c>
      <c r="AG228" s="32">
        <v>4.3138999999999997E-2</v>
      </c>
      <c r="AH228">
        <v>0.51721499999999998</v>
      </c>
      <c r="AI228">
        <v>0.518123</v>
      </c>
      <c r="AJ228">
        <v>0.51504700000000003</v>
      </c>
      <c r="AK228" s="100">
        <v>6.0000000000000001E-3</v>
      </c>
    </row>
    <row r="229" spans="1:37" ht="15" customHeight="1">
      <c r="A229" s="19" t="s">
        <v>584</v>
      </c>
      <c r="B229" s="37" t="s">
        <v>2001</v>
      </c>
      <c r="C229" s="33">
        <v>0.28917599999999999</v>
      </c>
      <c r="D229" s="33">
        <v>0.30769099999999999</v>
      </c>
      <c r="E229" s="33">
        <v>0.32717600000000002</v>
      </c>
      <c r="F229" s="33">
        <v>0.34015699999999999</v>
      </c>
      <c r="G229" s="33">
        <v>0.35241699999999998</v>
      </c>
      <c r="H229" s="33">
        <v>0.36822500000000002</v>
      </c>
      <c r="I229" s="33">
        <v>0.37670799999999999</v>
      </c>
      <c r="J229" s="33">
        <v>0.38395899999999999</v>
      </c>
      <c r="K229" s="33">
        <v>0.39768399999999998</v>
      </c>
      <c r="L229" s="33">
        <v>0.41403299999999998</v>
      </c>
      <c r="M229" s="33">
        <v>0.42879</v>
      </c>
      <c r="N229" s="33">
        <v>0.44310100000000002</v>
      </c>
      <c r="O229" s="33">
        <v>0.460839</v>
      </c>
      <c r="P229" s="33">
        <v>0.47991200000000001</v>
      </c>
      <c r="Q229" s="33">
        <v>0.49748100000000001</v>
      </c>
      <c r="R229" s="33">
        <v>0.51658199999999999</v>
      </c>
      <c r="S229" s="33">
        <v>0.54252900000000004</v>
      </c>
      <c r="T229" s="33">
        <v>0.56936600000000004</v>
      </c>
      <c r="U229" s="33">
        <v>0.59931000000000001</v>
      </c>
      <c r="V229" s="33">
        <v>0.63131000000000004</v>
      </c>
      <c r="W229" s="33">
        <v>0.65894399999999997</v>
      </c>
      <c r="X229" s="33">
        <v>0.68911999999999995</v>
      </c>
      <c r="Y229" s="33">
        <v>0.72213000000000005</v>
      </c>
      <c r="Z229" s="33">
        <v>0.75350899999999998</v>
      </c>
      <c r="AA229" s="33">
        <v>0.78700300000000001</v>
      </c>
      <c r="AB229" s="33">
        <v>0.82403800000000005</v>
      </c>
      <c r="AC229" s="33">
        <v>0.85487599999999997</v>
      </c>
      <c r="AD229" s="33">
        <v>0.882803</v>
      </c>
      <c r="AE229" s="33">
        <v>0.92728500000000003</v>
      </c>
      <c r="AF229" s="33">
        <v>0.984209</v>
      </c>
      <c r="AG229" s="32">
        <v>4.3138999999999997E-2</v>
      </c>
      <c r="AH229">
        <v>0.27765899999999999</v>
      </c>
      <c r="AI229">
        <v>0.28270699999999999</v>
      </c>
      <c r="AJ229">
        <v>0.28621799999999997</v>
      </c>
      <c r="AK229" s="100">
        <v>5.0000000000000001E-3</v>
      </c>
    </row>
    <row r="230" spans="1:37" ht="15" customHeight="1">
      <c r="A230" s="19" t="s">
        <v>583</v>
      </c>
      <c r="B230" s="37" t="s">
        <v>2002</v>
      </c>
      <c r="C230" s="33">
        <v>0.48377799999999999</v>
      </c>
      <c r="D230" s="33">
        <v>0.51475300000000002</v>
      </c>
      <c r="E230" s="33">
        <v>0.54735</v>
      </c>
      <c r="F230" s="33">
        <v>0.56906699999999999</v>
      </c>
      <c r="G230" s="33">
        <v>0.58957599999999999</v>
      </c>
      <c r="H230" s="33">
        <v>0.61602299999999999</v>
      </c>
      <c r="I230" s="33">
        <v>0.63021499999999997</v>
      </c>
      <c r="J230" s="33">
        <v>0.64234599999999997</v>
      </c>
      <c r="K230" s="33">
        <v>0.66530800000000001</v>
      </c>
      <c r="L230" s="33">
        <v>0.692658</v>
      </c>
      <c r="M230" s="33">
        <v>0.71734600000000004</v>
      </c>
      <c r="N230" s="33">
        <v>0.74128799999999995</v>
      </c>
      <c r="O230" s="33">
        <v>0.77096200000000004</v>
      </c>
      <c r="P230" s="33">
        <v>0.802871</v>
      </c>
      <c r="Q230" s="33">
        <v>0.83226299999999998</v>
      </c>
      <c r="R230" s="33">
        <v>0.86421800000000004</v>
      </c>
      <c r="S230" s="33">
        <v>0.90762600000000004</v>
      </c>
      <c r="T230" s="33">
        <v>0.95252199999999998</v>
      </c>
      <c r="U230" s="33">
        <v>1.002618</v>
      </c>
      <c r="V230" s="33">
        <v>1.056152</v>
      </c>
      <c r="W230" s="33">
        <v>1.102384</v>
      </c>
      <c r="X230" s="33">
        <v>1.1528670000000001</v>
      </c>
      <c r="Y230" s="33">
        <v>1.2080900000000001</v>
      </c>
      <c r="Z230" s="33">
        <v>1.260586</v>
      </c>
      <c r="AA230" s="33">
        <v>1.3166199999999999</v>
      </c>
      <c r="AB230" s="33">
        <v>1.3785780000000001</v>
      </c>
      <c r="AC230" s="33">
        <v>1.4301680000000001</v>
      </c>
      <c r="AD230" s="33">
        <v>1.4768889999999999</v>
      </c>
      <c r="AE230" s="33">
        <v>1.5513049999999999</v>
      </c>
      <c r="AF230" s="33">
        <v>1.646536</v>
      </c>
      <c r="AG230" s="32">
        <v>4.3138999999999997E-2</v>
      </c>
      <c r="AH230">
        <v>7.6881000000000004</v>
      </c>
      <c r="AI230">
        <v>8.3378300000000003</v>
      </c>
      <c r="AJ230">
        <v>8.9364159999999995</v>
      </c>
      <c r="AK230" s="100">
        <v>3.1E-2</v>
      </c>
    </row>
    <row r="231" spans="1:37" ht="15" customHeight="1">
      <c r="A231" s="19" t="s">
        <v>582</v>
      </c>
      <c r="B231" s="37" t="s">
        <v>2005</v>
      </c>
      <c r="C231" s="33">
        <v>196.087097</v>
      </c>
      <c r="D231" s="33">
        <v>202.564987</v>
      </c>
      <c r="E231" s="33">
        <v>209.118942</v>
      </c>
      <c r="F231" s="33">
        <v>211.08345</v>
      </c>
      <c r="G231" s="33">
        <v>212.32145700000001</v>
      </c>
      <c r="H231" s="33">
        <v>215.38403299999999</v>
      </c>
      <c r="I231" s="33">
        <v>213.92802399999999</v>
      </c>
      <c r="J231" s="33">
        <v>211.69534300000001</v>
      </c>
      <c r="K231" s="33">
        <v>212.876373</v>
      </c>
      <c r="L231" s="33">
        <v>215.17245500000001</v>
      </c>
      <c r="M231" s="33">
        <v>216.350922</v>
      </c>
      <c r="N231" s="33">
        <v>217.060135</v>
      </c>
      <c r="O231" s="33">
        <v>219.174026</v>
      </c>
      <c r="P231" s="33">
        <v>221.59732099999999</v>
      </c>
      <c r="Q231" s="33">
        <v>223.01904300000001</v>
      </c>
      <c r="R231" s="33">
        <v>224.83702099999999</v>
      </c>
      <c r="S231" s="33">
        <v>229.25237999999999</v>
      </c>
      <c r="T231" s="33">
        <v>233.585114</v>
      </c>
      <c r="U231" s="33">
        <v>238.70877100000001</v>
      </c>
      <c r="V231" s="33">
        <v>244.130371</v>
      </c>
      <c r="W231" s="33">
        <v>247.39505</v>
      </c>
      <c r="X231" s="33">
        <v>251.188782</v>
      </c>
      <c r="Y231" s="33">
        <v>255.55426</v>
      </c>
      <c r="Z231" s="33">
        <v>258.89230300000003</v>
      </c>
      <c r="AA231" s="33">
        <v>262.524475</v>
      </c>
      <c r="AB231" s="33">
        <v>266.872345</v>
      </c>
      <c r="AC231" s="33">
        <v>268.79562399999998</v>
      </c>
      <c r="AD231" s="33">
        <v>269.49188199999998</v>
      </c>
      <c r="AE231" s="33">
        <v>274.82611100000003</v>
      </c>
      <c r="AF231" s="33">
        <v>283.20095800000001</v>
      </c>
      <c r="AG231" s="32">
        <v>1.2756E-2</v>
      </c>
      <c r="AH231">
        <v>0</v>
      </c>
      <c r="AI231">
        <v>0</v>
      </c>
      <c r="AJ231">
        <v>0</v>
      </c>
      <c r="AK231" t="s">
        <v>142</v>
      </c>
    </row>
    <row r="232" spans="1:37" ht="15" customHeight="1">
      <c r="A232" s="123"/>
      <c r="B232" s="30" t="s">
        <v>2006</v>
      </c>
      <c r="C232" s="123"/>
      <c r="D232" s="123"/>
      <c r="E232" s="123"/>
      <c r="F232" s="123"/>
      <c r="G232" s="123"/>
      <c r="H232" s="123"/>
      <c r="I232" s="123"/>
      <c r="J232" s="123"/>
      <c r="K232" s="123"/>
      <c r="L232" s="123"/>
      <c r="M232" s="123"/>
      <c r="N232" s="123"/>
      <c r="O232" s="123"/>
      <c r="P232" s="123"/>
      <c r="Q232" s="123"/>
      <c r="R232" s="123"/>
      <c r="S232" s="123"/>
      <c r="T232" s="123"/>
      <c r="U232" s="123"/>
      <c r="V232" s="123"/>
      <c r="W232" s="123"/>
      <c r="X232" s="123"/>
      <c r="Y232" s="123"/>
      <c r="Z232" s="123"/>
      <c r="AA232" s="123"/>
      <c r="AB232" s="123"/>
      <c r="AC232" s="123"/>
      <c r="AD232" s="123"/>
      <c r="AE232" s="123"/>
      <c r="AF232" s="123"/>
      <c r="AG232" s="123"/>
      <c r="AH232">
        <v>0.28620000000000001</v>
      </c>
      <c r="AI232">
        <v>0.29530400000000001</v>
      </c>
      <c r="AJ232">
        <v>0.30235699999999999</v>
      </c>
      <c r="AK232" s="100">
        <v>3.5999999999999997E-2</v>
      </c>
    </row>
    <row r="233" spans="1:37" ht="15" customHeight="1">
      <c r="A233" s="19" t="s">
        <v>581</v>
      </c>
      <c r="B233" s="37" t="s">
        <v>1995</v>
      </c>
      <c r="C233" s="33">
        <v>282.73034699999999</v>
      </c>
      <c r="D233" s="33">
        <v>285.64764400000001</v>
      </c>
      <c r="E233" s="33">
        <v>288.39135700000003</v>
      </c>
      <c r="F233" s="33">
        <v>284.66729700000002</v>
      </c>
      <c r="G233" s="33">
        <v>279.975708</v>
      </c>
      <c r="H233" s="33">
        <v>277.66787699999998</v>
      </c>
      <c r="I233" s="33">
        <v>269.60437000000002</v>
      </c>
      <c r="J233" s="33">
        <v>260.79623400000003</v>
      </c>
      <c r="K233" s="33">
        <v>256.352081</v>
      </c>
      <c r="L233" s="33">
        <v>253.27384900000001</v>
      </c>
      <c r="M233" s="33">
        <v>248.90356399999999</v>
      </c>
      <c r="N233" s="33">
        <v>244.07702599999999</v>
      </c>
      <c r="O233" s="33">
        <v>240.865906</v>
      </c>
      <c r="P233" s="33">
        <v>237.998199</v>
      </c>
      <c r="Q233" s="33">
        <v>234.065842</v>
      </c>
      <c r="R233" s="33">
        <v>230.56542999999999</v>
      </c>
      <c r="S233" s="33">
        <v>229.664536</v>
      </c>
      <c r="T233" s="33">
        <v>228.55320699999999</v>
      </c>
      <c r="U233" s="33">
        <v>228.09463500000001</v>
      </c>
      <c r="V233" s="33">
        <v>227.756744</v>
      </c>
      <c r="W233" s="33">
        <v>225.322281</v>
      </c>
      <c r="X233" s="33">
        <v>223.32630900000001</v>
      </c>
      <c r="Y233" s="33">
        <v>221.74691799999999</v>
      </c>
      <c r="Z233" s="33">
        <v>219.15699799999999</v>
      </c>
      <c r="AA233" s="33">
        <v>216.77267499999999</v>
      </c>
      <c r="AB233" s="33">
        <v>214.871567</v>
      </c>
      <c r="AC233" s="33">
        <v>210.968796</v>
      </c>
      <c r="AD233" s="33">
        <v>206.10022000000001</v>
      </c>
      <c r="AE233" s="33">
        <v>204.70922899999999</v>
      </c>
      <c r="AF233" s="33">
        <v>205.41712999999999</v>
      </c>
      <c r="AG233" s="32">
        <v>-1.0954999999999999E-2</v>
      </c>
      <c r="AH233">
        <v>0.424817</v>
      </c>
      <c r="AI233">
        <v>0.43833</v>
      </c>
      <c r="AJ233">
        <v>0.448799</v>
      </c>
      <c r="AK233" s="100">
        <v>3.6999999999999998E-2</v>
      </c>
    </row>
    <row r="234" spans="1:37" ht="15" customHeight="1">
      <c r="A234" s="19" t="s">
        <v>580</v>
      </c>
      <c r="B234" s="37" t="s">
        <v>1996</v>
      </c>
      <c r="C234" s="33">
        <v>0.48007100000000003</v>
      </c>
      <c r="D234" s="33">
        <v>0.48459000000000002</v>
      </c>
      <c r="E234" s="33">
        <v>0.488875</v>
      </c>
      <c r="F234" s="33">
        <v>0.48227300000000001</v>
      </c>
      <c r="G234" s="33">
        <v>0.47413499999999997</v>
      </c>
      <c r="H234" s="33">
        <v>0.470136</v>
      </c>
      <c r="I234" s="33">
        <v>0.45646799999999998</v>
      </c>
      <c r="J234" s="33">
        <v>0.44158500000000001</v>
      </c>
      <c r="K234" s="33">
        <v>0.43412600000000001</v>
      </c>
      <c r="L234" s="33">
        <v>0.42902499999999999</v>
      </c>
      <c r="M234" s="33">
        <v>0.42177700000000001</v>
      </c>
      <c r="N234" s="33">
        <v>0.41376000000000002</v>
      </c>
      <c r="O234" s="33">
        <v>0.408524</v>
      </c>
      <c r="P234" s="33">
        <v>0.40389199999999997</v>
      </c>
      <c r="Q234" s="33">
        <v>0.39748899999999998</v>
      </c>
      <c r="R234" s="33">
        <v>0.39186799999999999</v>
      </c>
      <c r="S234" s="33">
        <v>0.390733</v>
      </c>
      <c r="T234" s="33">
        <v>0.38932099999999997</v>
      </c>
      <c r="U234" s="33">
        <v>0.389071</v>
      </c>
      <c r="V234" s="33">
        <v>0.38911400000000002</v>
      </c>
      <c r="W234" s="33">
        <v>0.38559900000000003</v>
      </c>
      <c r="X234" s="33">
        <v>0.38285000000000002</v>
      </c>
      <c r="Y234" s="33">
        <v>0.38087700000000002</v>
      </c>
      <c r="Z234" s="33">
        <v>0.37729600000000002</v>
      </c>
      <c r="AA234" s="33">
        <v>0.37409300000000001</v>
      </c>
      <c r="AB234" s="33">
        <v>0.37182900000000002</v>
      </c>
      <c r="AC234" s="33">
        <v>0.36616100000000001</v>
      </c>
      <c r="AD234" s="33">
        <v>0.35890899999999998</v>
      </c>
      <c r="AE234" s="33">
        <v>0.35781600000000002</v>
      </c>
      <c r="AF234" s="33">
        <v>0.36043999999999998</v>
      </c>
      <c r="AG234" s="32">
        <v>-9.8340000000000007E-3</v>
      </c>
      <c r="AH234">
        <v>0.46829300000000001</v>
      </c>
      <c r="AI234">
        <v>0.48318899999999998</v>
      </c>
      <c r="AJ234">
        <v>0.49472899999999997</v>
      </c>
      <c r="AK234" s="100">
        <v>3.6999999999999998E-2</v>
      </c>
    </row>
    <row r="235" spans="1:37" ht="15" customHeight="1">
      <c r="A235" s="19" t="s">
        <v>579</v>
      </c>
      <c r="B235" s="37" t="s">
        <v>1753</v>
      </c>
      <c r="C235" s="33">
        <v>0.19309699999999999</v>
      </c>
      <c r="D235" s="33">
        <v>0.19445000000000001</v>
      </c>
      <c r="E235" s="33">
        <v>0.195877</v>
      </c>
      <c r="F235" s="33">
        <v>0.19311700000000001</v>
      </c>
      <c r="G235" s="33">
        <v>0.190001</v>
      </c>
      <c r="H235" s="33">
        <v>0.18870899999999999</v>
      </c>
      <c r="I235" s="33">
        <v>0.183728</v>
      </c>
      <c r="J235" s="33">
        <v>0.17838499999999999</v>
      </c>
      <c r="K235" s="33">
        <v>0.176285</v>
      </c>
      <c r="L235" s="33">
        <v>0.175313</v>
      </c>
      <c r="M235" s="33">
        <v>0.17377300000000001</v>
      </c>
      <c r="N235" s="33">
        <v>0.172017</v>
      </c>
      <c r="O235" s="33">
        <v>0.171519</v>
      </c>
      <c r="P235" s="33">
        <v>0.17138600000000001</v>
      </c>
      <c r="Q235" s="33">
        <v>0.17078299999999999</v>
      </c>
      <c r="R235" s="33">
        <v>0.17091999999999999</v>
      </c>
      <c r="S235" s="33">
        <v>0.173204</v>
      </c>
      <c r="T235" s="33">
        <v>0.17550099999999999</v>
      </c>
      <c r="U235" s="33">
        <v>0.17873900000000001</v>
      </c>
      <c r="V235" s="33">
        <v>0.182287</v>
      </c>
      <c r="W235" s="33">
        <v>0.18437000000000001</v>
      </c>
      <c r="X235" s="33">
        <v>0.18709799999999999</v>
      </c>
      <c r="Y235" s="33">
        <v>0.19031899999999999</v>
      </c>
      <c r="Z235" s="33">
        <v>0.19295399999999999</v>
      </c>
      <c r="AA235" s="33">
        <v>0.19587099999999999</v>
      </c>
      <c r="AB235" s="33">
        <v>0.19938400000000001</v>
      </c>
      <c r="AC235" s="33">
        <v>0.20114399999999999</v>
      </c>
      <c r="AD235" s="33">
        <v>0.20203699999999999</v>
      </c>
      <c r="AE235" s="33">
        <v>0.20646200000000001</v>
      </c>
      <c r="AF235" s="33">
        <v>0.21313599999999999</v>
      </c>
      <c r="AG235" s="32">
        <v>3.4099999999999998E-3</v>
      </c>
      <c r="AH235">
        <v>0.57479499999999994</v>
      </c>
      <c r="AI235">
        <v>0.59307900000000002</v>
      </c>
      <c r="AJ235">
        <v>0.60724400000000001</v>
      </c>
      <c r="AK235" s="100">
        <v>3.6999999999999998E-2</v>
      </c>
    </row>
    <row r="236" spans="1:37" ht="15" customHeight="1">
      <c r="A236" s="19" t="s">
        <v>578</v>
      </c>
      <c r="B236" s="37" t="s">
        <v>1997</v>
      </c>
      <c r="C236" s="33">
        <v>4.1966960000000002</v>
      </c>
      <c r="D236" s="33">
        <v>3.955654</v>
      </c>
      <c r="E236" s="33">
        <v>3.7472560000000001</v>
      </c>
      <c r="F236" s="33">
        <v>3.4993460000000001</v>
      </c>
      <c r="G236" s="33">
        <v>3.3013110000000001</v>
      </c>
      <c r="H236" s="33">
        <v>3.1926410000000001</v>
      </c>
      <c r="I236" s="33">
        <v>3.0629420000000001</v>
      </c>
      <c r="J236" s="33">
        <v>2.9528759999999998</v>
      </c>
      <c r="K236" s="33">
        <v>2.9133870000000002</v>
      </c>
      <c r="L236" s="33">
        <v>2.9160439999999999</v>
      </c>
      <c r="M236" s="33">
        <v>2.928115</v>
      </c>
      <c r="N236" s="33">
        <v>2.9376980000000001</v>
      </c>
      <c r="O236" s="33">
        <v>2.9918979999999999</v>
      </c>
      <c r="P236" s="33">
        <v>3.0629050000000002</v>
      </c>
      <c r="Q236" s="33">
        <v>3.1410680000000002</v>
      </c>
      <c r="R236" s="33">
        <v>3.2541009999999999</v>
      </c>
      <c r="S236" s="33">
        <v>3.4434999999999998</v>
      </c>
      <c r="T236" s="33">
        <v>3.6774369999999998</v>
      </c>
      <c r="U236" s="33">
        <v>3.94983</v>
      </c>
      <c r="V236" s="33">
        <v>4.275633</v>
      </c>
      <c r="W236" s="33">
        <v>4.5755619999999997</v>
      </c>
      <c r="X236" s="33">
        <v>4.8923719999999999</v>
      </c>
      <c r="Y236" s="33">
        <v>5.2549029999999997</v>
      </c>
      <c r="Z236" s="33">
        <v>5.6686439999999996</v>
      </c>
      <c r="AA236" s="33">
        <v>6.101693</v>
      </c>
      <c r="AB236" s="33">
        <v>6.6100890000000003</v>
      </c>
      <c r="AC236" s="33">
        <v>7.0922349999999996</v>
      </c>
      <c r="AD236" s="33">
        <v>7.5967469999999997</v>
      </c>
      <c r="AE236" s="33">
        <v>8.2909919999999993</v>
      </c>
      <c r="AF236" s="33">
        <v>9.0971510000000002</v>
      </c>
      <c r="AG236" s="32">
        <v>2.7036999999999999E-2</v>
      </c>
      <c r="AH236">
        <v>261.77172899999999</v>
      </c>
      <c r="AI236">
        <v>262.23144500000001</v>
      </c>
      <c r="AJ236">
        <v>260.67434700000001</v>
      </c>
      <c r="AK236" s="100">
        <v>6.0000000000000001E-3</v>
      </c>
    </row>
    <row r="237" spans="1:37" ht="15" customHeight="1">
      <c r="A237" s="19" t="s">
        <v>577</v>
      </c>
      <c r="B237" s="37" t="s">
        <v>1998</v>
      </c>
      <c r="C237" s="33">
        <v>0</v>
      </c>
      <c r="D237" s="33">
        <v>0</v>
      </c>
      <c r="E237" s="33">
        <v>0</v>
      </c>
      <c r="F237" s="33">
        <v>0</v>
      </c>
      <c r="G237" s="33">
        <v>0</v>
      </c>
      <c r="H237" s="33">
        <v>0</v>
      </c>
      <c r="I237" s="33">
        <v>0</v>
      </c>
      <c r="J237" s="33">
        <v>0</v>
      </c>
      <c r="K237" s="33">
        <v>0</v>
      </c>
      <c r="L237" s="33">
        <v>0</v>
      </c>
      <c r="M237" s="33">
        <v>0</v>
      </c>
      <c r="N237" s="33">
        <v>0</v>
      </c>
      <c r="O237" s="33">
        <v>0</v>
      </c>
      <c r="P237" s="33">
        <v>0</v>
      </c>
      <c r="Q237" s="33">
        <v>0</v>
      </c>
      <c r="R237" s="33">
        <v>0</v>
      </c>
      <c r="S237" s="33">
        <v>0</v>
      </c>
      <c r="T237" s="33">
        <v>0</v>
      </c>
      <c r="U237" s="33">
        <v>0</v>
      </c>
      <c r="V237" s="33">
        <v>0</v>
      </c>
      <c r="W237" s="33">
        <v>0</v>
      </c>
      <c r="X237" s="33">
        <v>0</v>
      </c>
      <c r="Y237" s="33">
        <v>0</v>
      </c>
      <c r="Z237" s="33">
        <v>0</v>
      </c>
      <c r="AA237" s="33">
        <v>0</v>
      </c>
      <c r="AB237" s="33">
        <v>0</v>
      </c>
      <c r="AC237" s="33">
        <v>0</v>
      </c>
      <c r="AD237" s="33">
        <v>0</v>
      </c>
      <c r="AE237" s="33">
        <v>0</v>
      </c>
      <c r="AF237" s="33">
        <v>0</v>
      </c>
      <c r="AG237" s="32" t="s">
        <v>1754</v>
      </c>
      <c r="AH237">
        <v>948.58288600000003</v>
      </c>
      <c r="AI237">
        <v>958.29565400000001</v>
      </c>
      <c r="AJ237">
        <v>962.71301300000005</v>
      </c>
      <c r="AK237" s="100">
        <v>1.7999999999999999E-2</v>
      </c>
    </row>
    <row r="238" spans="1:37" ht="15" customHeight="1">
      <c r="A238" s="19" t="s">
        <v>576</v>
      </c>
      <c r="B238" s="37" t="s">
        <v>1999</v>
      </c>
      <c r="C238" s="33">
        <v>9.6000000000000002E-4</v>
      </c>
      <c r="D238" s="33">
        <v>9.6900000000000003E-4</v>
      </c>
      <c r="E238" s="33">
        <v>9.7799999999999992E-4</v>
      </c>
      <c r="F238" s="33">
        <v>9.6500000000000004E-4</v>
      </c>
      <c r="G238" s="33">
        <v>9.4799999999999995E-4</v>
      </c>
      <c r="H238" s="33">
        <v>9.3999999999999997E-4</v>
      </c>
      <c r="I238" s="33">
        <v>9.1299999999999997E-4</v>
      </c>
      <c r="J238" s="33">
        <v>8.83E-4</v>
      </c>
      <c r="K238" s="33">
        <v>8.6799999999999996E-4</v>
      </c>
      <c r="L238" s="33">
        <v>8.5800000000000004E-4</v>
      </c>
      <c r="M238" s="33">
        <v>8.4400000000000002E-4</v>
      </c>
      <c r="N238" s="33">
        <v>8.2799999999999996E-4</v>
      </c>
      <c r="O238" s="33">
        <v>8.1700000000000002E-4</v>
      </c>
      <c r="P238" s="33">
        <v>8.0800000000000002E-4</v>
      </c>
      <c r="Q238" s="33">
        <v>7.9500000000000003E-4</v>
      </c>
      <c r="R238" s="33">
        <v>7.8399999999999997E-4</v>
      </c>
      <c r="S238" s="33">
        <v>7.8100000000000001E-4</v>
      </c>
      <c r="T238" s="33">
        <v>7.7899999999999996E-4</v>
      </c>
      <c r="U238" s="33">
        <v>7.7800000000000005E-4</v>
      </c>
      <c r="V238" s="33">
        <v>7.7800000000000005E-4</v>
      </c>
      <c r="W238" s="33">
        <v>7.7099999999999998E-4</v>
      </c>
      <c r="X238" s="33">
        <v>7.6599999999999997E-4</v>
      </c>
      <c r="Y238" s="33">
        <v>7.6199999999999998E-4</v>
      </c>
      <c r="Z238" s="33">
        <v>7.5500000000000003E-4</v>
      </c>
      <c r="AA238" s="33">
        <v>7.4799999999999997E-4</v>
      </c>
      <c r="AB238" s="33">
        <v>7.4399999999999998E-4</v>
      </c>
      <c r="AC238" s="33">
        <v>7.3200000000000001E-4</v>
      </c>
      <c r="AD238" s="33">
        <v>7.18E-4</v>
      </c>
      <c r="AE238" s="33">
        <v>7.1599999999999995E-4</v>
      </c>
      <c r="AF238" s="33">
        <v>7.2099999999999996E-4</v>
      </c>
      <c r="AG238" s="32">
        <v>-9.8340000000000007E-3</v>
      </c>
    </row>
    <row r="239" spans="1:37" ht="15" customHeight="1">
      <c r="A239" s="19" t="s">
        <v>575</v>
      </c>
      <c r="B239" s="37" t="s">
        <v>2000</v>
      </c>
      <c r="C239" s="33">
        <v>0.24601600000000001</v>
      </c>
      <c r="D239" s="33">
        <v>0.25578200000000001</v>
      </c>
      <c r="E239" s="33">
        <v>0.26578499999999999</v>
      </c>
      <c r="F239" s="33">
        <v>0.27006200000000002</v>
      </c>
      <c r="G239" s="33">
        <v>0.27346999999999999</v>
      </c>
      <c r="H239" s="33">
        <v>0.27929799999999999</v>
      </c>
      <c r="I239" s="33">
        <v>0.27931400000000001</v>
      </c>
      <c r="J239" s="33">
        <v>0.27831299999999998</v>
      </c>
      <c r="K239" s="33">
        <v>0.28182000000000001</v>
      </c>
      <c r="L239" s="33">
        <v>0.28686400000000001</v>
      </c>
      <c r="M239" s="33">
        <v>0.29047800000000001</v>
      </c>
      <c r="N239" s="33">
        <v>0.29350599999999999</v>
      </c>
      <c r="O239" s="33">
        <v>0.298485</v>
      </c>
      <c r="P239" s="33">
        <v>0.303954</v>
      </c>
      <c r="Q239" s="33">
        <v>0.30810900000000002</v>
      </c>
      <c r="R239" s="33">
        <v>0.312865</v>
      </c>
      <c r="S239" s="33">
        <v>0.32131700000000002</v>
      </c>
      <c r="T239" s="33">
        <v>0.32976100000000003</v>
      </c>
      <c r="U239" s="33">
        <v>0.33943499999999999</v>
      </c>
      <c r="V239" s="33">
        <v>0.349657</v>
      </c>
      <c r="W239" s="33">
        <v>0.35689399999999999</v>
      </c>
      <c r="X239" s="33">
        <v>0.36498000000000003</v>
      </c>
      <c r="Y239" s="33">
        <v>0.37399199999999999</v>
      </c>
      <c r="Z239" s="33">
        <v>0.38158999999999998</v>
      </c>
      <c r="AA239" s="33">
        <v>0.38970100000000002</v>
      </c>
      <c r="AB239" s="33">
        <v>0.39896300000000001</v>
      </c>
      <c r="AC239" s="33">
        <v>0.404667</v>
      </c>
      <c r="AD239" s="33">
        <v>0.40855200000000003</v>
      </c>
      <c r="AE239" s="33">
        <v>0.41952699999999998</v>
      </c>
      <c r="AF239" s="33">
        <v>0.435282</v>
      </c>
      <c r="AG239" s="32">
        <v>1.9871E-2</v>
      </c>
      <c r="AH239">
        <v>1860.8991699999999</v>
      </c>
      <c r="AI239">
        <v>1876.013062</v>
      </c>
      <c r="AJ239">
        <v>1898.7479249999999</v>
      </c>
      <c r="AK239" s="100">
        <v>8.0000000000000002E-3</v>
      </c>
    </row>
    <row r="240" spans="1:37" ht="15" customHeight="1">
      <c r="A240" s="19" t="s">
        <v>574</v>
      </c>
      <c r="B240" s="37" t="s">
        <v>2001</v>
      </c>
      <c r="C240" s="33">
        <v>0.27459699999999998</v>
      </c>
      <c r="D240" s="33">
        <v>0.285497</v>
      </c>
      <c r="E240" s="33">
        <v>0.29666300000000001</v>
      </c>
      <c r="F240" s="33">
        <v>0.30143500000000001</v>
      </c>
      <c r="G240" s="33">
        <v>0.30523899999999998</v>
      </c>
      <c r="H240" s="33">
        <v>0.31174499999999999</v>
      </c>
      <c r="I240" s="33">
        <v>0.31176300000000001</v>
      </c>
      <c r="J240" s="33">
        <v>0.31064599999999998</v>
      </c>
      <c r="K240" s="33">
        <v>0.31456000000000001</v>
      </c>
      <c r="L240" s="33">
        <v>0.32018999999999997</v>
      </c>
      <c r="M240" s="33">
        <v>0.32422400000000001</v>
      </c>
      <c r="N240" s="33">
        <v>0.32760299999999998</v>
      </c>
      <c r="O240" s="33">
        <v>0.33316099999999998</v>
      </c>
      <c r="P240" s="33">
        <v>0.33926499999999998</v>
      </c>
      <c r="Q240" s="33">
        <v>0.34390300000000001</v>
      </c>
      <c r="R240" s="33">
        <v>0.34921099999999999</v>
      </c>
      <c r="S240" s="33">
        <v>0.35864600000000002</v>
      </c>
      <c r="T240" s="33">
        <v>0.36807099999999998</v>
      </c>
      <c r="U240" s="33">
        <v>0.37886799999999998</v>
      </c>
      <c r="V240" s="33">
        <v>0.39027800000000001</v>
      </c>
      <c r="W240" s="33">
        <v>0.39835500000000001</v>
      </c>
      <c r="X240" s="33">
        <v>0.40738000000000002</v>
      </c>
      <c r="Y240" s="33">
        <v>0.417439</v>
      </c>
      <c r="Z240" s="33">
        <v>0.42592000000000002</v>
      </c>
      <c r="AA240" s="33">
        <v>0.43497400000000003</v>
      </c>
      <c r="AB240" s="33">
        <v>0.44531100000000001</v>
      </c>
      <c r="AC240" s="33">
        <v>0.451679</v>
      </c>
      <c r="AD240" s="33">
        <v>0.45601399999999997</v>
      </c>
      <c r="AE240" s="33">
        <v>0.46826499999999999</v>
      </c>
      <c r="AF240" s="33">
        <v>0.48585</v>
      </c>
      <c r="AG240" s="32">
        <v>1.9871E-2</v>
      </c>
      <c r="AH240">
        <v>4.1818150000000003</v>
      </c>
      <c r="AI240">
        <v>4.208939</v>
      </c>
      <c r="AJ240">
        <v>4.2362380000000002</v>
      </c>
      <c r="AK240" s="100">
        <v>6.0000000000000001E-3</v>
      </c>
    </row>
    <row r="241" spans="1:37" ht="15" customHeight="1">
      <c r="A241" s="19" t="s">
        <v>573</v>
      </c>
      <c r="B241" s="37" t="s">
        <v>2002</v>
      </c>
      <c r="C241" s="33">
        <v>0.30785299999999999</v>
      </c>
      <c r="D241" s="33">
        <v>0.32007400000000003</v>
      </c>
      <c r="E241" s="33">
        <v>0.33259100000000003</v>
      </c>
      <c r="F241" s="33">
        <v>0.33794200000000002</v>
      </c>
      <c r="G241" s="33">
        <v>0.34220699999999998</v>
      </c>
      <c r="H241" s="33">
        <v>0.34950100000000001</v>
      </c>
      <c r="I241" s="33">
        <v>0.34952</v>
      </c>
      <c r="J241" s="33">
        <v>0.34826800000000002</v>
      </c>
      <c r="K241" s="33">
        <v>0.352657</v>
      </c>
      <c r="L241" s="33">
        <v>0.35896899999999998</v>
      </c>
      <c r="M241" s="33">
        <v>0.36349100000000001</v>
      </c>
      <c r="N241" s="33">
        <v>0.36727900000000002</v>
      </c>
      <c r="O241" s="33">
        <v>0.37351000000000001</v>
      </c>
      <c r="P241" s="33">
        <v>0.38035400000000003</v>
      </c>
      <c r="Q241" s="33">
        <v>0.38555299999999998</v>
      </c>
      <c r="R241" s="33">
        <v>0.39150400000000002</v>
      </c>
      <c r="S241" s="33">
        <v>0.40208100000000002</v>
      </c>
      <c r="T241" s="33">
        <v>0.41264800000000001</v>
      </c>
      <c r="U241" s="33">
        <v>0.42475299999999999</v>
      </c>
      <c r="V241" s="33">
        <v>0.43754500000000002</v>
      </c>
      <c r="W241" s="33">
        <v>0.4466</v>
      </c>
      <c r="X241" s="33">
        <v>0.45671800000000001</v>
      </c>
      <c r="Y241" s="33">
        <v>0.46799600000000002</v>
      </c>
      <c r="Z241" s="33">
        <v>0.47750300000000001</v>
      </c>
      <c r="AA241" s="33">
        <v>0.487653</v>
      </c>
      <c r="AB241" s="33">
        <v>0.49924299999999999</v>
      </c>
      <c r="AC241" s="33">
        <v>0.506382</v>
      </c>
      <c r="AD241" s="33">
        <v>0.511243</v>
      </c>
      <c r="AE241" s="33">
        <v>0.52497700000000003</v>
      </c>
      <c r="AF241" s="33">
        <v>0.54469100000000004</v>
      </c>
      <c r="AG241" s="32">
        <v>1.9871E-2</v>
      </c>
    </row>
    <row r="242" spans="1:37" ht="15" customHeight="1">
      <c r="A242" s="19" t="s">
        <v>572</v>
      </c>
      <c r="B242" s="37" t="s">
        <v>2007</v>
      </c>
      <c r="C242" s="33">
        <v>288.42962599999998</v>
      </c>
      <c r="D242" s="33">
        <v>291.14465300000001</v>
      </c>
      <c r="E242" s="33">
        <v>293.71935999999999</v>
      </c>
      <c r="F242" s="33">
        <v>289.752411</v>
      </c>
      <c r="G242" s="33">
        <v>284.86309799999998</v>
      </c>
      <c r="H242" s="33">
        <v>282.460846</v>
      </c>
      <c r="I242" s="33">
        <v>274.249054</v>
      </c>
      <c r="J242" s="33">
        <v>265.30718999999999</v>
      </c>
      <c r="K242" s="33">
        <v>260.82574499999998</v>
      </c>
      <c r="L242" s="33">
        <v>257.761078</v>
      </c>
      <c r="M242" s="33">
        <v>253.40621899999999</v>
      </c>
      <c r="N242" s="33">
        <v>248.58970600000001</v>
      </c>
      <c r="O242" s="33">
        <v>245.44383199999999</v>
      </c>
      <c r="P242" s="33">
        <v>242.66078200000001</v>
      </c>
      <c r="Q242" s="33">
        <v>238.81353799999999</v>
      </c>
      <c r="R242" s="33">
        <v>235.436691</v>
      </c>
      <c r="S242" s="33">
        <v>234.75482199999999</v>
      </c>
      <c r="T242" s="33">
        <v>233.90673799999999</v>
      </c>
      <c r="U242" s="33">
        <v>233.75611900000001</v>
      </c>
      <c r="V242" s="33">
        <v>233.78204299999999</v>
      </c>
      <c r="W242" s="33">
        <v>231.67044100000001</v>
      </c>
      <c r="X242" s="33">
        <v>230.01844800000001</v>
      </c>
      <c r="Y242" s="33">
        <v>228.833191</v>
      </c>
      <c r="Z242" s="33">
        <v>226.681656</v>
      </c>
      <c r="AA242" s="33">
        <v>224.75741600000001</v>
      </c>
      <c r="AB242" s="33">
        <v>223.397141</v>
      </c>
      <c r="AC242" s="33">
        <v>219.991806</v>
      </c>
      <c r="AD242" s="33">
        <v>215.634445</v>
      </c>
      <c r="AE242" s="33">
        <v>214.97796600000001</v>
      </c>
      <c r="AF242" s="33">
        <v>216.55439799999999</v>
      </c>
      <c r="AG242" s="32">
        <v>-9.8340000000000007E-3</v>
      </c>
      <c r="AH242">
        <v>266.32595800000001</v>
      </c>
      <c r="AI242">
        <v>260.63748199999998</v>
      </c>
      <c r="AJ242">
        <v>256.08175699999998</v>
      </c>
      <c r="AK242" s="100">
        <v>-1.7000000000000001E-2</v>
      </c>
    </row>
    <row r="243" spans="1:37" ht="15" customHeight="1">
      <c r="A243" s="19" t="s">
        <v>571</v>
      </c>
      <c r="B243" s="30" t="s">
        <v>2020</v>
      </c>
      <c r="C243" s="39">
        <v>757.86328100000003</v>
      </c>
      <c r="D243" s="39">
        <v>767.57214399999998</v>
      </c>
      <c r="E243" s="39">
        <v>784.26367200000004</v>
      </c>
      <c r="F243" s="39">
        <v>785.50494400000002</v>
      </c>
      <c r="G243" s="39">
        <v>786.34625200000005</v>
      </c>
      <c r="H243" s="39">
        <v>793.67620799999997</v>
      </c>
      <c r="I243" s="39">
        <v>786.74823000000004</v>
      </c>
      <c r="J243" s="39">
        <v>775.41345200000001</v>
      </c>
      <c r="K243" s="39">
        <v>774.742615</v>
      </c>
      <c r="L243" s="39">
        <v>775.85400400000003</v>
      </c>
      <c r="M243" s="39">
        <v>774.68768299999999</v>
      </c>
      <c r="N243" s="39">
        <v>773.11676</v>
      </c>
      <c r="O243" s="39">
        <v>775.115723</v>
      </c>
      <c r="P243" s="39">
        <v>777.33984399999997</v>
      </c>
      <c r="Q243" s="39">
        <v>777.17449999999997</v>
      </c>
      <c r="R243" s="39">
        <v>779.238159</v>
      </c>
      <c r="S243" s="39">
        <v>788.01635699999997</v>
      </c>
      <c r="T243" s="39">
        <v>796.22186299999998</v>
      </c>
      <c r="U243" s="39">
        <v>806.51080300000001</v>
      </c>
      <c r="V243" s="39">
        <v>818.64184599999999</v>
      </c>
      <c r="W243" s="39">
        <v>824.26245100000006</v>
      </c>
      <c r="X243" s="39">
        <v>829.98211700000002</v>
      </c>
      <c r="Y243" s="39">
        <v>837.66803000000004</v>
      </c>
      <c r="Z243" s="39">
        <v>842.78985599999999</v>
      </c>
      <c r="AA243" s="39">
        <v>850.16369599999996</v>
      </c>
      <c r="AB243" s="39">
        <v>858.75616500000001</v>
      </c>
      <c r="AC243" s="39">
        <v>860.64154099999996</v>
      </c>
      <c r="AD243" s="39">
        <v>860.50567599999999</v>
      </c>
      <c r="AE243" s="39">
        <v>870.19909700000005</v>
      </c>
      <c r="AF243" s="39">
        <v>885.16455099999996</v>
      </c>
      <c r="AG243" s="36">
        <v>5.3680000000000004E-3</v>
      </c>
      <c r="AH243">
        <v>0</v>
      </c>
      <c r="AI243">
        <v>0</v>
      </c>
      <c r="AJ243">
        <v>0</v>
      </c>
      <c r="AK243" t="s">
        <v>142</v>
      </c>
    </row>
    <row r="244" spans="1:37" ht="15" customHeight="1">
      <c r="A244" s="123"/>
      <c r="B244" s="123"/>
      <c r="C244" s="123"/>
      <c r="D244" s="123"/>
      <c r="E244" s="123"/>
      <c r="F244" s="123"/>
      <c r="G244" s="123"/>
      <c r="H244" s="123"/>
      <c r="I244" s="123"/>
      <c r="J244" s="123"/>
      <c r="K244" s="123"/>
      <c r="L244" s="123"/>
      <c r="M244" s="123"/>
      <c r="N244" s="123"/>
      <c r="O244" s="123"/>
      <c r="P244" s="123"/>
      <c r="Q244" s="123"/>
      <c r="R244" s="123"/>
      <c r="S244" s="123"/>
      <c r="T244" s="123"/>
      <c r="U244" s="123"/>
      <c r="V244" s="123"/>
      <c r="W244" s="123"/>
      <c r="X244" s="123"/>
      <c r="Y244" s="123"/>
      <c r="Z244" s="123"/>
      <c r="AA244" s="123"/>
      <c r="AB244" s="123"/>
      <c r="AC244" s="123"/>
      <c r="AD244" s="123"/>
      <c r="AE244" s="123"/>
      <c r="AF244" s="123"/>
      <c r="AG244" s="123"/>
      <c r="AH244">
        <v>0</v>
      </c>
      <c r="AI244">
        <v>0</v>
      </c>
      <c r="AJ244">
        <v>0</v>
      </c>
      <c r="AK244" t="s">
        <v>142</v>
      </c>
    </row>
    <row r="245" spans="1:37" ht="15" customHeight="1">
      <c r="A245" s="123"/>
      <c r="B245" s="123"/>
      <c r="C245" s="123"/>
      <c r="D245" s="123"/>
      <c r="E245" s="123"/>
      <c r="F245" s="123"/>
      <c r="G245" s="123"/>
      <c r="H245" s="123"/>
      <c r="I245" s="123"/>
      <c r="J245" s="123"/>
      <c r="K245" s="123"/>
      <c r="L245" s="123"/>
      <c r="M245" s="123"/>
      <c r="N245" s="123"/>
      <c r="O245" s="123"/>
      <c r="P245" s="123"/>
      <c r="Q245" s="123"/>
      <c r="R245" s="123"/>
      <c r="S245" s="123"/>
      <c r="T245" s="123"/>
      <c r="U245" s="123"/>
      <c r="V245" s="123"/>
      <c r="W245" s="123"/>
      <c r="X245" s="123"/>
      <c r="Y245" s="123"/>
      <c r="Z245" s="123"/>
      <c r="AA245" s="123"/>
      <c r="AB245" s="123"/>
      <c r="AC245" s="123"/>
      <c r="AD245" s="123"/>
      <c r="AE245" s="123"/>
      <c r="AF245" s="123"/>
      <c r="AG245" s="123"/>
      <c r="AH245">
        <v>178.67195100000001</v>
      </c>
      <c r="AI245">
        <v>185.08367899999999</v>
      </c>
      <c r="AJ245">
        <v>192.133804</v>
      </c>
      <c r="AK245" s="100">
        <v>0.223</v>
      </c>
    </row>
    <row r="246" spans="1:37" ht="15" customHeight="1">
      <c r="A246" s="123"/>
      <c r="B246" s="123"/>
      <c r="C246" s="123"/>
      <c r="D246" s="123"/>
      <c r="E246" s="123"/>
      <c r="F246" s="123"/>
      <c r="G246" s="123"/>
      <c r="H246" s="123"/>
      <c r="I246" s="123"/>
      <c r="J246" s="123"/>
      <c r="K246" s="123"/>
      <c r="L246" s="123"/>
      <c r="M246" s="123"/>
      <c r="N246" s="123"/>
      <c r="O246" s="123"/>
      <c r="P246" s="123"/>
      <c r="Q246" s="123"/>
      <c r="R246" s="123"/>
      <c r="S246" s="123"/>
      <c r="T246" s="123"/>
      <c r="U246" s="123"/>
      <c r="V246" s="123"/>
      <c r="W246" s="123"/>
      <c r="X246" s="123"/>
      <c r="Y246" s="123"/>
      <c r="Z246" s="123"/>
      <c r="AA246" s="123"/>
      <c r="AB246" s="123"/>
      <c r="AC246" s="123"/>
      <c r="AD246" s="123"/>
      <c r="AE246" s="123"/>
      <c r="AF246" s="123"/>
      <c r="AG246" s="123"/>
    </row>
    <row r="247" spans="1:37" ht="15" customHeight="1">
      <c r="A247" s="123"/>
      <c r="B247" s="30" t="s">
        <v>570</v>
      </c>
      <c r="C247" s="123"/>
      <c r="D247" s="123"/>
      <c r="E247" s="123"/>
      <c r="F247" s="123"/>
      <c r="G247" s="123"/>
      <c r="H247" s="123"/>
      <c r="I247" s="123"/>
      <c r="J247" s="123"/>
      <c r="K247" s="123"/>
      <c r="L247" s="123"/>
      <c r="M247" s="123"/>
      <c r="N247" s="123"/>
      <c r="O247" s="123"/>
      <c r="P247" s="123"/>
      <c r="Q247" s="123"/>
      <c r="R247" s="123"/>
      <c r="S247" s="123"/>
      <c r="T247" s="123"/>
      <c r="U247" s="123"/>
      <c r="V247" s="123"/>
      <c r="W247" s="123"/>
      <c r="X247" s="123"/>
      <c r="Y247" s="123"/>
      <c r="Z247" s="123"/>
      <c r="AA247" s="123"/>
      <c r="AB247" s="123"/>
      <c r="AC247" s="123"/>
      <c r="AD247" s="123"/>
      <c r="AE247" s="123"/>
      <c r="AF247" s="123"/>
      <c r="AG247" s="123"/>
      <c r="AH247">
        <v>271.43493699999999</v>
      </c>
      <c r="AI247">
        <v>270.55728099999999</v>
      </c>
      <c r="AJ247">
        <v>270.13116500000001</v>
      </c>
      <c r="AK247" s="100">
        <v>-8.0000000000000002E-3</v>
      </c>
    </row>
    <row r="248" spans="1:37" ht="15" customHeight="1">
      <c r="A248" s="19" t="s">
        <v>569</v>
      </c>
      <c r="B248" s="37" t="s">
        <v>2021</v>
      </c>
      <c r="C248" s="31">
        <v>1644.4914550000001</v>
      </c>
      <c r="D248" s="31">
        <v>1665.161255</v>
      </c>
      <c r="E248" s="31">
        <v>1687.212769</v>
      </c>
      <c r="F248" s="31">
        <v>1584.567871</v>
      </c>
      <c r="G248" s="31">
        <v>1618.044678</v>
      </c>
      <c r="H248" s="31">
        <v>1660.064453</v>
      </c>
      <c r="I248" s="31">
        <v>1667.3862300000001</v>
      </c>
      <c r="J248" s="31">
        <v>1673.5900879999999</v>
      </c>
      <c r="K248" s="31">
        <v>1678.877563</v>
      </c>
      <c r="L248" s="31">
        <v>1688.528564</v>
      </c>
      <c r="M248" s="31">
        <v>1699.8828120000001</v>
      </c>
      <c r="N248" s="31">
        <v>1711.360596</v>
      </c>
      <c r="O248" s="31">
        <v>1724.682129</v>
      </c>
      <c r="P248" s="31">
        <v>1718.117432</v>
      </c>
      <c r="Q248" s="31">
        <v>1722.3842770000001</v>
      </c>
      <c r="R248" s="31">
        <v>1715.605591</v>
      </c>
      <c r="S248" s="31">
        <v>1728.4023440000001</v>
      </c>
      <c r="T248" s="31">
        <v>1737.814453</v>
      </c>
      <c r="U248" s="31">
        <v>1747.3446039999999</v>
      </c>
      <c r="V248" s="31">
        <v>1754.172607</v>
      </c>
      <c r="W248" s="31">
        <v>1763.524658</v>
      </c>
      <c r="X248" s="31">
        <v>1775.6241460000001</v>
      </c>
      <c r="Y248" s="31">
        <v>1781.4792480000001</v>
      </c>
      <c r="Z248" s="31">
        <v>1785.230591</v>
      </c>
      <c r="AA248" s="31">
        <v>1792.4876710000001</v>
      </c>
      <c r="AB248" s="31">
        <v>1803.185547</v>
      </c>
      <c r="AC248" s="31">
        <v>1810.229004</v>
      </c>
      <c r="AD248" s="31">
        <v>1819.670654</v>
      </c>
      <c r="AE248" s="31">
        <v>1831.4157709999999</v>
      </c>
      <c r="AF248" s="31">
        <v>1852.349976</v>
      </c>
      <c r="AG248" s="32">
        <v>4.1130000000000003E-3</v>
      </c>
      <c r="AH248">
        <v>5.7154600000000002</v>
      </c>
      <c r="AI248">
        <v>5.7494160000000001</v>
      </c>
      <c r="AJ248">
        <v>5.7835729999999996</v>
      </c>
      <c r="AK248" s="100">
        <v>6.0000000000000001E-3</v>
      </c>
    </row>
    <row r="249" spans="1:37" ht="15" customHeight="1">
      <c r="A249" s="19" t="s">
        <v>568</v>
      </c>
      <c r="B249" s="37" t="s">
        <v>2022</v>
      </c>
      <c r="C249" s="33">
        <v>3.512003</v>
      </c>
      <c r="D249" s="33">
        <v>3.5347819999999999</v>
      </c>
      <c r="E249" s="33">
        <v>3.5577100000000002</v>
      </c>
      <c r="F249" s="33">
        <v>3.5807850000000001</v>
      </c>
      <c r="G249" s="33">
        <v>3.6040100000000002</v>
      </c>
      <c r="H249" s="33">
        <v>3.627386</v>
      </c>
      <c r="I249" s="33">
        <v>3.6509140000000002</v>
      </c>
      <c r="J249" s="33">
        <v>3.6745939999999999</v>
      </c>
      <c r="K249" s="33">
        <v>3.6984279999999998</v>
      </c>
      <c r="L249" s="33">
        <v>3.7224159999999999</v>
      </c>
      <c r="M249" s="33">
        <v>3.7465600000000001</v>
      </c>
      <c r="N249" s="33">
        <v>3.7708599999999999</v>
      </c>
      <c r="O249" s="33">
        <v>3.795318</v>
      </c>
      <c r="P249" s="33">
        <v>3.8199350000000001</v>
      </c>
      <c r="Q249" s="33">
        <v>3.8447119999999999</v>
      </c>
      <c r="R249" s="33">
        <v>3.8696489999999999</v>
      </c>
      <c r="S249" s="33">
        <v>3.8947479999999999</v>
      </c>
      <c r="T249" s="33">
        <v>3.9200089999999999</v>
      </c>
      <c r="U249" s="33">
        <v>3.9454349999999998</v>
      </c>
      <c r="V249" s="33">
        <v>3.971025</v>
      </c>
      <c r="W249" s="33">
        <v>3.9967820000000001</v>
      </c>
      <c r="X249" s="33">
        <v>4.0227050000000002</v>
      </c>
      <c r="Y249" s="33">
        <v>4.0487970000000004</v>
      </c>
      <c r="Z249" s="33">
        <v>4.0750580000000003</v>
      </c>
      <c r="AA249" s="33">
        <v>4.1014889999999999</v>
      </c>
      <c r="AB249" s="33">
        <v>4.1280910000000004</v>
      </c>
      <c r="AC249" s="33">
        <v>4.1548660000000002</v>
      </c>
      <c r="AD249" s="33">
        <v>4.1818150000000003</v>
      </c>
      <c r="AE249" s="33">
        <v>4.208939</v>
      </c>
      <c r="AF249" s="33">
        <v>4.2362380000000002</v>
      </c>
      <c r="AG249" s="32">
        <v>6.4859999999999996E-3</v>
      </c>
    </row>
    <row r="250" spans="1:37" ht="15" customHeight="1">
      <c r="A250" s="123"/>
      <c r="B250" s="30" t="s">
        <v>2023</v>
      </c>
      <c r="C250" s="123"/>
      <c r="D250" s="123"/>
      <c r="E250" s="123"/>
      <c r="F250" s="123"/>
      <c r="G250" s="123"/>
      <c r="H250" s="123"/>
      <c r="I250" s="123"/>
      <c r="J250" s="123"/>
      <c r="K250" s="123"/>
      <c r="L250" s="123"/>
      <c r="M250" s="123"/>
      <c r="N250" s="123"/>
      <c r="O250" s="123"/>
      <c r="P250" s="123"/>
      <c r="Q250" s="123"/>
      <c r="R250" s="123"/>
      <c r="S250" s="123"/>
      <c r="T250" s="123"/>
      <c r="U250" s="123"/>
      <c r="V250" s="123"/>
      <c r="W250" s="123"/>
      <c r="X250" s="123"/>
      <c r="Y250" s="123"/>
      <c r="Z250" s="123"/>
      <c r="AA250" s="123"/>
      <c r="AB250" s="123"/>
      <c r="AC250" s="123"/>
      <c r="AD250" s="123"/>
      <c r="AE250" s="123"/>
      <c r="AF250" s="123"/>
      <c r="AG250" s="123"/>
      <c r="AH250">
        <v>49.611865999999999</v>
      </c>
      <c r="AI250">
        <v>49.066448000000001</v>
      </c>
      <c r="AJ250">
        <v>48.596412999999998</v>
      </c>
      <c r="AK250" s="100">
        <v>-1.4E-2</v>
      </c>
    </row>
    <row r="251" spans="1:37" ht="15" customHeight="1">
      <c r="A251" s="19" t="s">
        <v>567</v>
      </c>
      <c r="B251" s="37" t="s">
        <v>2024</v>
      </c>
      <c r="C251" s="33">
        <v>466.74658199999999</v>
      </c>
      <c r="D251" s="33">
        <v>468.05999800000001</v>
      </c>
      <c r="E251" s="33">
        <v>469.18505900000002</v>
      </c>
      <c r="F251" s="33">
        <v>435.459045</v>
      </c>
      <c r="G251" s="33">
        <v>437.88919099999998</v>
      </c>
      <c r="H251" s="33">
        <v>440.86505099999999</v>
      </c>
      <c r="I251" s="33">
        <v>433.00036599999999</v>
      </c>
      <c r="J251" s="33">
        <v>423.47860700000001</v>
      </c>
      <c r="K251" s="33">
        <v>412.46298200000001</v>
      </c>
      <c r="L251" s="33">
        <v>402.75726300000002</v>
      </c>
      <c r="M251" s="33">
        <v>393.64819299999999</v>
      </c>
      <c r="N251" s="33">
        <v>384.74282799999997</v>
      </c>
      <c r="O251" s="33">
        <v>376.411652</v>
      </c>
      <c r="P251" s="33">
        <v>364.013214</v>
      </c>
      <c r="Q251" s="33">
        <v>354.24575800000002</v>
      </c>
      <c r="R251" s="33">
        <v>342.53298999999998</v>
      </c>
      <c r="S251" s="33">
        <v>334.996399</v>
      </c>
      <c r="T251" s="33">
        <v>326.97082499999999</v>
      </c>
      <c r="U251" s="33">
        <v>319.149719</v>
      </c>
      <c r="V251" s="33">
        <v>311.02734400000003</v>
      </c>
      <c r="W251" s="33">
        <v>303.54150399999997</v>
      </c>
      <c r="X251" s="33">
        <v>296.68661500000002</v>
      </c>
      <c r="Y251" s="33">
        <v>288.96017499999999</v>
      </c>
      <c r="Z251" s="33">
        <v>281.100616</v>
      </c>
      <c r="AA251" s="33">
        <v>273.98956299999998</v>
      </c>
      <c r="AB251" s="33">
        <v>267.56451399999997</v>
      </c>
      <c r="AC251" s="33">
        <v>260.75457799999998</v>
      </c>
      <c r="AD251" s="33">
        <v>254.449524</v>
      </c>
      <c r="AE251" s="33">
        <v>248.602814</v>
      </c>
      <c r="AF251" s="33">
        <v>244.09139999999999</v>
      </c>
      <c r="AG251" s="32">
        <v>-2.2105E-2</v>
      </c>
      <c r="AH251">
        <v>0.27142100000000002</v>
      </c>
      <c r="AI251">
        <v>0.268957</v>
      </c>
      <c r="AJ251">
        <v>0.26695799999999997</v>
      </c>
      <c r="AK251" s="100">
        <v>-6.0999999999999999E-2</v>
      </c>
    </row>
    <row r="252" spans="1:37" ht="15" customHeight="1">
      <c r="A252" s="19" t="s">
        <v>566</v>
      </c>
      <c r="B252" s="37" t="s">
        <v>2025</v>
      </c>
      <c r="C252" s="33">
        <v>0</v>
      </c>
      <c r="D252" s="33">
        <v>0</v>
      </c>
      <c r="E252" s="33">
        <v>0</v>
      </c>
      <c r="F252" s="33">
        <v>0</v>
      </c>
      <c r="G252" s="33">
        <v>0</v>
      </c>
      <c r="H252" s="33">
        <v>0</v>
      </c>
      <c r="I252" s="33">
        <v>0</v>
      </c>
      <c r="J252" s="33">
        <v>0</v>
      </c>
      <c r="K252" s="33">
        <v>0</v>
      </c>
      <c r="L252" s="33">
        <v>0</v>
      </c>
      <c r="M252" s="33">
        <v>0</v>
      </c>
      <c r="N252" s="33">
        <v>0</v>
      </c>
      <c r="O252" s="33">
        <v>0</v>
      </c>
      <c r="P252" s="33">
        <v>0</v>
      </c>
      <c r="Q252" s="33">
        <v>0</v>
      </c>
      <c r="R252" s="33">
        <v>0</v>
      </c>
      <c r="S252" s="33">
        <v>0</v>
      </c>
      <c r="T252" s="33">
        <v>0</v>
      </c>
      <c r="U252" s="33">
        <v>0</v>
      </c>
      <c r="V252" s="33">
        <v>0</v>
      </c>
      <c r="W252" s="33">
        <v>0</v>
      </c>
      <c r="X252" s="33">
        <v>0</v>
      </c>
      <c r="Y252" s="33">
        <v>0</v>
      </c>
      <c r="Z252" s="33">
        <v>0</v>
      </c>
      <c r="AA252" s="33">
        <v>0</v>
      </c>
      <c r="AB252" s="33">
        <v>0</v>
      </c>
      <c r="AC252" s="33">
        <v>0</v>
      </c>
      <c r="AD252" s="33">
        <v>0</v>
      </c>
      <c r="AE252" s="33">
        <v>0</v>
      </c>
      <c r="AF252" s="33">
        <v>0</v>
      </c>
      <c r="AG252" s="32" t="s">
        <v>1754</v>
      </c>
      <c r="AH252">
        <v>0</v>
      </c>
      <c r="AI252">
        <v>0</v>
      </c>
      <c r="AJ252">
        <v>0</v>
      </c>
      <c r="AK252" t="s">
        <v>142</v>
      </c>
    </row>
    <row r="253" spans="1:37" ht="15" customHeight="1">
      <c r="A253" s="19" t="s">
        <v>565</v>
      </c>
      <c r="B253" s="37" t="s">
        <v>2026</v>
      </c>
      <c r="C253" s="33">
        <v>0</v>
      </c>
      <c r="D253" s="33">
        <v>0</v>
      </c>
      <c r="E253" s="33">
        <v>0</v>
      </c>
      <c r="F253" s="33">
        <v>0</v>
      </c>
      <c r="G253" s="33">
        <v>0</v>
      </c>
      <c r="H253" s="33">
        <v>0</v>
      </c>
      <c r="I253" s="33">
        <v>0</v>
      </c>
      <c r="J253" s="33">
        <v>0</v>
      </c>
      <c r="K253" s="33">
        <v>0</v>
      </c>
      <c r="L253" s="33">
        <v>0</v>
      </c>
      <c r="M253" s="33">
        <v>0</v>
      </c>
      <c r="N253" s="33">
        <v>0</v>
      </c>
      <c r="O253" s="33">
        <v>0</v>
      </c>
      <c r="P253" s="33">
        <v>0</v>
      </c>
      <c r="Q253" s="33">
        <v>0</v>
      </c>
      <c r="R253" s="33">
        <v>0</v>
      </c>
      <c r="S253" s="33">
        <v>0</v>
      </c>
      <c r="T253" s="33">
        <v>0</v>
      </c>
      <c r="U253" s="33">
        <v>0</v>
      </c>
      <c r="V253" s="33">
        <v>0</v>
      </c>
      <c r="W253" s="33">
        <v>0</v>
      </c>
      <c r="X253" s="33">
        <v>0</v>
      </c>
      <c r="Y253" s="33">
        <v>0</v>
      </c>
      <c r="Z253" s="33">
        <v>0</v>
      </c>
      <c r="AA253" s="33">
        <v>0</v>
      </c>
      <c r="AB253" s="33">
        <v>0</v>
      </c>
      <c r="AC253" s="33">
        <v>0</v>
      </c>
      <c r="AD253" s="33">
        <v>0</v>
      </c>
      <c r="AE253" s="33">
        <v>0</v>
      </c>
      <c r="AF253" s="33">
        <v>0</v>
      </c>
      <c r="AG253" s="32" t="s">
        <v>1754</v>
      </c>
      <c r="AH253">
        <v>1.4871030000000001</v>
      </c>
      <c r="AI253">
        <v>1.5747169999999999</v>
      </c>
      <c r="AJ253">
        <v>1.67012</v>
      </c>
      <c r="AK253" s="100">
        <v>4.8000000000000001E-2</v>
      </c>
    </row>
    <row r="254" spans="1:37" ht="15" customHeight="1">
      <c r="A254" s="19" t="s">
        <v>564</v>
      </c>
      <c r="B254" s="37" t="s">
        <v>2027</v>
      </c>
      <c r="C254" s="33">
        <v>1.502254</v>
      </c>
      <c r="D254" s="33">
        <v>3.018894</v>
      </c>
      <c r="E254" s="33">
        <v>5.0562379999999996</v>
      </c>
      <c r="F254" s="33">
        <v>7.0606559999999998</v>
      </c>
      <c r="G254" s="33">
        <v>11.067543000000001</v>
      </c>
      <c r="H254" s="33">
        <v>16.782509000000001</v>
      </c>
      <c r="I254" s="33">
        <v>23.703420999999999</v>
      </c>
      <c r="J254" s="33">
        <v>31.97044</v>
      </c>
      <c r="K254" s="33">
        <v>41.480578999999999</v>
      </c>
      <c r="L254" s="33">
        <v>50.853653000000001</v>
      </c>
      <c r="M254" s="33">
        <v>60.070095000000002</v>
      </c>
      <c r="N254" s="33">
        <v>69.095436000000007</v>
      </c>
      <c r="O254" s="33">
        <v>78.011948000000004</v>
      </c>
      <c r="P254" s="33">
        <v>85.763396999999998</v>
      </c>
      <c r="Q254" s="33">
        <v>93.742142000000001</v>
      </c>
      <c r="R254" s="33">
        <v>100.816208</v>
      </c>
      <c r="S254" s="33">
        <v>108.78138</v>
      </c>
      <c r="T254" s="33">
        <v>116.348152</v>
      </c>
      <c r="U254" s="33">
        <v>123.727859</v>
      </c>
      <c r="V254" s="33">
        <v>130.71568300000001</v>
      </c>
      <c r="W254" s="33">
        <v>137.694672</v>
      </c>
      <c r="X254" s="33">
        <v>144.713943</v>
      </c>
      <c r="Y254" s="33">
        <v>151.04200700000001</v>
      </c>
      <c r="Z254" s="33">
        <v>156.98658800000001</v>
      </c>
      <c r="AA254" s="33">
        <v>163.04388399999999</v>
      </c>
      <c r="AB254" s="33">
        <v>169.243988</v>
      </c>
      <c r="AC254" s="33">
        <v>174.93424999999999</v>
      </c>
      <c r="AD254" s="33">
        <v>180.68945299999999</v>
      </c>
      <c r="AE254" s="33">
        <v>186.522491</v>
      </c>
      <c r="AF254" s="33">
        <v>193.17152400000001</v>
      </c>
      <c r="AG254" s="32">
        <v>0.182309</v>
      </c>
    </row>
    <row r="255" spans="1:37" ht="15" customHeight="1">
      <c r="A255" s="123"/>
      <c r="B255" s="123"/>
      <c r="C255" s="123"/>
      <c r="D255" s="123"/>
      <c r="E255" s="123"/>
      <c r="F255" s="123"/>
      <c r="G255" s="123"/>
      <c r="H255" s="123"/>
      <c r="I255" s="123"/>
      <c r="J255" s="123"/>
      <c r="K255" s="123"/>
      <c r="L255" s="123"/>
      <c r="M255" s="123"/>
      <c r="N255" s="123"/>
      <c r="O255" s="123"/>
      <c r="P255" s="123"/>
      <c r="Q255" s="123"/>
      <c r="R255" s="123"/>
      <c r="S255" s="123"/>
      <c r="T255" s="123"/>
      <c r="U255" s="123"/>
      <c r="V255" s="123"/>
      <c r="W255" s="123"/>
      <c r="X255" s="123"/>
      <c r="Y255" s="123"/>
      <c r="Z255" s="123"/>
      <c r="AA255" s="123"/>
      <c r="AB255" s="123"/>
      <c r="AC255" s="123"/>
      <c r="AD255" s="123"/>
      <c r="AE255" s="123"/>
      <c r="AF255" s="123"/>
      <c r="AG255" s="123"/>
      <c r="AH255">
        <v>12473.224609000001</v>
      </c>
      <c r="AI255">
        <v>12883.205078000001</v>
      </c>
      <c r="AJ255">
        <v>13275.191406</v>
      </c>
      <c r="AK255" s="100">
        <v>0.04</v>
      </c>
    </row>
    <row r="256" spans="1:37" ht="15" customHeight="1">
      <c r="A256" s="123"/>
      <c r="B256" s="30" t="s">
        <v>563</v>
      </c>
      <c r="C256" s="123"/>
      <c r="D256" s="123"/>
      <c r="E256" s="123"/>
      <c r="F256" s="123"/>
      <c r="G256" s="123"/>
      <c r="H256" s="123"/>
      <c r="I256" s="123"/>
      <c r="J256" s="123"/>
      <c r="K256" s="123"/>
      <c r="L256" s="123"/>
      <c r="M256" s="123"/>
      <c r="N256" s="123"/>
      <c r="O256" s="123"/>
      <c r="P256" s="123"/>
      <c r="Q256" s="123"/>
      <c r="R256" s="123"/>
      <c r="S256" s="123"/>
      <c r="T256" s="123"/>
      <c r="U256" s="123"/>
      <c r="V256" s="123"/>
      <c r="W256" s="123"/>
      <c r="X256" s="123"/>
      <c r="Y256" s="123"/>
      <c r="Z256" s="123"/>
      <c r="AA256" s="123"/>
      <c r="AB256" s="123"/>
      <c r="AC256" s="123"/>
      <c r="AD256" s="123"/>
      <c r="AE256" s="123"/>
      <c r="AF256" s="123"/>
      <c r="AG256" s="123"/>
      <c r="AH256">
        <v>5043.6132809999999</v>
      </c>
      <c r="AI256">
        <v>5208.5297849999997</v>
      </c>
      <c r="AJ256">
        <v>5371.4960940000001</v>
      </c>
      <c r="AK256" s="100">
        <v>4.2000000000000003E-2</v>
      </c>
    </row>
    <row r="257" spans="1:37" ht="15" customHeight="1">
      <c r="A257" s="19" t="s">
        <v>562</v>
      </c>
      <c r="B257" s="37" t="s">
        <v>2028</v>
      </c>
      <c r="C257" s="31">
        <v>340.48684700000001</v>
      </c>
      <c r="D257" s="31">
        <v>355.07800300000002</v>
      </c>
      <c r="E257" s="31">
        <v>354.80612200000002</v>
      </c>
      <c r="F257" s="31">
        <v>347.34994499999999</v>
      </c>
      <c r="G257" s="31">
        <v>340.59832799999998</v>
      </c>
      <c r="H257" s="31">
        <v>332.846924</v>
      </c>
      <c r="I257" s="31">
        <v>323.82995599999998</v>
      </c>
      <c r="J257" s="31">
        <v>315.29077100000001</v>
      </c>
      <c r="K257" s="31">
        <v>306.40820300000001</v>
      </c>
      <c r="L257" s="31">
        <v>297.530731</v>
      </c>
      <c r="M257" s="31">
        <v>293.539581</v>
      </c>
      <c r="N257" s="31">
        <v>289.49127199999998</v>
      </c>
      <c r="O257" s="31">
        <v>285.82244900000001</v>
      </c>
      <c r="P257" s="31">
        <v>281.63906900000001</v>
      </c>
      <c r="Q257" s="31">
        <v>277.23455799999999</v>
      </c>
      <c r="R257" s="31">
        <v>273.04852299999999</v>
      </c>
      <c r="S257" s="31">
        <v>269.29669200000001</v>
      </c>
      <c r="T257" s="31">
        <v>265.31900000000002</v>
      </c>
      <c r="U257" s="31">
        <v>261.74301100000002</v>
      </c>
      <c r="V257" s="31">
        <v>258.02157599999998</v>
      </c>
      <c r="W257" s="31">
        <v>257.14193699999998</v>
      </c>
      <c r="X257" s="31">
        <v>256.133331</v>
      </c>
      <c r="Y257" s="31">
        <v>254.95567299999999</v>
      </c>
      <c r="Z257" s="31">
        <v>253.95632900000001</v>
      </c>
      <c r="AA257" s="31">
        <v>252.95214799999999</v>
      </c>
      <c r="AB257" s="31">
        <v>252.08273299999999</v>
      </c>
      <c r="AC257" s="31">
        <v>250.629547</v>
      </c>
      <c r="AD257" s="31">
        <v>248.75683599999999</v>
      </c>
      <c r="AE257" s="31">
        <v>247.79969800000001</v>
      </c>
      <c r="AF257" s="31">
        <v>247.80908199999999</v>
      </c>
      <c r="AG257" s="32">
        <v>-1.0895999999999999E-2</v>
      </c>
      <c r="AH257">
        <v>7429.611328</v>
      </c>
      <c r="AI257">
        <v>7674.6757809999999</v>
      </c>
      <c r="AJ257">
        <v>7903.6948240000002</v>
      </c>
      <c r="AK257" s="100">
        <v>3.7999999999999999E-2</v>
      </c>
    </row>
    <row r="258" spans="1:37" ht="15" customHeight="1">
      <c r="A258" s="19" t="s">
        <v>561</v>
      </c>
      <c r="B258" s="144" t="s">
        <v>2022</v>
      </c>
      <c r="C258" s="148">
        <v>4.8707260000000003</v>
      </c>
      <c r="D258" s="148">
        <v>4.8996630000000003</v>
      </c>
      <c r="E258" s="148">
        <v>4.9287720000000004</v>
      </c>
      <c r="F258" s="148">
        <v>4.9580539999999997</v>
      </c>
      <c r="G258" s="148">
        <v>4.9875090000000002</v>
      </c>
      <c r="H258" s="148">
        <v>5.0171400000000004</v>
      </c>
      <c r="I258" s="148">
        <v>5.0469470000000003</v>
      </c>
      <c r="J258" s="148">
        <v>5.0769310000000001</v>
      </c>
      <c r="K258" s="148">
        <v>5.1070919999999997</v>
      </c>
      <c r="L258" s="148">
        <v>5.1374339999999998</v>
      </c>
      <c r="M258" s="148">
        <v>5.1679550000000001</v>
      </c>
      <c r="N258" s="148">
        <v>5.198658</v>
      </c>
      <c r="O258" s="148">
        <v>5.2295429999999996</v>
      </c>
      <c r="P258" s="148">
        <v>5.2606109999999999</v>
      </c>
      <c r="Q258" s="148">
        <v>5.2918640000000003</v>
      </c>
      <c r="R258" s="148">
        <v>5.3233030000000001</v>
      </c>
      <c r="S258" s="148">
        <v>5.3549290000000003</v>
      </c>
      <c r="T258" s="148">
        <v>5.3867419999999999</v>
      </c>
      <c r="U258" s="148">
        <v>5.4187450000000004</v>
      </c>
      <c r="V258" s="148">
        <v>5.4509379999999998</v>
      </c>
      <c r="W258" s="148">
        <v>5.4833220000000003</v>
      </c>
      <c r="X258" s="148">
        <v>5.515898</v>
      </c>
      <c r="Y258" s="148">
        <v>5.548667</v>
      </c>
      <c r="Z258" s="148">
        <v>5.5816319999999999</v>
      </c>
      <c r="AA258" s="148">
        <v>5.6147919999999996</v>
      </c>
      <c r="AB258" s="148">
        <v>5.6481500000000002</v>
      </c>
      <c r="AC258" s="148">
        <v>5.681705</v>
      </c>
      <c r="AD258" s="148">
        <v>5.7154600000000002</v>
      </c>
      <c r="AE258" s="148">
        <v>5.7494160000000001</v>
      </c>
      <c r="AF258" s="148">
        <v>5.7835729999999996</v>
      </c>
      <c r="AG258" s="146">
        <v>5.9410000000000001E-3</v>
      </c>
    </row>
    <row r="259" spans="1:37" ht="15" customHeight="1">
      <c r="A259" s="123"/>
      <c r="B259" s="30" t="s">
        <v>2023</v>
      </c>
      <c r="C259" s="123"/>
      <c r="D259" s="123"/>
      <c r="E259" s="123"/>
      <c r="F259" s="123"/>
      <c r="G259" s="123"/>
      <c r="H259" s="123"/>
      <c r="I259" s="123"/>
      <c r="J259" s="123"/>
      <c r="K259" s="123"/>
      <c r="L259" s="123"/>
      <c r="M259" s="123"/>
      <c r="N259" s="123"/>
      <c r="O259" s="123"/>
      <c r="P259" s="123"/>
      <c r="Q259" s="123"/>
      <c r="R259" s="123"/>
      <c r="S259" s="123"/>
      <c r="T259" s="123"/>
      <c r="U259" s="123"/>
      <c r="V259" s="123"/>
      <c r="W259" s="123"/>
      <c r="X259" s="123"/>
      <c r="Y259" s="123"/>
      <c r="Z259" s="123"/>
      <c r="AA259" s="123"/>
      <c r="AB259" s="123"/>
      <c r="AC259" s="123"/>
      <c r="AD259" s="123"/>
      <c r="AE259" s="123"/>
      <c r="AF259" s="123"/>
      <c r="AG259" s="123"/>
      <c r="AH259">
        <v>316.59680200000003</v>
      </c>
      <c r="AI259">
        <v>315.79705799999999</v>
      </c>
      <c r="AJ259">
        <v>316.30053700000002</v>
      </c>
      <c r="AK259" s="100">
        <v>-0.01</v>
      </c>
    </row>
    <row r="260" spans="1:37" ht="15" customHeight="1">
      <c r="A260" s="19" t="s">
        <v>560</v>
      </c>
      <c r="B260" s="37" t="s">
        <v>2024</v>
      </c>
      <c r="C260" s="33">
        <v>73.017257999999998</v>
      </c>
      <c r="D260" s="33">
        <v>75.437629999999999</v>
      </c>
      <c r="E260" s="33">
        <v>74.942642000000006</v>
      </c>
      <c r="F260" s="33">
        <v>72.962173000000007</v>
      </c>
      <c r="G260" s="33">
        <v>71.154540999999995</v>
      </c>
      <c r="H260" s="33">
        <v>69.167182999999994</v>
      </c>
      <c r="I260" s="33">
        <v>66.929717999999994</v>
      </c>
      <c r="J260" s="33">
        <v>64.821083000000002</v>
      </c>
      <c r="K260" s="33">
        <v>62.652237</v>
      </c>
      <c r="L260" s="33">
        <v>60.509067999999999</v>
      </c>
      <c r="M260" s="33">
        <v>59.375098999999999</v>
      </c>
      <c r="N260" s="33">
        <v>58.240456000000002</v>
      </c>
      <c r="O260" s="33">
        <v>57.186782999999998</v>
      </c>
      <c r="P260" s="33">
        <v>56.037548000000001</v>
      </c>
      <c r="Q260" s="33">
        <v>54.872925000000002</v>
      </c>
      <c r="R260" s="33">
        <v>53.753525000000003</v>
      </c>
      <c r="S260" s="33">
        <v>52.725825999999998</v>
      </c>
      <c r="T260" s="33">
        <v>51.671089000000002</v>
      </c>
      <c r="U260" s="33">
        <v>50.697575000000001</v>
      </c>
      <c r="V260" s="33">
        <v>49.681941999999999</v>
      </c>
      <c r="W260" s="33">
        <v>49.175784999999998</v>
      </c>
      <c r="X260" s="33">
        <v>48.648246999999998</v>
      </c>
      <c r="Y260" s="33">
        <v>48.084274000000001</v>
      </c>
      <c r="Z260" s="33">
        <v>47.552925000000002</v>
      </c>
      <c r="AA260" s="33">
        <v>47.020828000000002</v>
      </c>
      <c r="AB260" s="33">
        <v>46.514626</v>
      </c>
      <c r="AC260" s="33">
        <v>45.895980999999999</v>
      </c>
      <c r="AD260" s="33">
        <v>45.203902999999997</v>
      </c>
      <c r="AE260" s="33">
        <v>44.682087000000003</v>
      </c>
      <c r="AF260" s="33">
        <v>44.326450000000001</v>
      </c>
      <c r="AG260" s="32">
        <v>-1.7063999999999999E-2</v>
      </c>
      <c r="AH260">
        <v>499.529877</v>
      </c>
      <c r="AI260">
        <v>494.734039</v>
      </c>
      <c r="AJ260">
        <v>487.25003099999998</v>
      </c>
      <c r="AK260" s="100">
        <v>5.0000000000000001E-3</v>
      </c>
    </row>
    <row r="261" spans="1:37" ht="15" customHeight="1">
      <c r="A261" s="19" t="s">
        <v>559</v>
      </c>
      <c r="B261" s="37" t="s">
        <v>2025</v>
      </c>
      <c r="C261" s="33">
        <v>1.7114860000000001</v>
      </c>
      <c r="D261" s="33">
        <v>1.6128480000000001</v>
      </c>
      <c r="E261" s="33">
        <v>1.4495020000000001</v>
      </c>
      <c r="F261" s="33">
        <v>1.347504</v>
      </c>
      <c r="G261" s="33">
        <v>1.2532080000000001</v>
      </c>
      <c r="H261" s="33">
        <v>1.1653819999999999</v>
      </c>
      <c r="I261" s="33">
        <v>1.073898</v>
      </c>
      <c r="J261" s="33">
        <v>0.98857200000000001</v>
      </c>
      <c r="K261" s="33">
        <v>0.90627199999999997</v>
      </c>
      <c r="L261" s="33">
        <v>0.82484000000000002</v>
      </c>
      <c r="M261" s="33">
        <v>0.75754299999999997</v>
      </c>
      <c r="N261" s="33">
        <v>0.693527</v>
      </c>
      <c r="O261" s="33">
        <v>0.63092499999999996</v>
      </c>
      <c r="P261" s="33">
        <v>0.57072699999999998</v>
      </c>
      <c r="Q261" s="33">
        <v>0.513567</v>
      </c>
      <c r="R261" s="33">
        <v>0.465084</v>
      </c>
      <c r="S261" s="33">
        <v>0.41512900000000003</v>
      </c>
      <c r="T261" s="33">
        <v>0.36051800000000001</v>
      </c>
      <c r="U261" s="33">
        <v>0.304753</v>
      </c>
      <c r="V261" s="33">
        <v>0.25576300000000002</v>
      </c>
      <c r="W261" s="33">
        <v>0.25337700000000002</v>
      </c>
      <c r="X261" s="33">
        <v>0.25087799999999999</v>
      </c>
      <c r="Y261" s="33">
        <v>0.24824499999999999</v>
      </c>
      <c r="Z261" s="33">
        <v>0.24580399999999999</v>
      </c>
      <c r="AA261" s="33">
        <v>0.24337800000000001</v>
      </c>
      <c r="AB261" s="33">
        <v>0.24110400000000001</v>
      </c>
      <c r="AC261" s="33">
        <v>0.23829500000000001</v>
      </c>
      <c r="AD261" s="33">
        <v>0.23511299999999999</v>
      </c>
      <c r="AE261" s="33">
        <v>0.232824</v>
      </c>
      <c r="AF261" s="33">
        <v>0.231458</v>
      </c>
      <c r="AG261" s="32">
        <v>-6.6664000000000001E-2</v>
      </c>
      <c r="AH261">
        <v>0</v>
      </c>
      <c r="AI261">
        <v>0</v>
      </c>
      <c r="AJ261">
        <v>0</v>
      </c>
      <c r="AK261" t="s">
        <v>142</v>
      </c>
    </row>
    <row r="262" spans="1:37" ht="15" customHeight="1">
      <c r="A262" s="19" t="s">
        <v>558</v>
      </c>
      <c r="B262" s="37" t="s">
        <v>2026</v>
      </c>
      <c r="C262" s="33">
        <v>0</v>
      </c>
      <c r="D262" s="33">
        <v>0</v>
      </c>
      <c r="E262" s="33">
        <v>0</v>
      </c>
      <c r="F262" s="33">
        <v>0</v>
      </c>
      <c r="G262" s="33">
        <v>0</v>
      </c>
      <c r="H262" s="33">
        <v>0</v>
      </c>
      <c r="I262" s="33">
        <v>0</v>
      </c>
      <c r="J262" s="33">
        <v>0</v>
      </c>
      <c r="K262" s="33">
        <v>0</v>
      </c>
      <c r="L262" s="33">
        <v>0</v>
      </c>
      <c r="M262" s="33">
        <v>0</v>
      </c>
      <c r="N262" s="33">
        <v>0</v>
      </c>
      <c r="O262" s="33">
        <v>0</v>
      </c>
      <c r="P262" s="33">
        <v>0</v>
      </c>
      <c r="Q262" s="33">
        <v>0</v>
      </c>
      <c r="R262" s="33">
        <v>0</v>
      </c>
      <c r="S262" s="33">
        <v>0</v>
      </c>
      <c r="T262" s="33">
        <v>0</v>
      </c>
      <c r="U262" s="33">
        <v>0</v>
      </c>
      <c r="V262" s="33">
        <v>0</v>
      </c>
      <c r="W262" s="33">
        <v>0</v>
      </c>
      <c r="X262" s="33">
        <v>0</v>
      </c>
      <c r="Y262" s="33">
        <v>0</v>
      </c>
      <c r="Z262" s="33">
        <v>0</v>
      </c>
      <c r="AA262" s="33">
        <v>0</v>
      </c>
      <c r="AB262" s="33">
        <v>0</v>
      </c>
      <c r="AC262" s="33">
        <v>0</v>
      </c>
      <c r="AD262" s="33">
        <v>0</v>
      </c>
      <c r="AE262" s="33">
        <v>0</v>
      </c>
      <c r="AF262" s="33">
        <v>0</v>
      </c>
      <c r="AG262" s="32" t="s">
        <v>1754</v>
      </c>
      <c r="AH262">
        <v>92.562622000000005</v>
      </c>
      <c r="AI262">
        <v>96.801299999999998</v>
      </c>
      <c r="AJ262">
        <v>101.31399500000001</v>
      </c>
      <c r="AK262" s="100">
        <v>6.0999999999999999E-2</v>
      </c>
    </row>
    <row r="263" spans="1:37" ht="15" customHeight="1">
      <c r="A263" s="19" t="s">
        <v>557</v>
      </c>
      <c r="B263" s="37" t="s">
        <v>2027</v>
      </c>
      <c r="C263" s="33">
        <v>0.440946</v>
      </c>
      <c r="D263" s="33">
        <v>0.50288900000000003</v>
      </c>
      <c r="E263" s="33">
        <v>0.545682</v>
      </c>
      <c r="F263" s="33">
        <v>0.57410099999999997</v>
      </c>
      <c r="G263" s="33">
        <v>0.60097900000000004</v>
      </c>
      <c r="H263" s="33">
        <v>0.61970499999999995</v>
      </c>
      <c r="I263" s="33">
        <v>0.63590100000000005</v>
      </c>
      <c r="J263" s="33">
        <v>0.65048399999999995</v>
      </c>
      <c r="K263" s="33">
        <v>0.66195300000000001</v>
      </c>
      <c r="L263" s="33">
        <v>0.67338399999999998</v>
      </c>
      <c r="M263" s="33">
        <v>0.69588000000000005</v>
      </c>
      <c r="N263" s="33">
        <v>0.71614999999999995</v>
      </c>
      <c r="O263" s="33">
        <v>0.73718399999999995</v>
      </c>
      <c r="P263" s="33">
        <v>0.75467799999999996</v>
      </c>
      <c r="Q263" s="33">
        <v>0.76964900000000003</v>
      </c>
      <c r="R263" s="33">
        <v>0.779756</v>
      </c>
      <c r="S263" s="33">
        <v>0.79277600000000004</v>
      </c>
      <c r="T263" s="33">
        <v>0.80840000000000001</v>
      </c>
      <c r="U263" s="33">
        <v>0.82653799999999999</v>
      </c>
      <c r="V263" s="33">
        <v>0.86590999999999996</v>
      </c>
      <c r="W263" s="33">
        <v>0.916883</v>
      </c>
      <c r="X263" s="33">
        <v>0.97040899999999997</v>
      </c>
      <c r="Y263" s="33">
        <v>1.0262519999999999</v>
      </c>
      <c r="Z263" s="33">
        <v>1.086009</v>
      </c>
      <c r="AA263" s="33">
        <v>1.1492020000000001</v>
      </c>
      <c r="AB263" s="33">
        <v>1.216726</v>
      </c>
      <c r="AC263" s="33">
        <v>1.2850699999999999</v>
      </c>
      <c r="AD263" s="33">
        <v>1.354975</v>
      </c>
      <c r="AE263" s="33">
        <v>1.434007</v>
      </c>
      <c r="AF263" s="33">
        <v>1.5233730000000001</v>
      </c>
      <c r="AG263" s="32">
        <v>4.3677000000000001E-2</v>
      </c>
    </row>
    <row r="264" spans="1:37" ht="15" customHeight="1">
      <c r="A264" s="123"/>
      <c r="B264" s="123"/>
      <c r="C264" s="123"/>
      <c r="D264" s="123"/>
      <c r="E264" s="123"/>
      <c r="F264" s="123"/>
      <c r="G264" s="123"/>
      <c r="H264" s="123"/>
      <c r="I264" s="123"/>
      <c r="J264" s="123"/>
      <c r="K264" s="123"/>
      <c r="L264" s="123"/>
      <c r="M264" s="123"/>
      <c r="N264" s="123"/>
      <c r="O264" s="123"/>
      <c r="P264" s="123"/>
      <c r="Q264" s="123"/>
      <c r="R264" s="123"/>
      <c r="S264" s="123"/>
      <c r="T264" s="123"/>
      <c r="U264" s="123"/>
      <c r="V264" s="123"/>
      <c r="W264" s="123"/>
      <c r="X264" s="123"/>
      <c r="Y264" s="123"/>
      <c r="Z264" s="123"/>
      <c r="AA264" s="123"/>
      <c r="AB264" s="123"/>
      <c r="AC264" s="123"/>
      <c r="AD264" s="123"/>
      <c r="AE264" s="123"/>
      <c r="AF264" s="123"/>
      <c r="AG264" s="123"/>
    </row>
    <row r="265" spans="1:37" ht="15" customHeight="1">
      <c r="A265" s="123"/>
      <c r="B265" s="30" t="s">
        <v>556</v>
      </c>
      <c r="C265" s="123"/>
      <c r="D265" s="123"/>
      <c r="E265" s="123"/>
      <c r="F265" s="123"/>
      <c r="G265" s="123"/>
      <c r="H265" s="123"/>
      <c r="I265" s="123"/>
      <c r="J265" s="123"/>
      <c r="K265" s="123"/>
      <c r="L265" s="123"/>
      <c r="M265" s="123"/>
      <c r="N265" s="123"/>
      <c r="O265" s="123"/>
      <c r="P265" s="123"/>
      <c r="Q265" s="123"/>
      <c r="R265" s="123"/>
      <c r="S265" s="123"/>
      <c r="T265" s="123"/>
      <c r="U265" s="123"/>
      <c r="V265" s="123"/>
      <c r="W265" s="123"/>
      <c r="X265" s="123"/>
      <c r="Y265" s="123"/>
      <c r="Z265" s="123"/>
      <c r="AA265" s="123"/>
      <c r="AB265" s="123"/>
      <c r="AC265" s="123"/>
      <c r="AD265" s="123"/>
      <c r="AE265" s="123"/>
      <c r="AF265" s="123"/>
      <c r="AG265" s="123"/>
    </row>
    <row r="266" spans="1:37" ht="15" customHeight="1">
      <c r="A266" s="19" t="s">
        <v>555</v>
      </c>
      <c r="B266" s="37" t="s">
        <v>2029</v>
      </c>
      <c r="C266" s="31">
        <v>4794.59375</v>
      </c>
      <c r="D266" s="31">
        <v>5047.7509769999997</v>
      </c>
      <c r="E266" s="31">
        <v>5332.2773440000001</v>
      </c>
      <c r="F266" s="31">
        <v>5590.4506840000004</v>
      </c>
      <c r="G266" s="31">
        <v>5833.4345700000003</v>
      </c>
      <c r="H266" s="31">
        <v>6070.8354490000002</v>
      </c>
      <c r="I266" s="31">
        <v>6299.3520509999998</v>
      </c>
      <c r="J266" s="31">
        <v>6526.1015619999998</v>
      </c>
      <c r="K266" s="31">
        <v>6772.685547</v>
      </c>
      <c r="L266" s="31">
        <v>7026.9897460000002</v>
      </c>
      <c r="M266" s="31">
        <v>7276.4497069999998</v>
      </c>
      <c r="N266" s="31">
        <v>7527.921875</v>
      </c>
      <c r="O266" s="31">
        <v>7785.1298829999996</v>
      </c>
      <c r="P266" s="31">
        <v>8054.830078</v>
      </c>
      <c r="Q266" s="31">
        <v>8317.4931639999995</v>
      </c>
      <c r="R266" s="31">
        <v>8584.5917969999991</v>
      </c>
      <c r="S266" s="31">
        <v>8858.9365230000003</v>
      </c>
      <c r="T266" s="31">
        <v>9143.5214840000008</v>
      </c>
      <c r="U266" s="31">
        <v>9428.9824219999991</v>
      </c>
      <c r="V266" s="31">
        <v>9737.7226559999999</v>
      </c>
      <c r="W266" s="31">
        <v>10064.452148</v>
      </c>
      <c r="X266" s="31">
        <v>10405.672852</v>
      </c>
      <c r="Y266" s="31">
        <v>10790.130859000001</v>
      </c>
      <c r="Z266" s="31">
        <v>11182.078125</v>
      </c>
      <c r="AA266" s="31">
        <v>11576.326171999999</v>
      </c>
      <c r="AB266" s="31">
        <v>11997.627930000001</v>
      </c>
      <c r="AC266" s="31">
        <v>12435.961914</v>
      </c>
      <c r="AD266" s="31">
        <v>12872.827148</v>
      </c>
      <c r="AE266" s="31">
        <v>13348.634765999999</v>
      </c>
      <c r="AF266" s="31">
        <v>13871.255859000001</v>
      </c>
      <c r="AG266" s="32">
        <v>3.7310999999999997E-2</v>
      </c>
    </row>
    <row r="267" spans="1:37" ht="15" customHeight="1">
      <c r="A267" s="19" t="s">
        <v>554</v>
      </c>
      <c r="B267" s="37" t="s">
        <v>2030</v>
      </c>
      <c r="C267" s="31">
        <v>1725.5207519999999</v>
      </c>
      <c r="D267" s="31">
        <v>1835.9832759999999</v>
      </c>
      <c r="E267" s="31">
        <v>1972.1529539999999</v>
      </c>
      <c r="F267" s="31">
        <v>2072.4289549999999</v>
      </c>
      <c r="G267" s="31">
        <v>2162.0673830000001</v>
      </c>
      <c r="H267" s="31">
        <v>2245.0334469999998</v>
      </c>
      <c r="I267" s="31">
        <v>2319.102539</v>
      </c>
      <c r="J267" s="31">
        <v>2400.290039</v>
      </c>
      <c r="K267" s="31">
        <v>2485.8376459999999</v>
      </c>
      <c r="L267" s="31">
        <v>2575.477539</v>
      </c>
      <c r="M267" s="31">
        <v>2664.4580080000001</v>
      </c>
      <c r="N267" s="31">
        <v>2755.204346</v>
      </c>
      <c r="O267" s="31">
        <v>2847.8188479999999</v>
      </c>
      <c r="P267" s="31">
        <v>2937.224365</v>
      </c>
      <c r="Q267" s="31">
        <v>3026.342529</v>
      </c>
      <c r="R267" s="31">
        <v>3115.7702640000002</v>
      </c>
      <c r="S267" s="31">
        <v>3204.6157229999999</v>
      </c>
      <c r="T267" s="31">
        <v>3292.6596679999998</v>
      </c>
      <c r="U267" s="31">
        <v>3394.7216800000001</v>
      </c>
      <c r="V267" s="31">
        <v>3506.8732909999999</v>
      </c>
      <c r="W267" s="31">
        <v>3624.4377439999998</v>
      </c>
      <c r="X267" s="31">
        <v>3755.8190920000002</v>
      </c>
      <c r="Y267" s="31">
        <v>3899.5588379999999</v>
      </c>
      <c r="Z267" s="31">
        <v>4052.7409670000002</v>
      </c>
      <c r="AA267" s="31">
        <v>4210.6420900000003</v>
      </c>
      <c r="AB267" s="31">
        <v>4373.9228519999997</v>
      </c>
      <c r="AC267" s="31">
        <v>4532.0791019999997</v>
      </c>
      <c r="AD267" s="31">
        <v>4693.7861329999996</v>
      </c>
      <c r="AE267" s="31">
        <v>4870.794922</v>
      </c>
      <c r="AF267" s="31">
        <v>5062.3461909999996</v>
      </c>
      <c r="AG267" s="32">
        <v>3.7810999999999997E-2</v>
      </c>
    </row>
    <row r="268" spans="1:37" ht="15" customHeight="1">
      <c r="A268" s="19" t="s">
        <v>553</v>
      </c>
      <c r="B268" s="37" t="s">
        <v>2031</v>
      </c>
      <c r="C268" s="31">
        <v>3069.0727539999998</v>
      </c>
      <c r="D268" s="31">
        <v>3211.767578</v>
      </c>
      <c r="E268" s="31">
        <v>3360.1245119999999</v>
      </c>
      <c r="F268" s="31">
        <v>3518.0217290000001</v>
      </c>
      <c r="G268" s="31">
        <v>3671.3671880000002</v>
      </c>
      <c r="H268" s="31">
        <v>3825.8020019999999</v>
      </c>
      <c r="I268" s="31">
        <v>3980.2495119999999</v>
      </c>
      <c r="J268" s="31">
        <v>4125.8115230000003</v>
      </c>
      <c r="K268" s="31">
        <v>4286.8476559999999</v>
      </c>
      <c r="L268" s="31">
        <v>4451.5122069999998</v>
      </c>
      <c r="M268" s="31">
        <v>4611.9916990000002</v>
      </c>
      <c r="N268" s="31">
        <v>4772.7172849999997</v>
      </c>
      <c r="O268" s="31">
        <v>4937.3110349999997</v>
      </c>
      <c r="P268" s="31">
        <v>5117.6054690000001</v>
      </c>
      <c r="Q268" s="31">
        <v>5291.1503910000001</v>
      </c>
      <c r="R268" s="31">
        <v>5468.8217770000001</v>
      </c>
      <c r="S268" s="31">
        <v>5654.3208009999998</v>
      </c>
      <c r="T268" s="31">
        <v>5850.861328</v>
      </c>
      <c r="U268" s="31">
        <v>6034.2602539999998</v>
      </c>
      <c r="V268" s="31">
        <v>6230.8496089999999</v>
      </c>
      <c r="W268" s="31">
        <v>6440.0141599999997</v>
      </c>
      <c r="X268" s="31">
        <v>6649.8535160000001</v>
      </c>
      <c r="Y268" s="31">
        <v>6890.5722660000001</v>
      </c>
      <c r="Z268" s="31">
        <v>7129.3369140000004</v>
      </c>
      <c r="AA268" s="31">
        <v>7365.6845700000003</v>
      </c>
      <c r="AB268" s="31">
        <v>7623.705078</v>
      </c>
      <c r="AC268" s="31">
        <v>7903.8828119999998</v>
      </c>
      <c r="AD268" s="31">
        <v>8179.0410160000001</v>
      </c>
      <c r="AE268" s="31">
        <v>8477.8398440000001</v>
      </c>
      <c r="AF268" s="31">
        <v>8808.9091800000006</v>
      </c>
      <c r="AG268" s="32">
        <v>3.7026999999999997E-2</v>
      </c>
    </row>
    <row r="269" spans="1:37" ht="15" customHeight="1">
      <c r="A269" s="123"/>
      <c r="B269" s="30" t="s">
        <v>2023</v>
      </c>
      <c r="C269" s="123"/>
      <c r="D269" s="123"/>
      <c r="E269" s="123"/>
      <c r="F269" s="123"/>
      <c r="G269" s="123"/>
      <c r="H269" s="123"/>
      <c r="I269" s="123"/>
      <c r="J269" s="123"/>
      <c r="K269" s="123"/>
      <c r="L269" s="123"/>
      <c r="M269" s="123"/>
      <c r="N269" s="123"/>
      <c r="O269" s="123"/>
      <c r="P269" s="123"/>
      <c r="Q269" s="123"/>
      <c r="R269" s="123"/>
      <c r="S269" s="123"/>
      <c r="T269" s="123"/>
      <c r="U269" s="123"/>
      <c r="V269" s="123"/>
      <c r="W269" s="123"/>
      <c r="X269" s="123"/>
      <c r="Y269" s="123"/>
      <c r="Z269" s="123"/>
      <c r="AA269" s="123"/>
      <c r="AB269" s="123"/>
      <c r="AC269" s="123"/>
      <c r="AD269" s="123"/>
      <c r="AE269" s="123"/>
      <c r="AF269" s="123"/>
      <c r="AG269" s="123"/>
    </row>
    <row r="270" spans="1:37" ht="15" customHeight="1">
      <c r="A270" s="19" t="s">
        <v>552</v>
      </c>
      <c r="B270" s="37" t="s">
        <v>2024</v>
      </c>
      <c r="C270" s="33">
        <v>351.65612800000002</v>
      </c>
      <c r="D270" s="33">
        <v>238.17157</v>
      </c>
      <c r="E270" s="33">
        <v>341.49670400000002</v>
      </c>
      <c r="F270" s="33">
        <v>337.37942500000003</v>
      </c>
      <c r="G270" s="33">
        <v>332.16564899999997</v>
      </c>
      <c r="H270" s="33">
        <v>331.91503899999998</v>
      </c>
      <c r="I270" s="33">
        <v>335.13259900000003</v>
      </c>
      <c r="J270" s="33">
        <v>337.84320100000002</v>
      </c>
      <c r="K270" s="33">
        <v>338.748535</v>
      </c>
      <c r="L270" s="33">
        <v>341.154968</v>
      </c>
      <c r="M270" s="33">
        <v>339.24258400000002</v>
      </c>
      <c r="N270" s="33">
        <v>339.37771600000002</v>
      </c>
      <c r="O270" s="33">
        <v>339.98928799999999</v>
      </c>
      <c r="P270" s="33">
        <v>339.515198</v>
      </c>
      <c r="Q270" s="33">
        <v>338.44873000000001</v>
      </c>
      <c r="R270" s="33">
        <v>336.32299799999998</v>
      </c>
      <c r="S270" s="33">
        <v>333.43383799999998</v>
      </c>
      <c r="T270" s="33">
        <v>333.31323200000003</v>
      </c>
      <c r="U270" s="33">
        <v>332.17944299999999</v>
      </c>
      <c r="V270" s="33">
        <v>334.76266500000003</v>
      </c>
      <c r="W270" s="33">
        <v>335.45147700000001</v>
      </c>
      <c r="X270" s="33">
        <v>336.63207999999997</v>
      </c>
      <c r="Y270" s="33">
        <v>337.43170199999997</v>
      </c>
      <c r="Z270" s="33">
        <v>336.05450400000001</v>
      </c>
      <c r="AA270" s="33">
        <v>335.15737899999999</v>
      </c>
      <c r="AB270" s="33">
        <v>333.87554899999998</v>
      </c>
      <c r="AC270" s="33">
        <v>333.81549100000001</v>
      </c>
      <c r="AD270" s="33">
        <v>333.91772500000002</v>
      </c>
      <c r="AE270" s="33">
        <v>334.09484900000001</v>
      </c>
      <c r="AF270" s="33">
        <v>334.64166299999999</v>
      </c>
      <c r="AG270" s="32">
        <v>-1.709E-3</v>
      </c>
    </row>
    <row r="271" spans="1:37">
      <c r="A271" s="19" t="s">
        <v>551</v>
      </c>
      <c r="B271" s="37" t="s">
        <v>2025</v>
      </c>
      <c r="C271" s="33">
        <v>535.95062299999995</v>
      </c>
      <c r="D271" s="33">
        <v>727.49896200000001</v>
      </c>
      <c r="E271" s="33">
        <v>503.42858899999999</v>
      </c>
      <c r="F271" s="33">
        <v>502.77362099999999</v>
      </c>
      <c r="G271" s="33">
        <v>507.00457799999998</v>
      </c>
      <c r="H271" s="33">
        <v>500.63662699999998</v>
      </c>
      <c r="I271" s="33">
        <v>488.62951700000002</v>
      </c>
      <c r="J271" s="33">
        <v>483.53585800000002</v>
      </c>
      <c r="K271" s="33">
        <v>482.90744000000001</v>
      </c>
      <c r="L271" s="33">
        <v>478.91043100000002</v>
      </c>
      <c r="M271" s="33">
        <v>490.33029199999999</v>
      </c>
      <c r="N271" s="33">
        <v>488.39150999999998</v>
      </c>
      <c r="O271" s="33">
        <v>488.33117700000003</v>
      </c>
      <c r="P271" s="33">
        <v>489.60311899999999</v>
      </c>
      <c r="Q271" s="33">
        <v>490.947113</v>
      </c>
      <c r="R271" s="33">
        <v>494.14855999999997</v>
      </c>
      <c r="S271" s="33">
        <v>497.88388099999997</v>
      </c>
      <c r="T271" s="33">
        <v>495.34140000000002</v>
      </c>
      <c r="U271" s="33">
        <v>498.27636699999999</v>
      </c>
      <c r="V271" s="33">
        <v>484.67297400000001</v>
      </c>
      <c r="W271" s="33">
        <v>479.240387</v>
      </c>
      <c r="X271" s="33">
        <v>474.04070999999999</v>
      </c>
      <c r="Y271" s="33">
        <v>462.37161300000002</v>
      </c>
      <c r="Z271" s="33">
        <v>454.591339</v>
      </c>
      <c r="AA271" s="33">
        <v>453.270355</v>
      </c>
      <c r="AB271" s="33">
        <v>448.61398300000002</v>
      </c>
      <c r="AC271" s="33">
        <v>446.11673000000002</v>
      </c>
      <c r="AD271" s="33">
        <v>447.29937699999999</v>
      </c>
      <c r="AE271" s="33">
        <v>447.15524299999998</v>
      </c>
      <c r="AF271" s="33">
        <v>448.565247</v>
      </c>
      <c r="AG271" s="32">
        <v>-6.1190000000000003E-3</v>
      </c>
    </row>
    <row r="272" spans="1:37" ht="29">
      <c r="A272" s="19" t="s">
        <v>550</v>
      </c>
      <c r="B272" s="37" t="s">
        <v>2026</v>
      </c>
      <c r="C272" s="33">
        <v>0</v>
      </c>
      <c r="D272" s="33">
        <v>0</v>
      </c>
      <c r="E272" s="33">
        <v>0</v>
      </c>
      <c r="F272" s="33">
        <v>0</v>
      </c>
      <c r="G272" s="33">
        <v>0</v>
      </c>
      <c r="H272" s="33">
        <v>0</v>
      </c>
      <c r="I272" s="33">
        <v>0</v>
      </c>
      <c r="J272" s="33">
        <v>0</v>
      </c>
      <c r="K272" s="33">
        <v>0</v>
      </c>
      <c r="L272" s="33">
        <v>0</v>
      </c>
      <c r="M272" s="33">
        <v>0</v>
      </c>
      <c r="N272" s="33">
        <v>0</v>
      </c>
      <c r="O272" s="33">
        <v>0</v>
      </c>
      <c r="P272" s="33">
        <v>0</v>
      </c>
      <c r="Q272" s="33">
        <v>0</v>
      </c>
      <c r="R272" s="33">
        <v>0</v>
      </c>
      <c r="S272" s="33">
        <v>0</v>
      </c>
      <c r="T272" s="33">
        <v>0</v>
      </c>
      <c r="U272" s="33">
        <v>0</v>
      </c>
      <c r="V272" s="33">
        <v>0</v>
      </c>
      <c r="W272" s="33">
        <v>0</v>
      </c>
      <c r="X272" s="33">
        <v>0</v>
      </c>
      <c r="Y272" s="33">
        <v>0</v>
      </c>
      <c r="Z272" s="33">
        <v>0</v>
      </c>
      <c r="AA272" s="33">
        <v>0</v>
      </c>
      <c r="AB272" s="33">
        <v>0</v>
      </c>
      <c r="AC272" s="33">
        <v>0</v>
      </c>
      <c r="AD272" s="33">
        <v>0</v>
      </c>
      <c r="AE272" s="33">
        <v>0</v>
      </c>
      <c r="AF272" s="33">
        <v>0</v>
      </c>
      <c r="AG272" s="32" t="s">
        <v>1754</v>
      </c>
    </row>
    <row r="273" spans="1:33" ht="29">
      <c r="A273" s="19" t="s">
        <v>549</v>
      </c>
      <c r="B273" s="37" t="s">
        <v>2027</v>
      </c>
      <c r="C273" s="33">
        <v>39.844611999999998</v>
      </c>
      <c r="D273" s="33">
        <v>24.350292</v>
      </c>
      <c r="E273" s="33">
        <v>39.134216000000002</v>
      </c>
      <c r="F273" s="33">
        <v>44.554015999999997</v>
      </c>
      <c r="G273" s="33">
        <v>47.891013999999998</v>
      </c>
      <c r="H273" s="33">
        <v>52.865997</v>
      </c>
      <c r="I273" s="33">
        <v>57.850662</v>
      </c>
      <c r="J273" s="33">
        <v>58.963535</v>
      </c>
      <c r="K273" s="33">
        <v>59.113273999999997</v>
      </c>
      <c r="L273" s="33">
        <v>59.864296000000003</v>
      </c>
      <c r="M273" s="33">
        <v>55.213051</v>
      </c>
      <c r="N273" s="33">
        <v>56.885941000000003</v>
      </c>
      <c r="O273" s="33">
        <v>56.898018</v>
      </c>
      <c r="P273" s="33">
        <v>57.170631</v>
      </c>
      <c r="Q273" s="33">
        <v>57.956054999999999</v>
      </c>
      <c r="R273" s="33">
        <v>58.623233999999997</v>
      </c>
      <c r="S273" s="33">
        <v>59.721397000000003</v>
      </c>
      <c r="T273" s="33">
        <v>61.992119000000002</v>
      </c>
      <c r="U273" s="33">
        <v>61.818676000000004</v>
      </c>
      <c r="V273" s="33">
        <v>68.345634000000004</v>
      </c>
      <c r="W273" s="33">
        <v>71.643828999999997</v>
      </c>
      <c r="X273" s="33">
        <v>74.311394000000007</v>
      </c>
      <c r="Y273" s="33">
        <v>81.473067999999998</v>
      </c>
      <c r="Z273" s="33">
        <v>88.355773999999997</v>
      </c>
      <c r="AA273" s="33">
        <v>90.687775000000002</v>
      </c>
      <c r="AB273" s="33">
        <v>95.520767000000006</v>
      </c>
      <c r="AC273" s="33">
        <v>97.773712000000003</v>
      </c>
      <c r="AD273" s="33">
        <v>97.526932000000002</v>
      </c>
      <c r="AE273" s="33">
        <v>98.071976000000006</v>
      </c>
      <c r="AF273" s="33">
        <v>97.309059000000005</v>
      </c>
      <c r="AG273" s="32">
        <v>3.1268999999999998E-2</v>
      </c>
    </row>
    <row r="274" spans="1:33" ht="15" thickBot="1">
      <c r="A274" s="123"/>
      <c r="B274" s="123"/>
      <c r="C274" s="123"/>
      <c r="D274" s="123"/>
      <c r="E274" s="123"/>
      <c r="F274" s="123"/>
      <c r="G274" s="123"/>
      <c r="H274" s="123"/>
      <c r="I274" s="123"/>
      <c r="J274" s="123"/>
      <c r="K274" s="123"/>
      <c r="L274" s="123"/>
      <c r="M274" s="123"/>
      <c r="N274" s="123"/>
      <c r="O274" s="123"/>
      <c r="P274" s="123"/>
      <c r="Q274" s="123"/>
      <c r="R274" s="123"/>
      <c r="S274" s="123"/>
      <c r="T274" s="123"/>
      <c r="U274" s="123"/>
      <c r="V274" s="123"/>
      <c r="W274" s="123"/>
      <c r="X274" s="123"/>
      <c r="Y274" s="123"/>
      <c r="Z274" s="123"/>
      <c r="AA274" s="123"/>
      <c r="AB274" s="123"/>
      <c r="AC274" s="123"/>
      <c r="AD274" s="123"/>
      <c r="AE274" s="123"/>
      <c r="AF274" s="123"/>
      <c r="AG274" s="123"/>
    </row>
    <row r="275" spans="1:33">
      <c r="A275" s="123"/>
      <c r="B275" s="142" t="s">
        <v>2032</v>
      </c>
      <c r="C275" s="143"/>
      <c r="D275" s="143"/>
      <c r="E275" s="143"/>
      <c r="F275" s="143"/>
      <c r="G275" s="143"/>
      <c r="H275" s="143"/>
      <c r="I275" s="143"/>
      <c r="J275" s="143"/>
      <c r="K275" s="143"/>
      <c r="L275" s="143"/>
      <c r="M275" s="143"/>
      <c r="N275" s="143"/>
      <c r="O275" s="143"/>
      <c r="P275" s="143"/>
      <c r="Q275" s="143"/>
      <c r="R275" s="143"/>
      <c r="S275" s="143"/>
      <c r="T275" s="143"/>
      <c r="U275" s="143"/>
      <c r="V275" s="143"/>
      <c r="W275" s="143"/>
      <c r="X275" s="143"/>
      <c r="Y275" s="143"/>
      <c r="Z275" s="143"/>
      <c r="AA275" s="143"/>
      <c r="AB275" s="143"/>
      <c r="AC275" s="143"/>
      <c r="AD275" s="143"/>
      <c r="AE275" s="143"/>
      <c r="AF275" s="143"/>
      <c r="AG275" s="143"/>
    </row>
    <row r="276" spans="1:33">
      <c r="A276" s="123"/>
      <c r="B276" s="20" t="s">
        <v>2033</v>
      </c>
      <c r="C276" s="123"/>
      <c r="D276" s="123"/>
      <c r="E276" s="123"/>
      <c r="F276" s="123"/>
      <c r="G276" s="123"/>
      <c r="H276" s="123"/>
      <c r="I276" s="123"/>
      <c r="J276" s="123"/>
      <c r="K276" s="123"/>
      <c r="L276" s="123"/>
      <c r="M276" s="123"/>
      <c r="N276" s="123"/>
      <c r="O276" s="123"/>
      <c r="P276" s="123"/>
      <c r="Q276" s="123"/>
      <c r="R276" s="123"/>
      <c r="S276" s="123"/>
      <c r="T276" s="123"/>
      <c r="U276" s="123"/>
      <c r="V276" s="123"/>
      <c r="W276" s="123"/>
      <c r="X276" s="123"/>
      <c r="Y276" s="123"/>
      <c r="Z276" s="123"/>
      <c r="AA276" s="123"/>
      <c r="AB276" s="123"/>
      <c r="AC276" s="123"/>
      <c r="AD276" s="123"/>
      <c r="AE276" s="123"/>
      <c r="AF276" s="123"/>
      <c r="AG276" s="123"/>
    </row>
    <row r="277" spans="1:33">
      <c r="A277" s="123"/>
      <c r="B277" s="20" t="s">
        <v>1113</v>
      </c>
      <c r="C277" s="123"/>
      <c r="D277" s="123"/>
      <c r="E277" s="123"/>
      <c r="F277" s="123"/>
      <c r="G277" s="123"/>
      <c r="H277" s="123"/>
      <c r="I277" s="123"/>
      <c r="J277" s="123"/>
      <c r="K277" s="123"/>
      <c r="L277" s="123"/>
      <c r="M277" s="123"/>
      <c r="N277" s="123"/>
      <c r="O277" s="123"/>
      <c r="P277" s="123"/>
      <c r="Q277" s="123"/>
      <c r="R277" s="123"/>
      <c r="S277" s="123"/>
      <c r="T277" s="123"/>
      <c r="U277" s="123"/>
      <c r="V277" s="123"/>
      <c r="W277" s="123"/>
      <c r="X277" s="123"/>
      <c r="Y277" s="123"/>
      <c r="Z277" s="123"/>
      <c r="AA277" s="123"/>
      <c r="AB277" s="123"/>
      <c r="AC277" s="123"/>
      <c r="AD277" s="123"/>
      <c r="AE277" s="123"/>
      <c r="AF277" s="123"/>
      <c r="AG277" s="123"/>
    </row>
    <row r="278" spans="1:33">
      <c r="A278" s="123"/>
      <c r="B278" s="20" t="s">
        <v>1800</v>
      </c>
      <c r="C278" s="123"/>
      <c r="D278" s="123"/>
      <c r="E278" s="123"/>
      <c r="F278" s="123"/>
      <c r="G278" s="123"/>
      <c r="H278" s="123"/>
      <c r="I278" s="123"/>
      <c r="J278" s="123"/>
      <c r="K278" s="123"/>
      <c r="L278" s="123"/>
      <c r="M278" s="123"/>
      <c r="N278" s="123"/>
      <c r="O278" s="123"/>
      <c r="P278" s="123"/>
      <c r="Q278" s="123"/>
      <c r="R278" s="123"/>
      <c r="S278" s="123"/>
      <c r="T278" s="123"/>
      <c r="U278" s="123"/>
      <c r="V278" s="123"/>
      <c r="W278" s="123"/>
      <c r="X278" s="123"/>
      <c r="Y278" s="123"/>
      <c r="Z278" s="123"/>
      <c r="AA278" s="123"/>
      <c r="AB278" s="123"/>
      <c r="AC278" s="123"/>
      <c r="AD278" s="123"/>
      <c r="AE278" s="123"/>
      <c r="AF278" s="123"/>
      <c r="AG278" s="123"/>
    </row>
    <row r="279" spans="1:33">
      <c r="A279" s="123"/>
      <c r="B279" s="20" t="s">
        <v>1757</v>
      </c>
      <c r="C279" s="123"/>
      <c r="D279" s="123"/>
      <c r="E279" s="123"/>
      <c r="F279" s="123"/>
      <c r="G279" s="123"/>
      <c r="H279" s="123"/>
      <c r="I279" s="123"/>
      <c r="J279" s="123"/>
      <c r="K279" s="123"/>
      <c r="L279" s="123"/>
      <c r="M279" s="123"/>
      <c r="N279" s="123"/>
      <c r="O279" s="123"/>
      <c r="P279" s="123"/>
      <c r="Q279" s="123"/>
      <c r="R279" s="123"/>
      <c r="S279" s="123"/>
      <c r="T279" s="123"/>
      <c r="U279" s="123"/>
      <c r="V279" s="123"/>
      <c r="W279" s="123"/>
      <c r="X279" s="123"/>
      <c r="Y279" s="123"/>
      <c r="Z279" s="123"/>
      <c r="AA279" s="123"/>
      <c r="AB279" s="123"/>
      <c r="AC279" s="123"/>
      <c r="AD279" s="123"/>
      <c r="AE279" s="123"/>
      <c r="AF279" s="123"/>
      <c r="AG279" s="123"/>
    </row>
    <row r="280" spans="1:33">
      <c r="A280" s="123"/>
      <c r="B280" s="20" t="s">
        <v>2034</v>
      </c>
      <c r="C280" s="123"/>
      <c r="D280" s="123"/>
      <c r="E280" s="123"/>
      <c r="F280" s="123"/>
      <c r="G280" s="123"/>
      <c r="H280" s="123"/>
      <c r="I280" s="123"/>
      <c r="J280" s="123"/>
      <c r="K280" s="123"/>
      <c r="L280" s="123"/>
      <c r="M280" s="123"/>
      <c r="N280" s="123"/>
      <c r="O280" s="123"/>
      <c r="P280" s="123"/>
      <c r="Q280" s="123"/>
      <c r="R280" s="123"/>
      <c r="S280" s="123"/>
      <c r="T280" s="123"/>
      <c r="U280" s="123"/>
      <c r="V280" s="123"/>
      <c r="W280" s="123"/>
      <c r="X280" s="123"/>
      <c r="Y280" s="123"/>
      <c r="Z280" s="123"/>
      <c r="AA280" s="123"/>
      <c r="AB280" s="123"/>
      <c r="AC280" s="123"/>
      <c r="AD280" s="123"/>
      <c r="AE280" s="123"/>
      <c r="AF280" s="123"/>
      <c r="AG280" s="123"/>
    </row>
    <row r="281" spans="1:33">
      <c r="A281" s="123"/>
      <c r="B281" s="20" t="s">
        <v>2035</v>
      </c>
      <c r="C281" s="123"/>
      <c r="D281" s="123"/>
      <c r="E281" s="123"/>
      <c r="F281" s="123"/>
      <c r="G281" s="123"/>
      <c r="H281" s="123"/>
      <c r="I281" s="123"/>
      <c r="J281" s="123"/>
      <c r="K281" s="123"/>
      <c r="L281" s="123"/>
      <c r="M281" s="123"/>
      <c r="N281" s="123"/>
      <c r="O281" s="123"/>
      <c r="P281" s="123"/>
      <c r="Q281" s="123"/>
      <c r="R281" s="123"/>
      <c r="S281" s="123"/>
      <c r="T281" s="123"/>
      <c r="U281" s="123"/>
      <c r="V281" s="123"/>
      <c r="W281" s="123"/>
      <c r="X281" s="123"/>
      <c r="Y281" s="123"/>
      <c r="Z281" s="123"/>
      <c r="AA281" s="123"/>
      <c r="AB281" s="123"/>
      <c r="AC281" s="123"/>
      <c r="AD281" s="123"/>
      <c r="AE281" s="123"/>
      <c r="AF281" s="123"/>
      <c r="AG281" s="123"/>
    </row>
    <row r="282" spans="1:33">
      <c r="A282" s="123"/>
      <c r="B282" s="20" t="s">
        <v>2036</v>
      </c>
      <c r="C282" s="123"/>
      <c r="D282" s="123"/>
      <c r="E282" s="123"/>
      <c r="F282" s="123"/>
      <c r="G282" s="123"/>
      <c r="H282" s="123"/>
      <c r="I282" s="123"/>
      <c r="J282" s="123"/>
      <c r="K282" s="123"/>
      <c r="L282" s="123"/>
      <c r="M282" s="123"/>
      <c r="N282" s="123"/>
      <c r="O282" s="123"/>
      <c r="P282" s="123"/>
      <c r="Q282" s="123"/>
      <c r="R282" s="123"/>
      <c r="S282" s="123"/>
      <c r="T282" s="123"/>
      <c r="U282" s="123"/>
      <c r="V282" s="123"/>
      <c r="W282" s="123"/>
      <c r="X282" s="123"/>
      <c r="Y282" s="123"/>
      <c r="Z282" s="123"/>
      <c r="AA282" s="123"/>
      <c r="AB282" s="123"/>
      <c r="AC282" s="123"/>
      <c r="AD282" s="123"/>
      <c r="AE282" s="123"/>
      <c r="AF282" s="123"/>
      <c r="AG282" s="123"/>
    </row>
    <row r="283" spans="1:33">
      <c r="A283" s="123"/>
      <c r="B283" s="123"/>
      <c r="C283" s="123"/>
      <c r="D283" s="123"/>
      <c r="E283" s="123"/>
      <c r="F283" s="123"/>
      <c r="G283" s="123"/>
      <c r="H283" s="123"/>
      <c r="I283" s="123"/>
      <c r="J283" s="123"/>
      <c r="K283" s="123"/>
      <c r="L283" s="123"/>
      <c r="M283" s="123"/>
      <c r="N283" s="123"/>
      <c r="O283" s="123"/>
      <c r="P283" s="123"/>
      <c r="Q283" s="123"/>
      <c r="R283" s="123"/>
      <c r="S283" s="123"/>
      <c r="T283" s="123"/>
      <c r="U283" s="123"/>
      <c r="V283" s="123"/>
      <c r="W283" s="123"/>
      <c r="X283" s="123"/>
      <c r="Y283" s="123"/>
      <c r="Z283" s="123"/>
      <c r="AA283" s="123"/>
      <c r="AB283" s="123"/>
      <c r="AC283" s="123"/>
      <c r="AD283" s="123"/>
      <c r="AE283" s="123"/>
      <c r="AF283" s="123"/>
      <c r="AG283" s="123"/>
    </row>
    <row r="284" spans="1:33">
      <c r="A284" s="123"/>
      <c r="B284" s="123"/>
      <c r="C284" s="123"/>
      <c r="D284" s="123"/>
      <c r="E284" s="123"/>
      <c r="F284" s="123"/>
      <c r="G284" s="123"/>
      <c r="H284" s="123"/>
      <c r="I284" s="123"/>
      <c r="J284" s="123"/>
      <c r="K284" s="123"/>
      <c r="L284" s="123"/>
      <c r="M284" s="123"/>
      <c r="N284" s="123"/>
      <c r="O284" s="123"/>
      <c r="P284" s="123"/>
      <c r="Q284" s="123"/>
      <c r="R284" s="123"/>
      <c r="S284" s="123"/>
      <c r="T284" s="123"/>
      <c r="U284" s="123"/>
      <c r="V284" s="123"/>
      <c r="W284" s="123"/>
      <c r="X284" s="123"/>
      <c r="Y284" s="123"/>
      <c r="Z284" s="123"/>
      <c r="AA284" s="123"/>
      <c r="AB284" s="123"/>
      <c r="AC284" s="123"/>
      <c r="AD284" s="123"/>
      <c r="AE284" s="123"/>
      <c r="AF284" s="123"/>
      <c r="AG284" s="123"/>
    </row>
    <row r="285" spans="1:33">
      <c r="A285" s="123"/>
      <c r="B285" s="123"/>
      <c r="C285" s="123"/>
      <c r="D285" s="123"/>
      <c r="E285" s="123"/>
      <c r="F285" s="123"/>
      <c r="G285" s="123"/>
      <c r="H285" s="123"/>
      <c r="I285" s="123"/>
      <c r="J285" s="123"/>
      <c r="K285" s="123"/>
      <c r="L285" s="123"/>
      <c r="M285" s="123"/>
      <c r="N285" s="123"/>
      <c r="O285" s="123"/>
      <c r="P285" s="123"/>
      <c r="Q285" s="123"/>
      <c r="R285" s="123"/>
      <c r="S285" s="123"/>
      <c r="T285" s="123"/>
      <c r="U285" s="123"/>
      <c r="V285" s="123"/>
      <c r="W285" s="123"/>
      <c r="X285" s="123"/>
      <c r="Y285" s="123"/>
      <c r="Z285" s="123"/>
      <c r="AA285" s="123"/>
      <c r="AB285" s="123"/>
      <c r="AC285" s="123"/>
      <c r="AD285" s="123"/>
      <c r="AE285" s="123"/>
      <c r="AF285" s="123"/>
      <c r="AG285" s="123"/>
    </row>
    <row r="286" spans="1:33">
      <c r="A286" s="123"/>
      <c r="B286" s="123"/>
      <c r="C286" s="123"/>
      <c r="D286" s="123"/>
      <c r="E286" s="123"/>
      <c r="F286" s="123"/>
      <c r="G286" s="123"/>
      <c r="H286" s="123"/>
      <c r="I286" s="123"/>
      <c r="J286" s="123"/>
      <c r="K286" s="123"/>
      <c r="L286" s="123"/>
      <c r="M286" s="123"/>
      <c r="N286" s="123"/>
      <c r="O286" s="123"/>
      <c r="P286" s="123"/>
      <c r="Q286" s="123"/>
      <c r="R286" s="123"/>
      <c r="S286" s="123"/>
      <c r="T286" s="123"/>
      <c r="U286" s="123"/>
      <c r="V286" s="123"/>
      <c r="W286" s="123"/>
      <c r="X286" s="123"/>
      <c r="Y286" s="123"/>
      <c r="Z286" s="123"/>
      <c r="AA286" s="123"/>
      <c r="AB286" s="123"/>
      <c r="AC286" s="123"/>
      <c r="AD286" s="123"/>
      <c r="AE286" s="123"/>
      <c r="AF286" s="123"/>
      <c r="AG286" s="123"/>
    </row>
    <row r="287" spans="1:33">
      <c r="A287" s="123"/>
      <c r="B287" s="123"/>
      <c r="C287" s="123"/>
      <c r="D287" s="123"/>
      <c r="E287" s="123"/>
      <c r="F287" s="123"/>
      <c r="G287" s="123"/>
      <c r="H287" s="123"/>
      <c r="I287" s="123"/>
      <c r="J287" s="123"/>
      <c r="K287" s="123"/>
      <c r="L287" s="123"/>
      <c r="M287" s="123"/>
      <c r="N287" s="123"/>
      <c r="O287" s="123"/>
      <c r="P287" s="123"/>
      <c r="Q287" s="123"/>
      <c r="R287" s="123"/>
      <c r="S287" s="123"/>
      <c r="T287" s="123"/>
      <c r="U287" s="123"/>
      <c r="V287" s="123"/>
      <c r="W287" s="123"/>
      <c r="X287" s="123"/>
      <c r="Y287" s="123"/>
      <c r="Z287" s="123"/>
      <c r="AA287" s="123"/>
      <c r="AB287" s="123"/>
      <c r="AC287" s="123"/>
      <c r="AD287" s="123"/>
      <c r="AE287" s="123"/>
      <c r="AF287" s="123"/>
      <c r="AG287" s="123"/>
    </row>
    <row r="288" spans="1:33">
      <c r="A288" s="123"/>
      <c r="B288" s="123"/>
      <c r="C288" s="123"/>
      <c r="D288" s="123"/>
      <c r="E288" s="123"/>
      <c r="F288" s="123"/>
      <c r="G288" s="123"/>
      <c r="H288" s="123"/>
      <c r="I288" s="123"/>
      <c r="J288" s="123"/>
      <c r="K288" s="123"/>
      <c r="L288" s="123"/>
      <c r="M288" s="123"/>
      <c r="N288" s="123"/>
      <c r="O288" s="123"/>
      <c r="P288" s="123"/>
      <c r="Q288" s="123"/>
      <c r="R288" s="123"/>
      <c r="S288" s="123"/>
      <c r="T288" s="123"/>
      <c r="U288" s="123"/>
      <c r="V288" s="123"/>
      <c r="W288" s="123"/>
      <c r="X288" s="123"/>
      <c r="Y288" s="123"/>
      <c r="Z288" s="123"/>
      <c r="AA288" s="123"/>
      <c r="AB288" s="123"/>
      <c r="AC288" s="123"/>
      <c r="AD288" s="123"/>
      <c r="AE288" s="123"/>
      <c r="AF288" s="123"/>
      <c r="AG288" s="123"/>
    </row>
    <row r="289" spans="1:33">
      <c r="A289" s="123"/>
      <c r="B289" s="123"/>
      <c r="C289" s="123"/>
      <c r="D289" s="123"/>
      <c r="E289" s="123"/>
      <c r="F289" s="123"/>
      <c r="G289" s="123"/>
      <c r="H289" s="123"/>
      <c r="I289" s="123"/>
      <c r="J289" s="123"/>
      <c r="K289" s="123"/>
      <c r="L289" s="123"/>
      <c r="M289" s="123"/>
      <c r="N289" s="123"/>
      <c r="O289" s="123"/>
      <c r="P289" s="123"/>
      <c r="Q289" s="123"/>
      <c r="R289" s="123"/>
      <c r="S289" s="123"/>
      <c r="T289" s="123"/>
      <c r="U289" s="123"/>
      <c r="V289" s="123"/>
      <c r="W289" s="123"/>
      <c r="X289" s="123"/>
      <c r="Y289" s="123"/>
      <c r="Z289" s="123"/>
      <c r="AA289" s="123"/>
      <c r="AB289" s="123"/>
      <c r="AC289" s="123"/>
      <c r="AD289" s="123"/>
      <c r="AE289" s="123"/>
      <c r="AF289" s="123"/>
      <c r="AG289" s="123"/>
    </row>
    <row r="290" spans="1:33">
      <c r="A290" s="123"/>
      <c r="B290" s="123"/>
      <c r="C290" s="123"/>
      <c r="D290" s="123"/>
      <c r="E290" s="123"/>
      <c r="F290" s="123"/>
      <c r="G290" s="123"/>
      <c r="H290" s="123"/>
      <c r="I290" s="123"/>
      <c r="J290" s="123"/>
      <c r="K290" s="123"/>
      <c r="L290" s="123"/>
      <c r="M290" s="123"/>
      <c r="N290" s="123"/>
      <c r="O290" s="123"/>
      <c r="P290" s="123"/>
      <c r="Q290" s="123"/>
      <c r="R290" s="123"/>
      <c r="S290" s="123"/>
      <c r="T290" s="123"/>
      <c r="U290" s="123"/>
      <c r="V290" s="123"/>
      <c r="W290" s="123"/>
      <c r="X290" s="123"/>
      <c r="Y290" s="123"/>
      <c r="Z290" s="123"/>
      <c r="AA290" s="123"/>
      <c r="AB290" s="123"/>
      <c r="AC290" s="123"/>
      <c r="AD290" s="123"/>
      <c r="AE290" s="123"/>
      <c r="AF290" s="123"/>
      <c r="AG290" s="123"/>
    </row>
    <row r="291" spans="1:33">
      <c r="A291" s="123"/>
      <c r="B291" s="123"/>
      <c r="C291" s="123"/>
      <c r="D291" s="123"/>
      <c r="E291" s="123"/>
      <c r="F291" s="123"/>
      <c r="G291" s="123"/>
      <c r="H291" s="123"/>
      <c r="I291" s="123"/>
      <c r="J291" s="123"/>
      <c r="K291" s="123"/>
      <c r="L291" s="123"/>
      <c r="M291" s="123"/>
      <c r="N291" s="123"/>
      <c r="O291" s="123"/>
      <c r="P291" s="123"/>
      <c r="Q291" s="123"/>
      <c r="R291" s="123"/>
      <c r="S291" s="123"/>
      <c r="T291" s="123"/>
      <c r="U291" s="123"/>
      <c r="V291" s="123"/>
      <c r="W291" s="123"/>
      <c r="X291" s="123"/>
      <c r="Y291" s="123"/>
      <c r="Z291" s="123"/>
      <c r="AA291" s="123"/>
      <c r="AB291" s="123"/>
      <c r="AC291" s="123"/>
      <c r="AD291" s="123"/>
      <c r="AE291" s="123"/>
      <c r="AF291" s="123"/>
      <c r="AG291" s="123"/>
    </row>
    <row r="292" spans="1:33">
      <c r="A292" s="123"/>
      <c r="B292" s="123"/>
      <c r="C292" s="123"/>
      <c r="D292" s="123"/>
      <c r="E292" s="123"/>
      <c r="F292" s="123"/>
      <c r="G292" s="123"/>
      <c r="H292" s="123"/>
      <c r="I292" s="123"/>
      <c r="J292" s="123"/>
      <c r="K292" s="123"/>
      <c r="L292" s="123"/>
      <c r="M292" s="123"/>
      <c r="N292" s="123"/>
      <c r="O292" s="123"/>
      <c r="P292" s="123"/>
      <c r="Q292" s="123"/>
      <c r="R292" s="123"/>
      <c r="S292" s="123"/>
      <c r="T292" s="123"/>
      <c r="U292" s="123"/>
      <c r="V292" s="123"/>
      <c r="W292" s="123"/>
      <c r="X292" s="123"/>
      <c r="Y292" s="123"/>
      <c r="Z292" s="123"/>
      <c r="AA292" s="123"/>
      <c r="AB292" s="123"/>
      <c r="AC292" s="123"/>
      <c r="AD292" s="123"/>
      <c r="AE292" s="123"/>
      <c r="AF292" s="123"/>
      <c r="AG292" s="123"/>
    </row>
    <row r="293" spans="1:33">
      <c r="A293" s="123"/>
      <c r="B293" s="123"/>
      <c r="C293" s="123"/>
      <c r="D293" s="123"/>
      <c r="E293" s="123"/>
      <c r="F293" s="123"/>
      <c r="G293" s="123"/>
      <c r="H293" s="123"/>
      <c r="I293" s="123"/>
      <c r="J293" s="123"/>
      <c r="K293" s="123"/>
      <c r="L293" s="123"/>
      <c r="M293" s="123"/>
      <c r="N293" s="123"/>
      <c r="O293" s="123"/>
      <c r="P293" s="123"/>
      <c r="Q293" s="123"/>
      <c r="R293" s="123"/>
      <c r="S293" s="123"/>
      <c r="T293" s="123"/>
      <c r="U293" s="123"/>
      <c r="V293" s="123"/>
      <c r="W293" s="123"/>
      <c r="X293" s="123"/>
      <c r="Y293" s="123"/>
      <c r="Z293" s="123"/>
      <c r="AA293" s="123"/>
      <c r="AB293" s="123"/>
      <c r="AC293" s="123"/>
      <c r="AD293" s="123"/>
      <c r="AE293" s="123"/>
      <c r="AF293" s="123"/>
      <c r="AG293" s="123"/>
    </row>
    <row r="294" spans="1:33">
      <c r="A294" s="123"/>
      <c r="B294" s="123"/>
      <c r="C294" s="123"/>
      <c r="D294" s="123"/>
      <c r="E294" s="123"/>
      <c r="F294" s="123"/>
      <c r="G294" s="123"/>
      <c r="H294" s="123"/>
      <c r="I294" s="123"/>
      <c r="J294" s="123"/>
      <c r="K294" s="123"/>
      <c r="L294" s="123"/>
      <c r="M294" s="123"/>
      <c r="N294" s="123"/>
      <c r="O294" s="123"/>
      <c r="P294" s="123"/>
      <c r="Q294" s="123"/>
      <c r="R294" s="123"/>
      <c r="S294" s="123"/>
      <c r="T294" s="123"/>
      <c r="U294" s="123"/>
      <c r="V294" s="123"/>
      <c r="W294" s="123"/>
      <c r="X294" s="123"/>
      <c r="Y294" s="123"/>
      <c r="Z294" s="123"/>
      <c r="AA294" s="123"/>
      <c r="AB294" s="123"/>
      <c r="AC294" s="123"/>
      <c r="AD294" s="123"/>
      <c r="AE294" s="123"/>
      <c r="AF294" s="123"/>
      <c r="AG294" s="123"/>
    </row>
    <row r="295" spans="1:33">
      <c r="A295" s="123"/>
      <c r="B295" s="123"/>
      <c r="C295" s="123"/>
      <c r="D295" s="123"/>
      <c r="E295" s="123"/>
      <c r="F295" s="123"/>
      <c r="G295" s="123"/>
      <c r="H295" s="123"/>
      <c r="I295" s="123"/>
      <c r="J295" s="123"/>
      <c r="K295" s="123"/>
      <c r="L295" s="123"/>
      <c r="M295" s="123"/>
      <c r="N295" s="123"/>
      <c r="O295" s="123"/>
      <c r="P295" s="123"/>
      <c r="Q295" s="123"/>
      <c r="R295" s="123"/>
      <c r="S295" s="123"/>
      <c r="T295" s="123"/>
      <c r="U295" s="123"/>
      <c r="V295" s="123"/>
      <c r="W295" s="123"/>
      <c r="X295" s="123"/>
      <c r="Y295" s="123"/>
      <c r="Z295" s="123"/>
      <c r="AA295" s="123"/>
      <c r="AB295" s="123"/>
      <c r="AC295" s="123"/>
      <c r="AD295" s="123"/>
      <c r="AE295" s="123"/>
      <c r="AF295" s="123"/>
      <c r="AG295" s="123"/>
    </row>
    <row r="296" spans="1:33">
      <c r="A296" s="123"/>
      <c r="B296" s="123"/>
      <c r="C296" s="123"/>
      <c r="D296" s="123"/>
      <c r="E296" s="123"/>
      <c r="F296" s="123"/>
      <c r="G296" s="123"/>
      <c r="H296" s="123"/>
      <c r="I296" s="123"/>
      <c r="J296" s="123"/>
      <c r="K296" s="123"/>
      <c r="L296" s="123"/>
      <c r="M296" s="123"/>
      <c r="N296" s="123"/>
      <c r="O296" s="123"/>
      <c r="P296" s="123"/>
      <c r="Q296" s="123"/>
      <c r="R296" s="123"/>
      <c r="S296" s="123"/>
      <c r="T296" s="123"/>
      <c r="U296" s="123"/>
      <c r="V296" s="123"/>
      <c r="W296" s="123"/>
      <c r="X296" s="123"/>
      <c r="Y296" s="123"/>
      <c r="Z296" s="123"/>
      <c r="AA296" s="123"/>
      <c r="AB296" s="123"/>
      <c r="AC296" s="123"/>
      <c r="AD296" s="123"/>
      <c r="AE296" s="123"/>
      <c r="AF296" s="123"/>
      <c r="AG296" s="123"/>
    </row>
    <row r="297" spans="1:33">
      <c r="A297" s="123"/>
      <c r="B297" s="123"/>
      <c r="C297" s="123"/>
      <c r="D297" s="123"/>
      <c r="E297" s="123"/>
      <c r="F297" s="123"/>
      <c r="G297" s="123"/>
      <c r="H297" s="123"/>
      <c r="I297" s="123"/>
      <c r="J297" s="123"/>
      <c r="K297" s="123"/>
      <c r="L297" s="123"/>
      <c r="M297" s="123"/>
      <c r="N297" s="123"/>
      <c r="O297" s="123"/>
      <c r="P297" s="123"/>
      <c r="Q297" s="123"/>
      <c r="R297" s="123"/>
      <c r="S297" s="123"/>
      <c r="T297" s="123"/>
      <c r="U297" s="123"/>
      <c r="V297" s="123"/>
      <c r="W297" s="123"/>
      <c r="X297" s="123"/>
      <c r="Y297" s="123"/>
      <c r="Z297" s="123"/>
      <c r="AA297" s="123"/>
      <c r="AB297" s="123"/>
      <c r="AC297" s="123"/>
      <c r="AD297" s="123"/>
      <c r="AE297" s="123"/>
      <c r="AF297" s="123"/>
      <c r="AG297" s="123"/>
    </row>
    <row r="298" spans="1:33">
      <c r="A298" s="123"/>
      <c r="B298" s="123"/>
      <c r="C298" s="123"/>
      <c r="D298" s="123"/>
      <c r="E298" s="123"/>
      <c r="F298" s="123"/>
      <c r="G298" s="123"/>
      <c r="H298" s="123"/>
      <c r="I298" s="123"/>
      <c r="J298" s="123"/>
      <c r="K298" s="123"/>
      <c r="L298" s="123"/>
      <c r="M298" s="123"/>
      <c r="N298" s="123"/>
      <c r="O298" s="123"/>
      <c r="P298" s="123"/>
      <c r="Q298" s="123"/>
      <c r="R298" s="123"/>
      <c r="S298" s="123"/>
      <c r="T298" s="123"/>
      <c r="U298" s="123"/>
      <c r="V298" s="123"/>
      <c r="W298" s="123"/>
      <c r="X298" s="123"/>
      <c r="Y298" s="123"/>
      <c r="Z298" s="123"/>
      <c r="AA298" s="123"/>
      <c r="AB298" s="123"/>
      <c r="AC298" s="123"/>
      <c r="AD298" s="123"/>
      <c r="AE298" s="123"/>
      <c r="AF298" s="123"/>
      <c r="AG298" s="123"/>
    </row>
    <row r="299" spans="1:33">
      <c r="A299" s="123"/>
      <c r="B299" s="123"/>
      <c r="C299" s="123"/>
      <c r="D299" s="123"/>
      <c r="E299" s="123"/>
      <c r="F299" s="123"/>
      <c r="G299" s="123"/>
      <c r="H299" s="123"/>
      <c r="I299" s="123"/>
      <c r="J299" s="123"/>
      <c r="K299" s="123"/>
      <c r="L299" s="123"/>
      <c r="M299" s="123"/>
      <c r="N299" s="123"/>
      <c r="O299" s="123"/>
      <c r="P299" s="123"/>
      <c r="Q299" s="123"/>
      <c r="R299" s="123"/>
      <c r="S299" s="123"/>
      <c r="T299" s="123"/>
      <c r="U299" s="123"/>
      <c r="V299" s="123"/>
      <c r="W299" s="123"/>
      <c r="X299" s="123"/>
      <c r="Y299" s="123"/>
      <c r="Z299" s="123"/>
      <c r="AA299" s="123"/>
      <c r="AB299" s="123"/>
      <c r="AC299" s="123"/>
      <c r="AD299" s="123"/>
      <c r="AE299" s="123"/>
      <c r="AF299" s="123"/>
      <c r="AG299" s="123"/>
    </row>
    <row r="300" spans="1:33">
      <c r="A300" s="123"/>
      <c r="B300" s="123"/>
      <c r="C300" s="123"/>
      <c r="D300" s="123"/>
      <c r="E300" s="123"/>
      <c r="F300" s="123"/>
      <c r="G300" s="123"/>
      <c r="H300" s="123"/>
      <c r="I300" s="123"/>
      <c r="J300" s="123"/>
      <c r="K300" s="123"/>
      <c r="L300" s="123"/>
      <c r="M300" s="123"/>
      <c r="N300" s="123"/>
      <c r="O300" s="123"/>
      <c r="P300" s="123"/>
      <c r="Q300" s="123"/>
      <c r="R300" s="123"/>
      <c r="S300" s="123"/>
      <c r="T300" s="123"/>
      <c r="U300" s="123"/>
      <c r="V300" s="123"/>
      <c r="W300" s="123"/>
      <c r="X300" s="123"/>
      <c r="Y300" s="123"/>
      <c r="Z300" s="123"/>
      <c r="AA300" s="123"/>
      <c r="AB300" s="123"/>
      <c r="AC300" s="123"/>
      <c r="AD300" s="123"/>
      <c r="AE300" s="123"/>
      <c r="AF300" s="123"/>
      <c r="AG300" s="123"/>
    </row>
    <row r="301" spans="1:33">
      <c r="A301" s="123"/>
      <c r="B301" s="123"/>
      <c r="C301" s="123"/>
      <c r="D301" s="123"/>
      <c r="E301" s="123"/>
      <c r="F301" s="123"/>
      <c r="G301" s="123"/>
      <c r="H301" s="123"/>
      <c r="I301" s="123"/>
      <c r="J301" s="123"/>
      <c r="K301" s="123"/>
      <c r="L301" s="123"/>
      <c r="M301" s="123"/>
      <c r="N301" s="123"/>
      <c r="O301" s="123"/>
      <c r="P301" s="123"/>
      <c r="Q301" s="123"/>
      <c r="R301" s="123"/>
      <c r="S301" s="123"/>
      <c r="T301" s="123"/>
      <c r="U301" s="123"/>
      <c r="V301" s="123"/>
      <c r="W301" s="123"/>
      <c r="X301" s="123"/>
      <c r="Y301" s="123"/>
      <c r="Z301" s="123"/>
      <c r="AA301" s="123"/>
      <c r="AB301" s="123"/>
      <c r="AC301" s="123"/>
      <c r="AD301" s="123"/>
      <c r="AE301" s="123"/>
      <c r="AF301" s="123"/>
      <c r="AG301" s="123"/>
    </row>
    <row r="302" spans="1:33">
      <c r="A302" s="123"/>
      <c r="B302" s="123"/>
      <c r="C302" s="123"/>
      <c r="D302" s="123"/>
      <c r="E302" s="123"/>
      <c r="F302" s="123"/>
      <c r="G302" s="123"/>
      <c r="H302" s="123"/>
      <c r="I302" s="123"/>
      <c r="J302" s="123"/>
      <c r="K302" s="123"/>
      <c r="L302" s="123"/>
      <c r="M302" s="123"/>
      <c r="N302" s="123"/>
      <c r="O302" s="123"/>
      <c r="P302" s="123"/>
      <c r="Q302" s="123"/>
      <c r="R302" s="123"/>
      <c r="S302" s="123"/>
      <c r="T302" s="123"/>
      <c r="U302" s="123"/>
      <c r="V302" s="123"/>
      <c r="W302" s="123"/>
      <c r="X302" s="123"/>
      <c r="Y302" s="123"/>
      <c r="Z302" s="123"/>
      <c r="AA302" s="123"/>
      <c r="AB302" s="123"/>
      <c r="AC302" s="123"/>
      <c r="AD302" s="123"/>
      <c r="AE302" s="123"/>
      <c r="AF302" s="123"/>
      <c r="AG302" s="123"/>
    </row>
    <row r="303" spans="1:33">
      <c r="A303" s="123"/>
      <c r="B303" s="123"/>
      <c r="C303" s="123"/>
      <c r="D303" s="123"/>
      <c r="E303" s="123"/>
      <c r="F303" s="123"/>
      <c r="G303" s="123"/>
      <c r="H303" s="123"/>
      <c r="I303" s="123"/>
      <c r="J303" s="123"/>
      <c r="K303" s="123"/>
      <c r="L303" s="123"/>
      <c r="M303" s="123"/>
      <c r="N303" s="123"/>
      <c r="O303" s="123"/>
      <c r="P303" s="123"/>
      <c r="Q303" s="123"/>
      <c r="R303" s="123"/>
      <c r="S303" s="123"/>
      <c r="T303" s="123"/>
      <c r="U303" s="123"/>
      <c r="V303" s="123"/>
      <c r="W303" s="123"/>
      <c r="X303" s="123"/>
      <c r="Y303" s="123"/>
      <c r="Z303" s="123"/>
      <c r="AA303" s="123"/>
      <c r="AB303" s="123"/>
      <c r="AC303" s="123"/>
      <c r="AD303" s="123"/>
      <c r="AE303" s="123"/>
      <c r="AF303" s="123"/>
      <c r="AG303" s="123"/>
    </row>
    <row r="304" spans="1:33">
      <c r="A304" s="123"/>
      <c r="B304" s="123"/>
      <c r="C304" s="123"/>
      <c r="D304" s="123"/>
      <c r="E304" s="123"/>
      <c r="F304" s="123"/>
      <c r="G304" s="123"/>
      <c r="H304" s="123"/>
      <c r="I304" s="123"/>
      <c r="J304" s="123"/>
      <c r="K304" s="123"/>
      <c r="L304" s="123"/>
      <c r="M304" s="123"/>
      <c r="N304" s="123"/>
      <c r="O304" s="123"/>
      <c r="P304" s="123"/>
      <c r="Q304" s="123"/>
      <c r="R304" s="123"/>
      <c r="S304" s="123"/>
      <c r="T304" s="123"/>
      <c r="U304" s="123"/>
      <c r="V304" s="123"/>
      <c r="W304" s="123"/>
      <c r="X304" s="123"/>
      <c r="Y304" s="123"/>
      <c r="Z304" s="123"/>
      <c r="AA304" s="123"/>
      <c r="AB304" s="123"/>
      <c r="AC304" s="123"/>
      <c r="AD304" s="123"/>
      <c r="AE304" s="123"/>
      <c r="AF304" s="123"/>
      <c r="AG304" s="123"/>
    </row>
    <row r="305" spans="1:33">
      <c r="A305" s="123"/>
      <c r="B305" s="123"/>
      <c r="C305" s="123"/>
      <c r="D305" s="123"/>
      <c r="E305" s="123"/>
      <c r="F305" s="123"/>
      <c r="G305" s="123"/>
      <c r="H305" s="123"/>
      <c r="I305" s="123"/>
      <c r="J305" s="123"/>
      <c r="K305" s="123"/>
      <c r="L305" s="123"/>
      <c r="M305" s="123"/>
      <c r="N305" s="123"/>
      <c r="O305" s="123"/>
      <c r="P305" s="123"/>
      <c r="Q305" s="123"/>
      <c r="R305" s="123"/>
      <c r="S305" s="123"/>
      <c r="T305" s="123"/>
      <c r="U305" s="123"/>
      <c r="V305" s="123"/>
      <c r="W305" s="123"/>
      <c r="X305" s="123"/>
      <c r="Y305" s="123"/>
      <c r="Z305" s="123"/>
      <c r="AA305" s="123"/>
      <c r="AB305" s="123"/>
      <c r="AC305" s="123"/>
      <c r="AD305" s="123"/>
      <c r="AE305" s="123"/>
      <c r="AF305" s="123"/>
      <c r="AG305" s="123"/>
    </row>
    <row r="306" spans="1:33">
      <c r="A306" s="123"/>
      <c r="B306" s="123"/>
      <c r="C306" s="123"/>
      <c r="D306" s="123"/>
      <c r="E306" s="123"/>
      <c r="F306" s="123"/>
      <c r="G306" s="123"/>
      <c r="H306" s="123"/>
      <c r="I306" s="123"/>
      <c r="J306" s="123"/>
      <c r="K306" s="123"/>
      <c r="L306" s="123"/>
      <c r="M306" s="123"/>
      <c r="N306" s="123"/>
      <c r="O306" s="123"/>
      <c r="P306" s="123"/>
      <c r="Q306" s="123"/>
      <c r="R306" s="123"/>
      <c r="S306" s="123"/>
      <c r="T306" s="123"/>
      <c r="U306" s="123"/>
      <c r="V306" s="123"/>
      <c r="W306" s="123"/>
      <c r="X306" s="123"/>
      <c r="Y306" s="123"/>
      <c r="Z306" s="123"/>
      <c r="AA306" s="123"/>
      <c r="AB306" s="123"/>
      <c r="AC306" s="123"/>
      <c r="AD306" s="123"/>
      <c r="AE306" s="123"/>
      <c r="AF306" s="123"/>
      <c r="AG306" s="123"/>
    </row>
    <row r="307" spans="1:33">
      <c r="A307" s="123"/>
      <c r="B307" s="123"/>
      <c r="C307" s="123"/>
      <c r="D307" s="123"/>
      <c r="E307" s="123"/>
      <c r="F307" s="123"/>
      <c r="G307" s="123"/>
      <c r="H307" s="123"/>
      <c r="I307" s="123"/>
      <c r="J307" s="123"/>
      <c r="K307" s="123"/>
      <c r="L307" s="123"/>
      <c r="M307" s="123"/>
      <c r="N307" s="123"/>
      <c r="O307" s="123"/>
      <c r="P307" s="123"/>
      <c r="Q307" s="123"/>
      <c r="R307" s="123"/>
      <c r="S307" s="123"/>
      <c r="T307" s="123"/>
      <c r="U307" s="123"/>
      <c r="V307" s="123"/>
      <c r="W307" s="123"/>
      <c r="X307" s="123"/>
      <c r="Y307" s="123"/>
      <c r="Z307" s="123"/>
      <c r="AA307" s="123"/>
      <c r="AB307" s="123"/>
      <c r="AC307" s="123"/>
      <c r="AD307" s="123"/>
      <c r="AE307" s="123"/>
      <c r="AF307" s="123"/>
      <c r="AG307" s="123"/>
    </row>
    <row r="308" spans="1:33">
      <c r="A308" s="123"/>
      <c r="B308" s="123"/>
      <c r="C308" s="123"/>
      <c r="D308" s="123"/>
      <c r="E308" s="123"/>
      <c r="F308" s="123"/>
      <c r="G308" s="123"/>
      <c r="H308" s="123"/>
      <c r="I308" s="123"/>
      <c r="J308" s="123"/>
      <c r="K308" s="123"/>
      <c r="L308" s="123"/>
      <c r="M308" s="123"/>
      <c r="N308" s="123"/>
      <c r="O308" s="123"/>
      <c r="P308" s="123"/>
      <c r="Q308" s="123"/>
      <c r="R308" s="123"/>
      <c r="S308" s="123"/>
      <c r="T308" s="123"/>
      <c r="U308" s="123"/>
      <c r="V308" s="123"/>
      <c r="W308" s="123"/>
      <c r="X308" s="123"/>
      <c r="Y308" s="123"/>
      <c r="Z308" s="123"/>
      <c r="AA308" s="123"/>
      <c r="AB308" s="123"/>
      <c r="AC308" s="123"/>
      <c r="AD308" s="123"/>
      <c r="AE308" s="123"/>
      <c r="AF308" s="123"/>
      <c r="AG308" s="123"/>
    </row>
    <row r="309" spans="1:33">
      <c r="A309" s="123"/>
      <c r="B309" s="123"/>
      <c r="C309" s="123"/>
      <c r="D309" s="123"/>
      <c r="E309" s="123"/>
      <c r="F309" s="123"/>
      <c r="G309" s="123"/>
      <c r="H309" s="123"/>
      <c r="I309" s="123"/>
      <c r="J309" s="123"/>
      <c r="K309" s="123"/>
      <c r="L309" s="123"/>
      <c r="M309" s="123"/>
      <c r="N309" s="123"/>
      <c r="O309" s="123"/>
      <c r="P309" s="123"/>
      <c r="Q309" s="123"/>
      <c r="R309" s="123"/>
      <c r="S309" s="123"/>
      <c r="T309" s="123"/>
      <c r="U309" s="123"/>
      <c r="V309" s="123"/>
      <c r="W309" s="123"/>
      <c r="X309" s="123"/>
      <c r="Y309" s="123"/>
      <c r="Z309" s="123"/>
      <c r="AA309" s="123"/>
      <c r="AB309" s="123"/>
      <c r="AC309" s="123"/>
      <c r="AD309" s="123"/>
      <c r="AE309" s="123"/>
      <c r="AF309" s="123"/>
      <c r="AG309" s="123"/>
    </row>
    <row r="310" spans="1:33">
      <c r="A310" s="123"/>
      <c r="B310" s="123"/>
      <c r="C310" s="123"/>
      <c r="D310" s="123"/>
      <c r="E310" s="123"/>
      <c r="F310" s="123"/>
      <c r="G310" s="123"/>
      <c r="H310" s="123"/>
      <c r="I310" s="123"/>
      <c r="J310" s="123"/>
      <c r="K310" s="123"/>
      <c r="L310" s="123"/>
      <c r="M310" s="123"/>
      <c r="N310" s="123"/>
      <c r="O310" s="123"/>
      <c r="P310" s="123"/>
      <c r="Q310" s="123"/>
      <c r="R310" s="123"/>
      <c r="S310" s="123"/>
      <c r="T310" s="123"/>
      <c r="U310" s="123"/>
      <c r="V310" s="123"/>
      <c r="W310" s="123"/>
      <c r="X310" s="123"/>
      <c r="Y310" s="123"/>
      <c r="Z310" s="123"/>
      <c r="AA310" s="123"/>
      <c r="AB310" s="123"/>
      <c r="AC310" s="123"/>
      <c r="AD310" s="123"/>
      <c r="AE310" s="123"/>
      <c r="AF310" s="123"/>
      <c r="AG310" s="123"/>
    </row>
    <row r="311" spans="1:33">
      <c r="A311" s="123"/>
      <c r="B311" s="123"/>
      <c r="C311" s="123"/>
      <c r="D311" s="123"/>
      <c r="E311" s="123"/>
      <c r="F311" s="123"/>
      <c r="G311" s="123"/>
      <c r="H311" s="123"/>
      <c r="I311" s="123"/>
      <c r="J311" s="123"/>
      <c r="K311" s="123"/>
      <c r="L311" s="123"/>
      <c r="M311" s="123"/>
      <c r="N311" s="123"/>
      <c r="O311" s="123"/>
      <c r="P311" s="123"/>
      <c r="Q311" s="123"/>
      <c r="R311" s="123"/>
      <c r="S311" s="123"/>
      <c r="T311" s="123"/>
      <c r="U311" s="123"/>
      <c r="V311" s="123"/>
      <c r="W311" s="123"/>
      <c r="X311" s="123"/>
      <c r="Y311" s="123"/>
      <c r="Z311" s="123"/>
      <c r="AA311" s="123"/>
      <c r="AB311" s="123"/>
      <c r="AC311" s="123"/>
      <c r="AD311" s="123"/>
      <c r="AE311" s="123"/>
      <c r="AF311" s="123"/>
      <c r="AG311" s="123"/>
    </row>
    <row r="312" spans="1:33">
      <c r="A312" s="123"/>
      <c r="B312" s="123"/>
      <c r="C312" s="123"/>
      <c r="D312" s="123"/>
      <c r="E312" s="123"/>
      <c r="F312" s="123"/>
      <c r="G312" s="123"/>
      <c r="H312" s="123"/>
      <c r="I312" s="123"/>
      <c r="J312" s="123"/>
      <c r="K312" s="123"/>
      <c r="L312" s="123"/>
      <c r="M312" s="123"/>
      <c r="N312" s="123"/>
      <c r="O312" s="123"/>
      <c r="P312" s="123"/>
      <c r="Q312" s="123"/>
      <c r="R312" s="123"/>
      <c r="S312" s="123"/>
      <c r="T312" s="123"/>
      <c r="U312" s="123"/>
      <c r="V312" s="123"/>
      <c r="W312" s="123"/>
      <c r="X312" s="123"/>
      <c r="Y312" s="123"/>
      <c r="Z312" s="123"/>
      <c r="AA312" s="123"/>
      <c r="AB312" s="123"/>
      <c r="AC312" s="123"/>
      <c r="AD312" s="123"/>
      <c r="AE312" s="123"/>
      <c r="AF312" s="123"/>
      <c r="AG312" s="123"/>
    </row>
    <row r="313" spans="1:33">
      <c r="A313" s="123"/>
      <c r="B313" s="123"/>
      <c r="C313" s="123"/>
      <c r="D313" s="123"/>
      <c r="E313" s="123"/>
      <c r="F313" s="123"/>
      <c r="G313" s="123"/>
      <c r="H313" s="123"/>
      <c r="I313" s="123"/>
      <c r="J313" s="123"/>
      <c r="K313" s="123"/>
      <c r="L313" s="123"/>
      <c r="M313" s="123"/>
      <c r="N313" s="123"/>
      <c r="O313" s="123"/>
      <c r="P313" s="123"/>
      <c r="Q313" s="123"/>
      <c r="R313" s="123"/>
      <c r="S313" s="123"/>
      <c r="T313" s="123"/>
      <c r="U313" s="123"/>
      <c r="V313" s="123"/>
      <c r="W313" s="123"/>
      <c r="X313" s="123"/>
      <c r="Y313" s="123"/>
      <c r="Z313" s="123"/>
      <c r="AA313" s="123"/>
      <c r="AB313" s="123"/>
      <c r="AC313" s="123"/>
      <c r="AD313" s="123"/>
      <c r="AE313" s="123"/>
      <c r="AF313" s="123"/>
      <c r="AG313" s="123"/>
    </row>
    <row r="314" spans="1:33">
      <c r="A314" s="123"/>
      <c r="B314" s="123"/>
      <c r="C314" s="123"/>
      <c r="D314" s="123"/>
      <c r="E314" s="123"/>
      <c r="F314" s="123"/>
      <c r="G314" s="123"/>
      <c r="H314" s="123"/>
      <c r="I314" s="123"/>
      <c r="J314" s="123"/>
      <c r="K314" s="123"/>
      <c r="L314" s="123"/>
      <c r="M314" s="123"/>
      <c r="N314" s="123"/>
      <c r="O314" s="123"/>
      <c r="P314" s="123"/>
      <c r="Q314" s="123"/>
      <c r="R314" s="123"/>
      <c r="S314" s="123"/>
      <c r="T314" s="123"/>
      <c r="U314" s="123"/>
      <c r="V314" s="123"/>
      <c r="W314" s="123"/>
      <c r="X314" s="123"/>
      <c r="Y314" s="123"/>
      <c r="Z314" s="123"/>
      <c r="AA314" s="123"/>
      <c r="AB314" s="123"/>
      <c r="AC314" s="123"/>
      <c r="AD314" s="123"/>
      <c r="AE314" s="123"/>
      <c r="AF314" s="123"/>
      <c r="AG314" s="123"/>
    </row>
    <row r="315" spans="1:33">
      <c r="A315" s="123"/>
      <c r="B315" s="123"/>
      <c r="C315" s="123"/>
      <c r="D315" s="123"/>
      <c r="E315" s="123"/>
      <c r="F315" s="123"/>
      <c r="G315" s="123"/>
      <c r="H315" s="123"/>
      <c r="I315" s="123"/>
      <c r="J315" s="123"/>
      <c r="K315" s="123"/>
      <c r="L315" s="123"/>
      <c r="M315" s="123"/>
      <c r="N315" s="123"/>
      <c r="O315" s="123"/>
      <c r="P315" s="123"/>
      <c r="Q315" s="123"/>
      <c r="R315" s="123"/>
      <c r="S315" s="123"/>
      <c r="T315" s="123"/>
      <c r="U315" s="123"/>
      <c r="V315" s="123"/>
      <c r="W315" s="123"/>
      <c r="X315" s="123"/>
      <c r="Y315" s="123"/>
      <c r="Z315" s="123"/>
      <c r="AA315" s="123"/>
      <c r="AB315" s="123"/>
      <c r="AC315" s="123"/>
      <c r="AD315" s="123"/>
      <c r="AE315" s="123"/>
      <c r="AF315" s="123"/>
      <c r="AG315" s="123"/>
    </row>
    <row r="316" spans="1:33">
      <c r="A316" s="123"/>
      <c r="B316" s="123"/>
      <c r="C316" s="123"/>
      <c r="D316" s="123"/>
      <c r="E316" s="123"/>
      <c r="F316" s="123"/>
      <c r="G316" s="123"/>
      <c r="H316" s="123"/>
      <c r="I316" s="123"/>
      <c r="J316" s="123"/>
      <c r="K316" s="123"/>
      <c r="L316" s="123"/>
      <c r="M316" s="123"/>
      <c r="N316" s="123"/>
      <c r="O316" s="123"/>
      <c r="P316" s="123"/>
      <c r="Q316" s="123"/>
      <c r="R316" s="123"/>
      <c r="S316" s="123"/>
      <c r="T316" s="123"/>
      <c r="U316" s="123"/>
      <c r="V316" s="123"/>
      <c r="W316" s="123"/>
      <c r="X316" s="123"/>
      <c r="Y316" s="123"/>
      <c r="Z316" s="123"/>
      <c r="AA316" s="123"/>
      <c r="AB316" s="123"/>
      <c r="AC316" s="123"/>
      <c r="AD316" s="123"/>
      <c r="AE316" s="123"/>
      <c r="AF316" s="123"/>
      <c r="AG316" s="123"/>
    </row>
    <row r="317" spans="1:33">
      <c r="A317" s="123"/>
      <c r="B317" s="123"/>
      <c r="C317" s="123"/>
      <c r="D317" s="123"/>
      <c r="E317" s="123"/>
      <c r="F317" s="123"/>
      <c r="G317" s="123"/>
      <c r="H317" s="123"/>
      <c r="I317" s="123"/>
      <c r="J317" s="123"/>
      <c r="K317" s="123"/>
      <c r="L317" s="123"/>
      <c r="M317" s="123"/>
      <c r="N317" s="123"/>
      <c r="O317" s="123"/>
      <c r="P317" s="123"/>
      <c r="Q317" s="123"/>
      <c r="R317" s="123"/>
      <c r="S317" s="123"/>
      <c r="T317" s="123"/>
      <c r="U317" s="123"/>
      <c r="V317" s="123"/>
      <c r="W317" s="123"/>
      <c r="X317" s="123"/>
      <c r="Y317" s="123"/>
      <c r="Z317" s="123"/>
      <c r="AA317" s="123"/>
      <c r="AB317" s="123"/>
      <c r="AC317" s="123"/>
      <c r="AD317" s="123"/>
      <c r="AE317" s="123"/>
      <c r="AF317" s="123"/>
      <c r="AG317" s="123"/>
    </row>
    <row r="318" spans="1:33">
      <c r="A318" s="123"/>
      <c r="B318" s="123"/>
      <c r="C318" s="123"/>
      <c r="D318" s="123"/>
      <c r="E318" s="123"/>
      <c r="F318" s="123"/>
      <c r="G318" s="123"/>
      <c r="H318" s="123"/>
      <c r="I318" s="123"/>
      <c r="J318" s="123"/>
      <c r="K318" s="123"/>
      <c r="L318" s="123"/>
      <c r="M318" s="123"/>
      <c r="N318" s="123"/>
      <c r="O318" s="123"/>
      <c r="P318" s="123"/>
      <c r="Q318" s="123"/>
      <c r="R318" s="123"/>
      <c r="S318" s="123"/>
      <c r="T318" s="123"/>
      <c r="U318" s="123"/>
      <c r="V318" s="123"/>
      <c r="W318" s="123"/>
      <c r="X318" s="123"/>
      <c r="Y318" s="123"/>
      <c r="Z318" s="123"/>
      <c r="AA318" s="123"/>
      <c r="AB318" s="123"/>
      <c r="AC318" s="123"/>
      <c r="AD318" s="123"/>
      <c r="AE318" s="123"/>
      <c r="AF318" s="123"/>
      <c r="AG318" s="123"/>
    </row>
    <row r="319" spans="1:33">
      <c r="A319" s="123"/>
      <c r="B319" s="123"/>
      <c r="C319" s="123"/>
      <c r="D319" s="123"/>
      <c r="E319" s="123"/>
      <c r="F319" s="123"/>
      <c r="G319" s="123"/>
      <c r="H319" s="123"/>
      <c r="I319" s="123"/>
      <c r="J319" s="123"/>
      <c r="K319" s="123"/>
      <c r="L319" s="123"/>
      <c r="M319" s="123"/>
      <c r="N319" s="123"/>
      <c r="O319" s="123"/>
      <c r="P319" s="123"/>
      <c r="Q319" s="123"/>
      <c r="R319" s="123"/>
      <c r="S319" s="123"/>
      <c r="T319" s="123"/>
      <c r="U319" s="123"/>
      <c r="V319" s="123"/>
      <c r="W319" s="123"/>
      <c r="X319" s="123"/>
      <c r="Y319" s="123"/>
      <c r="Z319" s="123"/>
      <c r="AA319" s="123"/>
      <c r="AB319" s="123"/>
      <c r="AC319" s="123"/>
      <c r="AD319" s="123"/>
      <c r="AE319" s="123"/>
      <c r="AF319" s="123"/>
      <c r="AG319" s="123"/>
    </row>
    <row r="320" spans="1:33">
      <c r="A320" s="123"/>
      <c r="B320" s="123"/>
      <c r="C320" s="123"/>
      <c r="D320" s="123"/>
      <c r="E320" s="123"/>
      <c r="F320" s="123"/>
      <c r="G320" s="123"/>
      <c r="H320" s="123"/>
      <c r="I320" s="123"/>
      <c r="J320" s="123"/>
      <c r="K320" s="123"/>
      <c r="L320" s="123"/>
      <c r="M320" s="123"/>
      <c r="N320" s="123"/>
      <c r="O320" s="123"/>
      <c r="P320" s="123"/>
      <c r="Q320" s="123"/>
      <c r="R320" s="123"/>
      <c r="S320" s="123"/>
      <c r="T320" s="123"/>
      <c r="U320" s="123"/>
      <c r="V320" s="123"/>
      <c r="W320" s="123"/>
      <c r="X320" s="123"/>
      <c r="Y320" s="123"/>
      <c r="Z320" s="123"/>
      <c r="AA320" s="123"/>
      <c r="AB320" s="123"/>
      <c r="AC320" s="123"/>
      <c r="AD320" s="123"/>
      <c r="AE320" s="123"/>
      <c r="AF320" s="123"/>
      <c r="AG320" s="123"/>
    </row>
    <row r="321" spans="1:33">
      <c r="A321" s="123"/>
      <c r="B321" s="123"/>
      <c r="C321" s="123"/>
      <c r="D321" s="123"/>
      <c r="E321" s="123"/>
      <c r="F321" s="123"/>
      <c r="G321" s="123"/>
      <c r="H321" s="123"/>
      <c r="I321" s="123"/>
      <c r="J321" s="123"/>
      <c r="K321" s="123"/>
      <c r="L321" s="123"/>
      <c r="M321" s="123"/>
      <c r="N321" s="123"/>
      <c r="O321" s="123"/>
      <c r="P321" s="123"/>
      <c r="Q321" s="123"/>
      <c r="R321" s="123"/>
      <c r="S321" s="123"/>
      <c r="T321" s="123"/>
      <c r="U321" s="123"/>
      <c r="V321" s="123"/>
      <c r="W321" s="123"/>
      <c r="X321" s="123"/>
      <c r="Y321" s="123"/>
      <c r="Z321" s="123"/>
      <c r="AA321" s="123"/>
      <c r="AB321" s="123"/>
      <c r="AC321" s="123"/>
      <c r="AD321" s="123"/>
      <c r="AE321" s="123"/>
      <c r="AF321" s="123"/>
      <c r="AG321" s="123"/>
    </row>
    <row r="322" spans="1:33">
      <c r="A322" s="123"/>
      <c r="B322" s="123"/>
      <c r="C322" s="123"/>
      <c r="D322" s="123"/>
      <c r="E322" s="123"/>
      <c r="F322" s="123"/>
      <c r="G322" s="123"/>
      <c r="H322" s="123"/>
      <c r="I322" s="123"/>
      <c r="J322" s="123"/>
      <c r="K322" s="123"/>
      <c r="L322" s="123"/>
      <c r="M322" s="123"/>
      <c r="N322" s="123"/>
      <c r="O322" s="123"/>
      <c r="P322" s="123"/>
      <c r="Q322" s="123"/>
      <c r="R322" s="123"/>
      <c r="S322" s="123"/>
      <c r="T322" s="123"/>
      <c r="U322" s="123"/>
      <c r="V322" s="123"/>
      <c r="W322" s="123"/>
      <c r="X322" s="123"/>
      <c r="Y322" s="123"/>
      <c r="Z322" s="123"/>
      <c r="AA322" s="123"/>
      <c r="AB322" s="123"/>
      <c r="AC322" s="123"/>
      <c r="AD322" s="123"/>
      <c r="AE322" s="123"/>
      <c r="AF322" s="123"/>
      <c r="AG322" s="123"/>
    </row>
    <row r="323" spans="1:33">
      <c r="A323" s="123"/>
      <c r="B323" s="123"/>
      <c r="C323" s="123"/>
      <c r="D323" s="123"/>
      <c r="E323" s="123"/>
      <c r="F323" s="123"/>
      <c r="G323" s="123"/>
      <c r="H323" s="123"/>
      <c r="I323" s="123"/>
      <c r="J323" s="123"/>
      <c r="K323" s="123"/>
      <c r="L323" s="123"/>
      <c r="M323" s="123"/>
      <c r="N323" s="123"/>
      <c r="O323" s="123"/>
      <c r="P323" s="123"/>
      <c r="Q323" s="123"/>
      <c r="R323" s="123"/>
      <c r="S323" s="123"/>
      <c r="T323" s="123"/>
      <c r="U323" s="123"/>
      <c r="V323" s="123"/>
      <c r="W323" s="123"/>
      <c r="X323" s="123"/>
      <c r="Y323" s="123"/>
      <c r="Z323" s="123"/>
      <c r="AA323" s="123"/>
      <c r="AB323" s="123"/>
      <c r="AC323" s="123"/>
      <c r="AD323" s="123"/>
      <c r="AE323" s="123"/>
      <c r="AF323" s="123"/>
      <c r="AG323" s="123"/>
    </row>
    <row r="324" spans="1:33">
      <c r="A324" s="123"/>
      <c r="B324" s="123"/>
      <c r="C324" s="123"/>
      <c r="D324" s="123"/>
      <c r="E324" s="123"/>
      <c r="F324" s="123"/>
      <c r="G324" s="123"/>
      <c r="H324" s="123"/>
      <c r="I324" s="123"/>
      <c r="J324" s="123"/>
      <c r="K324" s="123"/>
      <c r="L324" s="123"/>
      <c r="M324" s="123"/>
      <c r="N324" s="123"/>
      <c r="O324" s="123"/>
      <c r="P324" s="123"/>
      <c r="Q324" s="123"/>
      <c r="R324" s="123"/>
      <c r="S324" s="123"/>
      <c r="T324" s="123"/>
      <c r="U324" s="123"/>
      <c r="V324" s="123"/>
      <c r="W324" s="123"/>
      <c r="X324" s="123"/>
      <c r="Y324" s="123"/>
      <c r="Z324" s="123"/>
      <c r="AA324" s="123"/>
      <c r="AB324" s="123"/>
      <c r="AC324" s="123"/>
      <c r="AD324" s="123"/>
      <c r="AE324" s="123"/>
      <c r="AF324" s="123"/>
      <c r="AG324" s="123"/>
    </row>
    <row r="325" spans="1:33">
      <c r="A325" s="123"/>
      <c r="B325" s="123"/>
      <c r="C325" s="123"/>
      <c r="D325" s="123"/>
      <c r="E325" s="123"/>
      <c r="F325" s="123"/>
      <c r="G325" s="123"/>
      <c r="H325" s="123"/>
      <c r="I325" s="123"/>
      <c r="J325" s="123"/>
      <c r="K325" s="123"/>
      <c r="L325" s="123"/>
      <c r="M325" s="123"/>
      <c r="N325" s="123"/>
      <c r="O325" s="123"/>
      <c r="P325" s="123"/>
      <c r="Q325" s="123"/>
      <c r="R325" s="123"/>
      <c r="S325" s="123"/>
      <c r="T325" s="123"/>
      <c r="U325" s="123"/>
      <c r="V325" s="123"/>
      <c r="W325" s="123"/>
      <c r="X325" s="123"/>
      <c r="Y325" s="123"/>
      <c r="Z325" s="123"/>
      <c r="AA325" s="123"/>
      <c r="AB325" s="123"/>
      <c r="AC325" s="123"/>
      <c r="AD325" s="123"/>
      <c r="AE325" s="123"/>
      <c r="AF325" s="123"/>
      <c r="AG325" s="123"/>
    </row>
    <row r="326" spans="1:33">
      <c r="A326" s="123"/>
      <c r="B326" s="123"/>
      <c r="C326" s="123"/>
      <c r="D326" s="123"/>
      <c r="E326" s="123"/>
      <c r="F326" s="123"/>
      <c r="G326" s="123"/>
      <c r="H326" s="123"/>
      <c r="I326" s="123"/>
      <c r="J326" s="123"/>
      <c r="K326" s="123"/>
      <c r="L326" s="123"/>
      <c r="M326" s="123"/>
      <c r="N326" s="123"/>
      <c r="O326" s="123"/>
      <c r="P326" s="123"/>
      <c r="Q326" s="123"/>
      <c r="R326" s="123"/>
      <c r="S326" s="123"/>
      <c r="T326" s="123"/>
      <c r="U326" s="123"/>
      <c r="V326" s="123"/>
      <c r="W326" s="123"/>
      <c r="X326" s="123"/>
      <c r="Y326" s="123"/>
      <c r="Z326" s="123"/>
      <c r="AA326" s="123"/>
      <c r="AB326" s="123"/>
      <c r="AC326" s="123"/>
      <c r="AD326" s="123"/>
      <c r="AE326" s="123"/>
      <c r="AF326" s="123"/>
      <c r="AG326" s="123"/>
    </row>
    <row r="327" spans="1:33">
      <c r="A327" s="123"/>
      <c r="B327" s="123"/>
      <c r="C327" s="123"/>
      <c r="D327" s="123"/>
      <c r="E327" s="123"/>
      <c r="F327" s="123"/>
      <c r="G327" s="123"/>
      <c r="H327" s="123"/>
      <c r="I327" s="123"/>
      <c r="J327" s="123"/>
      <c r="K327" s="123"/>
      <c r="L327" s="123"/>
      <c r="M327" s="123"/>
      <c r="N327" s="123"/>
      <c r="O327" s="123"/>
      <c r="P327" s="123"/>
      <c r="Q327" s="123"/>
      <c r="R327" s="123"/>
      <c r="S327" s="123"/>
      <c r="T327" s="123"/>
      <c r="U327" s="123"/>
      <c r="V327" s="123"/>
      <c r="W327" s="123"/>
      <c r="X327" s="123"/>
      <c r="Y327" s="123"/>
      <c r="Z327" s="123"/>
      <c r="AA327" s="123"/>
      <c r="AB327" s="123"/>
      <c r="AC327" s="123"/>
      <c r="AD327" s="123"/>
      <c r="AE327" s="123"/>
      <c r="AF327" s="123"/>
      <c r="AG327" s="123"/>
    </row>
    <row r="328" spans="1:33">
      <c r="A328" s="123"/>
      <c r="B328" s="123"/>
      <c r="C328" s="123"/>
      <c r="D328" s="123"/>
      <c r="E328" s="123"/>
      <c r="F328" s="123"/>
      <c r="G328" s="123"/>
      <c r="H328" s="123"/>
      <c r="I328" s="123"/>
      <c r="J328" s="123"/>
      <c r="K328" s="123"/>
      <c r="L328" s="123"/>
      <c r="M328" s="123"/>
      <c r="N328" s="123"/>
      <c r="O328" s="123"/>
      <c r="P328" s="123"/>
      <c r="Q328" s="123"/>
      <c r="R328" s="123"/>
      <c r="S328" s="123"/>
      <c r="T328" s="123"/>
      <c r="U328" s="123"/>
      <c r="V328" s="123"/>
      <c r="W328" s="123"/>
      <c r="X328" s="123"/>
      <c r="Y328" s="123"/>
      <c r="Z328" s="123"/>
      <c r="AA328" s="123"/>
      <c r="AB328" s="123"/>
      <c r="AC328" s="123"/>
      <c r="AD328" s="123"/>
      <c r="AE328" s="123"/>
      <c r="AF328" s="123"/>
      <c r="AG328" s="123"/>
    </row>
    <row r="329" spans="1:33">
      <c r="A329" s="123"/>
      <c r="B329" s="123"/>
      <c r="C329" s="123"/>
      <c r="D329" s="123"/>
      <c r="E329" s="123"/>
      <c r="F329" s="123"/>
      <c r="G329" s="123"/>
      <c r="H329" s="123"/>
      <c r="I329" s="123"/>
      <c r="J329" s="123"/>
      <c r="K329" s="123"/>
      <c r="L329" s="123"/>
      <c r="M329" s="123"/>
      <c r="N329" s="123"/>
      <c r="O329" s="123"/>
      <c r="P329" s="123"/>
      <c r="Q329" s="123"/>
      <c r="R329" s="123"/>
      <c r="S329" s="123"/>
      <c r="T329" s="123"/>
      <c r="U329" s="123"/>
      <c r="V329" s="123"/>
      <c r="W329" s="123"/>
      <c r="X329" s="123"/>
      <c r="Y329" s="123"/>
      <c r="Z329" s="123"/>
      <c r="AA329" s="123"/>
      <c r="AB329" s="123"/>
      <c r="AC329" s="123"/>
      <c r="AD329" s="123"/>
      <c r="AE329" s="123"/>
      <c r="AF329" s="123"/>
      <c r="AG329" s="123"/>
    </row>
    <row r="330" spans="1:33">
      <c r="A330" s="123"/>
      <c r="B330" s="123"/>
      <c r="C330" s="123"/>
      <c r="D330" s="123"/>
      <c r="E330" s="123"/>
      <c r="F330" s="123"/>
      <c r="G330" s="123"/>
      <c r="H330" s="123"/>
      <c r="I330" s="123"/>
      <c r="J330" s="123"/>
      <c r="K330" s="123"/>
      <c r="L330" s="123"/>
      <c r="M330" s="123"/>
      <c r="N330" s="123"/>
      <c r="O330" s="123"/>
      <c r="P330" s="123"/>
      <c r="Q330" s="123"/>
      <c r="R330" s="123"/>
      <c r="S330" s="123"/>
      <c r="T330" s="123"/>
      <c r="U330" s="123"/>
      <c r="V330" s="123"/>
      <c r="W330" s="123"/>
      <c r="X330" s="123"/>
      <c r="Y330" s="123"/>
      <c r="Z330" s="123"/>
      <c r="AA330" s="123"/>
      <c r="AB330" s="123"/>
      <c r="AC330" s="123"/>
      <c r="AD330" s="123"/>
      <c r="AE330" s="123"/>
      <c r="AF330" s="123"/>
      <c r="AG330" s="123"/>
    </row>
    <row r="331" spans="1:33">
      <c r="A331" s="123"/>
      <c r="B331" s="123"/>
      <c r="C331" s="123"/>
      <c r="D331" s="123"/>
      <c r="E331" s="123"/>
      <c r="F331" s="123"/>
      <c r="G331" s="123"/>
      <c r="H331" s="123"/>
      <c r="I331" s="123"/>
      <c r="J331" s="123"/>
      <c r="K331" s="123"/>
      <c r="L331" s="123"/>
      <c r="M331" s="123"/>
      <c r="N331" s="123"/>
      <c r="O331" s="123"/>
      <c r="P331" s="123"/>
      <c r="Q331" s="123"/>
      <c r="R331" s="123"/>
      <c r="S331" s="123"/>
      <c r="T331" s="123"/>
      <c r="U331" s="123"/>
      <c r="V331" s="123"/>
      <c r="W331" s="123"/>
      <c r="X331" s="123"/>
      <c r="Y331" s="123"/>
      <c r="Z331" s="123"/>
      <c r="AA331" s="123"/>
      <c r="AB331" s="123"/>
      <c r="AC331" s="123"/>
      <c r="AD331" s="123"/>
      <c r="AE331" s="123"/>
      <c r="AF331" s="123"/>
      <c r="AG331" s="123"/>
    </row>
    <row r="332" spans="1:33">
      <c r="A332" s="123"/>
      <c r="B332" s="123"/>
      <c r="C332" s="123"/>
      <c r="D332" s="123"/>
      <c r="E332" s="123"/>
      <c r="F332" s="123"/>
      <c r="G332" s="123"/>
      <c r="H332" s="123"/>
      <c r="I332" s="123"/>
      <c r="J332" s="123"/>
      <c r="K332" s="123"/>
      <c r="L332" s="123"/>
      <c r="M332" s="123"/>
      <c r="N332" s="123"/>
      <c r="O332" s="123"/>
      <c r="P332" s="123"/>
      <c r="Q332" s="123"/>
      <c r="R332" s="123"/>
      <c r="S332" s="123"/>
      <c r="T332" s="123"/>
      <c r="U332" s="123"/>
      <c r="V332" s="123"/>
      <c r="W332" s="123"/>
      <c r="X332" s="123"/>
      <c r="Y332" s="123"/>
      <c r="Z332" s="123"/>
      <c r="AA332" s="123"/>
      <c r="AB332" s="123"/>
      <c r="AC332" s="123"/>
      <c r="AD332" s="123"/>
      <c r="AE332" s="123"/>
      <c r="AF332" s="123"/>
      <c r="AG332" s="123"/>
    </row>
    <row r="333" spans="1:33">
      <c r="A333" s="123"/>
      <c r="B333" s="123"/>
      <c r="C333" s="123"/>
      <c r="D333" s="123"/>
      <c r="E333" s="123"/>
      <c r="F333" s="123"/>
      <c r="G333" s="123"/>
      <c r="H333" s="123"/>
      <c r="I333" s="123"/>
      <c r="J333" s="123"/>
      <c r="K333" s="123"/>
      <c r="L333" s="123"/>
      <c r="M333" s="123"/>
      <c r="N333" s="123"/>
      <c r="O333" s="123"/>
      <c r="P333" s="123"/>
      <c r="Q333" s="123"/>
      <c r="R333" s="123"/>
      <c r="S333" s="123"/>
      <c r="T333" s="123"/>
      <c r="U333" s="123"/>
      <c r="V333" s="123"/>
      <c r="W333" s="123"/>
      <c r="X333" s="123"/>
      <c r="Y333" s="123"/>
      <c r="Z333" s="123"/>
      <c r="AA333" s="123"/>
      <c r="AB333" s="123"/>
      <c r="AC333" s="123"/>
      <c r="AD333" s="123"/>
      <c r="AE333" s="123"/>
      <c r="AF333" s="123"/>
      <c r="AG333" s="123"/>
    </row>
    <row r="334" spans="1:33">
      <c r="A334" s="123"/>
      <c r="B334" s="123"/>
      <c r="C334" s="123"/>
      <c r="D334" s="123"/>
      <c r="E334" s="123"/>
      <c r="F334" s="123"/>
      <c r="G334" s="123"/>
      <c r="H334" s="123"/>
      <c r="I334" s="123"/>
      <c r="J334" s="123"/>
      <c r="K334" s="123"/>
      <c r="L334" s="123"/>
      <c r="M334" s="123"/>
      <c r="N334" s="123"/>
      <c r="O334" s="123"/>
      <c r="P334" s="123"/>
      <c r="Q334" s="123"/>
      <c r="R334" s="123"/>
      <c r="S334" s="123"/>
      <c r="T334" s="123"/>
      <c r="U334" s="123"/>
      <c r="V334" s="123"/>
      <c r="W334" s="123"/>
      <c r="X334" s="123"/>
      <c r="Y334" s="123"/>
      <c r="Z334" s="123"/>
      <c r="AA334" s="123"/>
      <c r="AB334" s="123"/>
      <c r="AC334" s="123"/>
      <c r="AD334" s="123"/>
      <c r="AE334" s="123"/>
      <c r="AF334" s="123"/>
      <c r="AG334" s="123"/>
    </row>
    <row r="335" spans="1:33">
      <c r="A335" s="123"/>
      <c r="B335" s="123"/>
      <c r="C335" s="123"/>
      <c r="D335" s="123"/>
      <c r="E335" s="123"/>
      <c r="F335" s="123"/>
      <c r="G335" s="123"/>
      <c r="H335" s="123"/>
      <c r="I335" s="123"/>
      <c r="J335" s="123"/>
      <c r="K335" s="123"/>
      <c r="L335" s="123"/>
      <c r="M335" s="123"/>
      <c r="N335" s="123"/>
      <c r="O335" s="123"/>
      <c r="P335" s="123"/>
      <c r="Q335" s="123"/>
      <c r="R335" s="123"/>
      <c r="S335" s="123"/>
      <c r="T335" s="123"/>
      <c r="U335" s="123"/>
      <c r="V335" s="123"/>
      <c r="W335" s="123"/>
      <c r="X335" s="123"/>
      <c r="Y335" s="123"/>
      <c r="Z335" s="123"/>
      <c r="AA335" s="123"/>
      <c r="AB335" s="123"/>
      <c r="AC335" s="123"/>
      <c r="AD335" s="123"/>
      <c r="AE335" s="123"/>
      <c r="AF335" s="123"/>
      <c r="AG335" s="123"/>
    </row>
    <row r="336" spans="1:33">
      <c r="A336" s="123"/>
      <c r="B336" s="123"/>
      <c r="C336" s="123"/>
      <c r="D336" s="123"/>
      <c r="E336" s="123"/>
      <c r="F336" s="123"/>
      <c r="G336" s="123"/>
      <c r="H336" s="123"/>
      <c r="I336" s="123"/>
      <c r="J336" s="123"/>
      <c r="K336" s="123"/>
      <c r="L336" s="123"/>
      <c r="M336" s="123"/>
      <c r="N336" s="123"/>
      <c r="O336" s="123"/>
      <c r="P336" s="123"/>
      <c r="Q336" s="123"/>
      <c r="R336" s="123"/>
      <c r="S336" s="123"/>
      <c r="T336" s="123"/>
      <c r="U336" s="123"/>
      <c r="V336" s="123"/>
      <c r="W336" s="123"/>
      <c r="X336" s="123"/>
      <c r="Y336" s="123"/>
      <c r="Z336" s="123"/>
      <c r="AA336" s="123"/>
      <c r="AB336" s="123"/>
      <c r="AC336" s="123"/>
      <c r="AD336" s="123"/>
      <c r="AE336" s="123"/>
      <c r="AF336" s="123"/>
      <c r="AG336" s="123"/>
    </row>
    <row r="337" spans="1:33">
      <c r="A337" s="123"/>
      <c r="B337" s="123"/>
      <c r="C337" s="123"/>
      <c r="D337" s="123"/>
      <c r="E337" s="123"/>
      <c r="F337" s="123"/>
      <c r="G337" s="123"/>
      <c r="H337" s="123"/>
      <c r="I337" s="123"/>
      <c r="J337" s="123"/>
      <c r="K337" s="123"/>
      <c r="L337" s="123"/>
      <c r="M337" s="123"/>
      <c r="N337" s="123"/>
      <c r="O337" s="123"/>
      <c r="P337" s="123"/>
      <c r="Q337" s="123"/>
      <c r="R337" s="123"/>
      <c r="S337" s="123"/>
      <c r="T337" s="123"/>
      <c r="U337" s="123"/>
      <c r="V337" s="123"/>
      <c r="W337" s="123"/>
      <c r="X337" s="123"/>
      <c r="Y337" s="123"/>
      <c r="Z337" s="123"/>
      <c r="AA337" s="123"/>
      <c r="AB337" s="123"/>
      <c r="AC337" s="123"/>
      <c r="AD337" s="123"/>
      <c r="AE337" s="123"/>
      <c r="AF337" s="123"/>
      <c r="AG337" s="123"/>
    </row>
    <row r="338" spans="1:33">
      <c r="A338" s="123"/>
      <c r="B338" s="123"/>
      <c r="C338" s="123"/>
      <c r="D338" s="123"/>
      <c r="E338" s="123"/>
      <c r="F338" s="123"/>
      <c r="G338" s="123"/>
      <c r="H338" s="123"/>
      <c r="I338" s="123"/>
      <c r="J338" s="123"/>
      <c r="K338" s="123"/>
      <c r="L338" s="123"/>
      <c r="M338" s="123"/>
      <c r="N338" s="123"/>
      <c r="O338" s="123"/>
      <c r="P338" s="123"/>
      <c r="Q338" s="123"/>
      <c r="R338" s="123"/>
      <c r="S338" s="123"/>
      <c r="T338" s="123"/>
      <c r="U338" s="123"/>
      <c r="V338" s="123"/>
      <c r="W338" s="123"/>
      <c r="X338" s="123"/>
      <c r="Y338" s="123"/>
      <c r="Z338" s="123"/>
      <c r="AA338" s="123"/>
      <c r="AB338" s="123"/>
      <c r="AC338" s="123"/>
      <c r="AD338" s="123"/>
      <c r="AE338" s="123"/>
      <c r="AF338" s="123"/>
      <c r="AG338" s="123"/>
    </row>
    <row r="339" spans="1:33">
      <c r="A339" s="123"/>
      <c r="B339" s="123"/>
      <c r="C339" s="123"/>
      <c r="D339" s="123"/>
      <c r="E339" s="123"/>
      <c r="F339" s="123"/>
      <c r="G339" s="123"/>
      <c r="H339" s="123"/>
      <c r="I339" s="123"/>
      <c r="J339" s="123"/>
      <c r="K339" s="123"/>
      <c r="L339" s="123"/>
      <c r="M339" s="123"/>
      <c r="N339" s="123"/>
      <c r="O339" s="123"/>
      <c r="P339" s="123"/>
      <c r="Q339" s="123"/>
      <c r="R339" s="123"/>
      <c r="S339" s="123"/>
      <c r="T339" s="123"/>
      <c r="U339" s="123"/>
      <c r="V339" s="123"/>
      <c r="W339" s="123"/>
      <c r="X339" s="123"/>
      <c r="Y339" s="123"/>
      <c r="Z339" s="123"/>
      <c r="AA339" s="123"/>
      <c r="AB339" s="123"/>
      <c r="AC339" s="123"/>
      <c r="AD339" s="123"/>
      <c r="AE339" s="123"/>
      <c r="AF339" s="123"/>
      <c r="AG339" s="123"/>
    </row>
    <row r="340" spans="1:33">
      <c r="A340" s="123"/>
      <c r="B340" s="140"/>
      <c r="C340" s="140"/>
      <c r="D340" s="140"/>
      <c r="E340" s="140"/>
      <c r="F340" s="140"/>
      <c r="G340" s="140"/>
      <c r="H340" s="140"/>
      <c r="I340" s="140"/>
      <c r="J340" s="140"/>
      <c r="K340" s="140"/>
      <c r="L340" s="140"/>
      <c r="M340" s="140"/>
      <c r="N340" s="140"/>
      <c r="O340" s="140"/>
      <c r="P340" s="140"/>
      <c r="Q340" s="140"/>
      <c r="R340" s="140"/>
      <c r="S340" s="140"/>
      <c r="T340" s="140"/>
      <c r="U340" s="140"/>
      <c r="V340" s="140"/>
      <c r="W340" s="140"/>
      <c r="X340" s="140"/>
      <c r="Y340" s="140"/>
      <c r="Z340" s="140"/>
      <c r="AA340" s="140"/>
      <c r="AB340" s="140"/>
      <c r="AC340" s="140"/>
      <c r="AD340" s="140"/>
      <c r="AE340" s="140"/>
      <c r="AF340" s="140"/>
      <c r="AG340" s="140"/>
    </row>
    <row r="341" spans="1:33">
      <c r="A341" s="123"/>
      <c r="B341" s="123"/>
      <c r="C341" s="123"/>
      <c r="D341" s="123"/>
      <c r="E341" s="123"/>
      <c r="F341" s="123"/>
      <c r="G341" s="123"/>
      <c r="H341" s="123"/>
      <c r="I341" s="123"/>
      <c r="J341" s="123"/>
      <c r="K341" s="123"/>
      <c r="L341" s="123"/>
      <c r="M341" s="123"/>
      <c r="N341" s="123"/>
      <c r="O341" s="123"/>
      <c r="P341" s="123"/>
      <c r="Q341" s="123"/>
      <c r="R341" s="123"/>
      <c r="S341" s="123"/>
      <c r="T341" s="123"/>
      <c r="U341" s="123"/>
      <c r="V341" s="123"/>
      <c r="W341" s="123"/>
      <c r="X341" s="123"/>
      <c r="Y341" s="123"/>
      <c r="Z341" s="123"/>
      <c r="AA341" s="123"/>
      <c r="AB341" s="123"/>
      <c r="AC341" s="123"/>
      <c r="AD341" s="123"/>
      <c r="AE341" s="123"/>
      <c r="AF341" s="123"/>
      <c r="AG341" s="123"/>
    </row>
    <row r="342" spans="1:33">
      <c r="A342" s="123"/>
      <c r="B342" s="123"/>
      <c r="C342" s="123"/>
      <c r="D342" s="123"/>
      <c r="E342" s="123"/>
      <c r="F342" s="123"/>
      <c r="G342" s="123"/>
      <c r="H342" s="123"/>
      <c r="I342" s="123"/>
      <c r="J342" s="123"/>
      <c r="K342" s="123"/>
      <c r="L342" s="123"/>
      <c r="M342" s="123"/>
      <c r="N342" s="123"/>
      <c r="O342" s="123"/>
      <c r="P342" s="123"/>
      <c r="Q342" s="123"/>
      <c r="R342" s="123"/>
      <c r="S342" s="123"/>
      <c r="T342" s="123"/>
      <c r="U342" s="123"/>
      <c r="V342" s="123"/>
      <c r="W342" s="123"/>
      <c r="X342" s="123"/>
      <c r="Y342" s="123"/>
      <c r="Z342" s="123"/>
      <c r="AA342" s="123"/>
      <c r="AB342" s="123"/>
      <c r="AC342" s="123"/>
      <c r="AD342" s="123"/>
      <c r="AE342" s="123"/>
      <c r="AF342" s="123"/>
      <c r="AG342" s="123"/>
    </row>
    <row r="343" spans="1:33">
      <c r="A343" s="123"/>
      <c r="B343" s="123"/>
      <c r="C343" s="123"/>
      <c r="D343" s="123"/>
      <c r="E343" s="123"/>
      <c r="F343" s="123"/>
      <c r="G343" s="123"/>
      <c r="H343" s="123"/>
      <c r="I343" s="123"/>
      <c r="J343" s="123"/>
      <c r="K343" s="123"/>
      <c r="L343" s="123"/>
      <c r="M343" s="123"/>
      <c r="N343" s="123"/>
      <c r="O343" s="123"/>
      <c r="P343" s="123"/>
      <c r="Q343" s="123"/>
      <c r="R343" s="123"/>
      <c r="S343" s="123"/>
      <c r="T343" s="123"/>
      <c r="U343" s="123"/>
      <c r="V343" s="123"/>
      <c r="W343" s="123"/>
      <c r="X343" s="123"/>
      <c r="Y343" s="123"/>
      <c r="Z343" s="123"/>
      <c r="AA343" s="123"/>
      <c r="AB343" s="123"/>
      <c r="AC343" s="123"/>
      <c r="AD343" s="123"/>
      <c r="AE343" s="123"/>
      <c r="AF343" s="123"/>
      <c r="AG343" s="123"/>
    </row>
    <row r="344" spans="1:33">
      <c r="A344" s="123"/>
      <c r="B344" s="123"/>
      <c r="C344" s="123"/>
      <c r="D344" s="123"/>
      <c r="E344" s="123"/>
      <c r="F344" s="123"/>
      <c r="G344" s="123"/>
      <c r="H344" s="123"/>
      <c r="I344" s="123"/>
      <c r="J344" s="123"/>
      <c r="K344" s="123"/>
      <c r="L344" s="123"/>
      <c r="M344" s="123"/>
      <c r="N344" s="123"/>
      <c r="O344" s="123"/>
      <c r="P344" s="123"/>
      <c r="Q344" s="123"/>
      <c r="R344" s="123"/>
      <c r="S344" s="123"/>
      <c r="T344" s="123"/>
      <c r="U344" s="123"/>
      <c r="V344" s="123"/>
      <c r="W344" s="123"/>
      <c r="X344" s="123"/>
      <c r="Y344" s="123"/>
      <c r="Z344" s="123"/>
      <c r="AA344" s="123"/>
      <c r="AB344" s="123"/>
      <c r="AC344" s="123"/>
      <c r="AD344" s="123"/>
      <c r="AE344" s="123"/>
      <c r="AF344" s="123"/>
      <c r="AG344" s="123"/>
    </row>
    <row r="345" spans="1:33">
      <c r="A345" s="123"/>
      <c r="B345" s="123"/>
      <c r="C345" s="123"/>
      <c r="D345" s="123"/>
      <c r="E345" s="123"/>
      <c r="F345" s="123"/>
      <c r="G345" s="123"/>
      <c r="H345" s="123"/>
      <c r="I345" s="123"/>
      <c r="J345" s="123"/>
      <c r="K345" s="123"/>
      <c r="L345" s="123"/>
      <c r="M345" s="123"/>
      <c r="N345" s="123"/>
      <c r="O345" s="123"/>
      <c r="P345" s="123"/>
      <c r="Q345" s="123"/>
      <c r="R345" s="123"/>
      <c r="S345" s="123"/>
      <c r="T345" s="123"/>
      <c r="U345" s="123"/>
      <c r="V345" s="123"/>
      <c r="W345" s="123"/>
      <c r="X345" s="123"/>
      <c r="Y345" s="123"/>
      <c r="Z345" s="123"/>
      <c r="AA345" s="123"/>
      <c r="AB345" s="123"/>
      <c r="AC345" s="123"/>
      <c r="AD345" s="123"/>
      <c r="AE345" s="123"/>
      <c r="AF345" s="123"/>
      <c r="AG345" s="123"/>
    </row>
    <row r="346" spans="1:33">
      <c r="A346" s="123"/>
      <c r="B346" s="123"/>
      <c r="C346" s="123"/>
      <c r="D346" s="123"/>
      <c r="E346" s="123"/>
      <c r="F346" s="123"/>
      <c r="G346" s="123"/>
      <c r="H346" s="123"/>
      <c r="I346" s="123"/>
      <c r="J346" s="123"/>
      <c r="K346" s="123"/>
      <c r="L346" s="123"/>
      <c r="M346" s="123"/>
      <c r="N346" s="123"/>
      <c r="O346" s="123"/>
      <c r="P346" s="123"/>
      <c r="Q346" s="123"/>
      <c r="R346" s="123"/>
      <c r="S346" s="123"/>
      <c r="T346" s="123"/>
      <c r="U346" s="123"/>
      <c r="V346" s="123"/>
      <c r="W346" s="123"/>
      <c r="X346" s="123"/>
      <c r="Y346" s="123"/>
      <c r="Z346" s="123"/>
      <c r="AA346" s="123"/>
      <c r="AB346" s="123"/>
      <c r="AC346" s="123"/>
      <c r="AD346" s="123"/>
      <c r="AE346" s="123"/>
      <c r="AF346" s="123"/>
      <c r="AG346" s="123"/>
    </row>
    <row r="347" spans="1:33">
      <c r="A347" s="123"/>
      <c r="B347" s="123"/>
      <c r="C347" s="123"/>
      <c r="D347" s="123"/>
      <c r="E347" s="123"/>
      <c r="F347" s="123"/>
      <c r="G347" s="123"/>
      <c r="H347" s="123"/>
      <c r="I347" s="123"/>
      <c r="J347" s="123"/>
      <c r="K347" s="123"/>
      <c r="L347" s="123"/>
      <c r="M347" s="123"/>
      <c r="N347" s="123"/>
      <c r="O347" s="123"/>
      <c r="P347" s="123"/>
      <c r="Q347" s="123"/>
      <c r="R347" s="123"/>
      <c r="S347" s="123"/>
      <c r="T347" s="123"/>
      <c r="U347" s="123"/>
      <c r="V347" s="123"/>
      <c r="W347" s="123"/>
      <c r="X347" s="123"/>
      <c r="Y347" s="123"/>
      <c r="Z347" s="123"/>
      <c r="AA347" s="123"/>
      <c r="AB347" s="123"/>
      <c r="AC347" s="123"/>
      <c r="AD347" s="123"/>
      <c r="AE347" s="123"/>
      <c r="AF347" s="123"/>
      <c r="AG347" s="123"/>
    </row>
    <row r="348" spans="1:33">
      <c r="A348" s="123"/>
      <c r="B348" s="123"/>
      <c r="C348" s="123"/>
      <c r="D348" s="123"/>
      <c r="E348" s="123"/>
      <c r="F348" s="123"/>
      <c r="G348" s="123"/>
      <c r="H348" s="123"/>
      <c r="I348" s="123"/>
      <c r="J348" s="123"/>
      <c r="K348" s="123"/>
      <c r="L348" s="123"/>
      <c r="M348" s="123"/>
      <c r="N348" s="123"/>
      <c r="O348" s="123"/>
      <c r="P348" s="123"/>
      <c r="Q348" s="123"/>
      <c r="R348" s="123"/>
      <c r="S348" s="123"/>
      <c r="T348" s="123"/>
      <c r="U348" s="123"/>
      <c r="V348" s="123"/>
      <c r="W348" s="123"/>
      <c r="X348" s="123"/>
      <c r="Y348" s="123"/>
      <c r="Z348" s="123"/>
      <c r="AA348" s="123"/>
      <c r="AB348" s="123"/>
      <c r="AC348" s="123"/>
      <c r="AD348" s="123"/>
      <c r="AE348" s="123"/>
      <c r="AF348" s="123"/>
      <c r="AG348" s="123"/>
    </row>
    <row r="349" spans="1:33">
      <c r="A349" s="123"/>
      <c r="B349" s="123"/>
      <c r="C349" s="123"/>
      <c r="D349" s="123"/>
      <c r="E349" s="123"/>
      <c r="F349" s="123"/>
      <c r="G349" s="123"/>
      <c r="H349" s="123"/>
      <c r="I349" s="123"/>
      <c r="J349" s="123"/>
      <c r="K349" s="123"/>
      <c r="L349" s="123"/>
      <c r="M349" s="123"/>
      <c r="N349" s="123"/>
      <c r="O349" s="123"/>
      <c r="P349" s="123"/>
      <c r="Q349" s="123"/>
      <c r="R349" s="123"/>
      <c r="S349" s="123"/>
      <c r="T349" s="123"/>
      <c r="U349" s="123"/>
      <c r="V349" s="123"/>
      <c r="W349" s="123"/>
      <c r="X349" s="123"/>
      <c r="Y349" s="123"/>
      <c r="Z349" s="123"/>
      <c r="AA349" s="123"/>
      <c r="AB349" s="123"/>
      <c r="AC349" s="123"/>
      <c r="AD349" s="123"/>
      <c r="AE349" s="123"/>
      <c r="AF349" s="123"/>
      <c r="AG349" s="123"/>
    </row>
    <row r="350" spans="1:33">
      <c r="A350" s="123"/>
      <c r="B350" s="123"/>
      <c r="C350" s="123"/>
      <c r="D350" s="123"/>
      <c r="E350" s="123"/>
      <c r="F350" s="123"/>
      <c r="G350" s="123"/>
      <c r="H350" s="123"/>
      <c r="I350" s="123"/>
      <c r="J350" s="123"/>
      <c r="K350" s="123"/>
      <c r="L350" s="123"/>
      <c r="M350" s="123"/>
      <c r="N350" s="123"/>
      <c r="O350" s="123"/>
      <c r="P350" s="123"/>
      <c r="Q350" s="123"/>
      <c r="R350" s="123"/>
      <c r="S350" s="123"/>
      <c r="T350" s="123"/>
      <c r="U350" s="123"/>
      <c r="V350" s="123"/>
      <c r="W350" s="123"/>
      <c r="X350" s="123"/>
      <c r="Y350" s="123"/>
      <c r="Z350" s="123"/>
      <c r="AA350" s="123"/>
      <c r="AB350" s="123"/>
      <c r="AC350" s="123"/>
      <c r="AD350" s="123"/>
      <c r="AE350" s="123"/>
      <c r="AF350" s="123"/>
      <c r="AG350" s="123"/>
    </row>
    <row r="351" spans="1:33">
      <c r="A351" s="123"/>
      <c r="B351" s="123"/>
      <c r="C351" s="123"/>
      <c r="D351" s="123"/>
      <c r="E351" s="123"/>
      <c r="F351" s="123"/>
      <c r="G351" s="123"/>
      <c r="H351" s="123"/>
      <c r="I351" s="123"/>
      <c r="J351" s="123"/>
      <c r="K351" s="123"/>
      <c r="L351" s="123"/>
      <c r="M351" s="123"/>
      <c r="N351" s="123"/>
      <c r="O351" s="123"/>
      <c r="P351" s="123"/>
      <c r="Q351" s="123"/>
      <c r="R351" s="123"/>
      <c r="S351" s="123"/>
      <c r="T351" s="123"/>
      <c r="U351" s="123"/>
      <c r="V351" s="123"/>
      <c r="W351" s="123"/>
      <c r="X351" s="123"/>
      <c r="Y351" s="123"/>
      <c r="Z351" s="123"/>
      <c r="AA351" s="123"/>
      <c r="AB351" s="123"/>
      <c r="AC351" s="123"/>
      <c r="AD351" s="123"/>
      <c r="AE351" s="123"/>
      <c r="AF351" s="123"/>
      <c r="AG351" s="123"/>
    </row>
    <row r="352" spans="1:33">
      <c r="A352" s="123"/>
      <c r="B352" s="123"/>
      <c r="C352" s="123"/>
      <c r="D352" s="123"/>
      <c r="E352" s="123"/>
      <c r="F352" s="123"/>
      <c r="G352" s="123"/>
      <c r="H352" s="123"/>
      <c r="I352" s="123"/>
      <c r="J352" s="123"/>
      <c r="K352" s="123"/>
      <c r="L352" s="123"/>
      <c r="M352" s="123"/>
      <c r="N352" s="123"/>
      <c r="O352" s="123"/>
      <c r="P352" s="123"/>
      <c r="Q352" s="123"/>
      <c r="R352" s="123"/>
      <c r="S352" s="123"/>
      <c r="T352" s="123"/>
      <c r="U352" s="123"/>
      <c r="V352" s="123"/>
      <c r="W352" s="123"/>
      <c r="X352" s="123"/>
      <c r="Y352" s="123"/>
      <c r="Z352" s="123"/>
      <c r="AA352" s="123"/>
      <c r="AB352" s="123"/>
      <c r="AC352" s="123"/>
      <c r="AD352" s="123"/>
      <c r="AE352" s="123"/>
      <c r="AF352" s="123"/>
      <c r="AG352" s="123"/>
    </row>
    <row r="353" spans="1:33">
      <c r="A353" s="123"/>
      <c r="B353" s="123"/>
      <c r="C353" s="123"/>
      <c r="D353" s="123"/>
      <c r="E353" s="123"/>
      <c r="F353" s="123"/>
      <c r="G353" s="123"/>
      <c r="H353" s="123"/>
      <c r="I353" s="123"/>
      <c r="J353" s="123"/>
      <c r="K353" s="123"/>
      <c r="L353" s="123"/>
      <c r="M353" s="123"/>
      <c r="N353" s="123"/>
      <c r="O353" s="123"/>
      <c r="P353" s="123"/>
      <c r="Q353" s="123"/>
      <c r="R353" s="123"/>
      <c r="S353" s="123"/>
      <c r="T353" s="123"/>
      <c r="U353" s="123"/>
      <c r="V353" s="123"/>
      <c r="W353" s="123"/>
      <c r="X353" s="123"/>
      <c r="Y353" s="123"/>
      <c r="Z353" s="123"/>
      <c r="AA353" s="123"/>
      <c r="AB353" s="123"/>
      <c r="AC353" s="123"/>
      <c r="AD353" s="123"/>
      <c r="AE353" s="123"/>
      <c r="AF353" s="123"/>
      <c r="AG353" s="123"/>
    </row>
    <row r="354" spans="1:33">
      <c r="A354" s="123"/>
      <c r="B354" s="123"/>
      <c r="C354" s="123"/>
      <c r="D354" s="123"/>
      <c r="E354" s="123"/>
      <c r="F354" s="123"/>
      <c r="G354" s="123"/>
      <c r="H354" s="123"/>
      <c r="I354" s="123"/>
      <c r="J354" s="123"/>
      <c r="K354" s="123"/>
      <c r="L354" s="123"/>
      <c r="M354" s="123"/>
      <c r="N354" s="123"/>
      <c r="O354" s="123"/>
      <c r="P354" s="123"/>
      <c r="Q354" s="123"/>
      <c r="R354" s="123"/>
      <c r="S354" s="123"/>
      <c r="T354" s="123"/>
      <c r="U354" s="123"/>
      <c r="V354" s="123"/>
      <c r="W354" s="123"/>
      <c r="X354" s="123"/>
      <c r="Y354" s="123"/>
      <c r="Z354" s="123"/>
      <c r="AA354" s="123"/>
      <c r="AB354" s="123"/>
      <c r="AC354" s="123"/>
      <c r="AD354" s="123"/>
      <c r="AE354" s="123"/>
      <c r="AF354" s="123"/>
      <c r="AG354" s="123"/>
    </row>
    <row r="355" spans="1:33">
      <c r="A355" s="123"/>
      <c r="B355" s="123"/>
      <c r="C355" s="123"/>
      <c r="D355" s="123"/>
      <c r="E355" s="123"/>
      <c r="F355" s="123"/>
      <c r="G355" s="123"/>
      <c r="H355" s="123"/>
      <c r="I355" s="123"/>
      <c r="J355" s="123"/>
      <c r="K355" s="123"/>
      <c r="L355" s="123"/>
      <c r="M355" s="123"/>
      <c r="N355" s="123"/>
      <c r="O355" s="123"/>
      <c r="P355" s="123"/>
      <c r="Q355" s="123"/>
      <c r="R355" s="123"/>
      <c r="S355" s="123"/>
      <c r="T355" s="123"/>
      <c r="U355" s="123"/>
      <c r="V355" s="123"/>
      <c r="W355" s="123"/>
      <c r="X355" s="123"/>
      <c r="Y355" s="123"/>
      <c r="Z355" s="123"/>
      <c r="AA355" s="123"/>
      <c r="AB355" s="123"/>
      <c r="AC355" s="123"/>
      <c r="AD355" s="123"/>
      <c r="AE355" s="123"/>
      <c r="AF355" s="123"/>
      <c r="AG355" s="123"/>
    </row>
    <row r="356" spans="1:33">
      <c r="A356" s="123"/>
      <c r="B356" s="123"/>
      <c r="C356" s="123"/>
      <c r="D356" s="123"/>
      <c r="E356" s="123"/>
      <c r="F356" s="123"/>
      <c r="G356" s="123"/>
      <c r="H356" s="123"/>
      <c r="I356" s="123"/>
      <c r="J356" s="123"/>
      <c r="K356" s="123"/>
      <c r="L356" s="123"/>
      <c r="M356" s="123"/>
      <c r="N356" s="123"/>
      <c r="O356" s="123"/>
      <c r="P356" s="123"/>
      <c r="Q356" s="123"/>
      <c r="R356" s="123"/>
      <c r="S356" s="123"/>
      <c r="T356" s="123"/>
      <c r="U356" s="123"/>
      <c r="V356" s="123"/>
      <c r="W356" s="123"/>
      <c r="X356" s="123"/>
      <c r="Y356" s="123"/>
      <c r="Z356" s="123"/>
      <c r="AA356" s="123"/>
      <c r="AB356" s="123"/>
      <c r="AC356" s="123"/>
      <c r="AD356" s="123"/>
      <c r="AE356" s="123"/>
      <c r="AF356" s="123"/>
      <c r="AG356" s="123"/>
    </row>
  </sheetData>
  <mergeCells count="4">
    <mergeCell ref="B116:AG116"/>
    <mergeCell ref="B258:AG258"/>
    <mergeCell ref="B275:AG275"/>
    <mergeCell ref="B340:AG34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BB532-5678-4233-A2E0-E3C8F877BE29}">
  <dimension ref="A1:AH4409"/>
  <sheetViews>
    <sheetView topLeftCell="B196" workbookViewId="0">
      <selection activeCell="B108" sqref="A108:XFD108"/>
    </sheetView>
  </sheetViews>
  <sheetFormatPr defaultRowHeight="14.5"/>
  <cols>
    <col min="1" max="1" width="21.36328125" style="123" hidden="1" customWidth="1"/>
    <col min="2" max="2" width="46.7265625" style="123" customWidth="1"/>
    <col min="3" max="33" width="8.7265625" style="123"/>
    <col min="34" max="34" width="8.7265625" style="123" bestFit="1"/>
    <col min="35" max="16384" width="8.7265625" style="123"/>
  </cols>
  <sheetData>
    <row r="1" spans="1:34" ht="15" customHeight="1" thickBot="1">
      <c r="B1" s="26" t="s">
        <v>2048</v>
      </c>
      <c r="C1" s="27">
        <v>2020</v>
      </c>
      <c r="D1" s="27">
        <v>2021</v>
      </c>
      <c r="E1" s="27">
        <v>2022</v>
      </c>
      <c r="F1" s="27">
        <v>2023</v>
      </c>
      <c r="G1" s="27">
        <v>2024</v>
      </c>
      <c r="H1" s="27">
        <v>2025</v>
      </c>
      <c r="I1" s="27">
        <v>2026</v>
      </c>
      <c r="J1" s="27">
        <v>2027</v>
      </c>
      <c r="K1" s="27">
        <v>2028</v>
      </c>
      <c r="L1" s="27">
        <v>2029</v>
      </c>
      <c r="M1" s="27">
        <v>2030</v>
      </c>
      <c r="N1" s="27">
        <v>2031</v>
      </c>
      <c r="O1" s="27">
        <v>2032</v>
      </c>
      <c r="P1" s="27">
        <v>2033</v>
      </c>
      <c r="Q1" s="27">
        <v>2034</v>
      </c>
      <c r="R1" s="27">
        <v>2035</v>
      </c>
      <c r="S1" s="27">
        <v>2036</v>
      </c>
      <c r="T1" s="27">
        <v>2037</v>
      </c>
      <c r="U1" s="27">
        <v>2038</v>
      </c>
      <c r="V1" s="27">
        <v>2039</v>
      </c>
      <c r="W1" s="27">
        <v>2040</v>
      </c>
      <c r="X1" s="27">
        <v>2041</v>
      </c>
      <c r="Y1" s="27">
        <v>2042</v>
      </c>
      <c r="Z1" s="27">
        <v>2043</v>
      </c>
      <c r="AA1" s="27">
        <v>2044</v>
      </c>
      <c r="AB1" s="27">
        <v>2045</v>
      </c>
      <c r="AC1" s="27">
        <v>2046</v>
      </c>
      <c r="AD1" s="27">
        <v>2047</v>
      </c>
      <c r="AE1" s="27">
        <v>2048</v>
      </c>
      <c r="AF1" s="27">
        <v>2049</v>
      </c>
      <c r="AG1" s="27">
        <v>2050</v>
      </c>
    </row>
    <row r="2" spans="1:34" ht="15" customHeight="1" thickTop="1"/>
    <row r="3" spans="1:34" ht="15" customHeight="1">
      <c r="C3" s="130" t="s">
        <v>110</v>
      </c>
      <c r="D3" s="130" t="s">
        <v>1098</v>
      </c>
    </row>
    <row r="4" spans="1:34" ht="15" customHeight="1">
      <c r="C4" s="130" t="s">
        <v>109</v>
      </c>
      <c r="D4" s="130" t="s">
        <v>1099</v>
      </c>
      <c r="G4" s="130" t="s">
        <v>108</v>
      </c>
    </row>
    <row r="5" spans="1:34" ht="15" customHeight="1">
      <c r="C5" s="130" t="s">
        <v>107</v>
      </c>
      <c r="D5" s="130" t="s">
        <v>1100</v>
      </c>
    </row>
    <row r="6" spans="1:34" ht="15" customHeight="1">
      <c r="C6" s="130" t="s">
        <v>106</v>
      </c>
      <c r="E6" s="130" t="s">
        <v>1101</v>
      </c>
    </row>
    <row r="10" spans="1:34" ht="15" customHeight="1">
      <c r="A10" s="19" t="s">
        <v>768</v>
      </c>
      <c r="B10" s="29" t="s">
        <v>1990</v>
      </c>
      <c r="AH10" s="98" t="s">
        <v>1102</v>
      </c>
    </row>
    <row r="11" spans="1:34" ht="15" customHeight="1">
      <c r="B11" s="26"/>
      <c r="AH11" s="98" t="s">
        <v>1103</v>
      </c>
    </row>
    <row r="12" spans="1:34" ht="15" customHeight="1">
      <c r="B12" s="26"/>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98" t="s">
        <v>1104</v>
      </c>
    </row>
    <row r="13" spans="1:34" ht="15" customHeight="1" thickBot="1">
      <c r="B13" s="27" t="s">
        <v>1991</v>
      </c>
      <c r="C13" s="27">
        <v>2020</v>
      </c>
      <c r="D13" s="27">
        <v>2021</v>
      </c>
      <c r="E13" s="27">
        <v>2022</v>
      </c>
      <c r="F13" s="27">
        <v>2023</v>
      </c>
      <c r="G13" s="27">
        <v>2024</v>
      </c>
      <c r="H13" s="27">
        <v>2025</v>
      </c>
      <c r="I13" s="27">
        <v>2026</v>
      </c>
      <c r="J13" s="27">
        <v>2027</v>
      </c>
      <c r="K13" s="27">
        <v>2028</v>
      </c>
      <c r="L13" s="27">
        <v>2029</v>
      </c>
      <c r="M13" s="27">
        <v>2030</v>
      </c>
      <c r="N13" s="27">
        <v>2031</v>
      </c>
      <c r="O13" s="27">
        <v>2032</v>
      </c>
      <c r="P13" s="27">
        <v>2033</v>
      </c>
      <c r="Q13" s="27">
        <v>2034</v>
      </c>
      <c r="R13" s="27">
        <v>2035</v>
      </c>
      <c r="S13" s="27">
        <v>2036</v>
      </c>
      <c r="T13" s="27">
        <v>2037</v>
      </c>
      <c r="U13" s="27">
        <v>2038</v>
      </c>
      <c r="V13" s="27">
        <v>2039</v>
      </c>
      <c r="W13" s="27">
        <v>2040</v>
      </c>
      <c r="X13" s="27">
        <v>2041</v>
      </c>
      <c r="Y13" s="27">
        <v>2042</v>
      </c>
      <c r="Z13" s="27">
        <v>2043</v>
      </c>
      <c r="AA13" s="27">
        <v>2044</v>
      </c>
      <c r="AB13" s="27">
        <v>2045</v>
      </c>
      <c r="AC13" s="27">
        <v>2046</v>
      </c>
      <c r="AD13" s="27">
        <v>2047</v>
      </c>
      <c r="AE13" s="27">
        <v>2048</v>
      </c>
      <c r="AF13" s="27">
        <v>2049</v>
      </c>
      <c r="AG13" s="27">
        <v>2050</v>
      </c>
      <c r="AH13" s="99" t="s">
        <v>1105</v>
      </c>
    </row>
    <row r="14" spans="1:34" ht="15" customHeight="1" thickTop="1"/>
    <row r="15" spans="1:34" ht="15" customHeight="1">
      <c r="B15" s="30" t="s">
        <v>1992</v>
      </c>
    </row>
    <row r="16" spans="1:34" ht="15" customHeight="1"/>
    <row r="17" spans="1:34" ht="15" customHeight="1">
      <c r="B17" s="30" t="s">
        <v>1993</v>
      </c>
    </row>
    <row r="18" spans="1:34" ht="15" customHeight="1">
      <c r="B18" s="30" t="s">
        <v>2070</v>
      </c>
    </row>
    <row r="19" spans="1:34" ht="15" customHeight="1">
      <c r="A19" s="19" t="s">
        <v>766</v>
      </c>
      <c r="B19" s="37" t="s">
        <v>1121</v>
      </c>
      <c r="C19" s="33">
        <v>44.303673000000003</v>
      </c>
      <c r="D19" s="33">
        <v>46.425139999999999</v>
      </c>
      <c r="E19" s="33">
        <v>48.555340000000001</v>
      </c>
      <c r="F19" s="33">
        <v>49.402599000000002</v>
      </c>
      <c r="G19" s="33">
        <v>50.332335999999998</v>
      </c>
      <c r="H19" s="33">
        <v>51.440449000000001</v>
      </c>
      <c r="I19" s="33">
        <v>52.179546000000002</v>
      </c>
      <c r="J19" s="33">
        <v>52.916874</v>
      </c>
      <c r="K19" s="33">
        <v>53.806151999999997</v>
      </c>
      <c r="L19" s="33">
        <v>54.842818999999999</v>
      </c>
      <c r="M19" s="33">
        <v>56.081508999999997</v>
      </c>
      <c r="N19" s="33">
        <v>57.344456000000001</v>
      </c>
      <c r="O19" s="33">
        <v>58.433025000000001</v>
      </c>
      <c r="P19" s="33">
        <v>59.450794000000002</v>
      </c>
      <c r="Q19" s="33">
        <v>60.480049000000001</v>
      </c>
      <c r="R19" s="33">
        <v>61.457611</v>
      </c>
      <c r="S19" s="33">
        <v>62.250678999999998</v>
      </c>
      <c r="T19" s="33">
        <v>62.982204000000003</v>
      </c>
      <c r="U19" s="33">
        <v>63.714213999999998</v>
      </c>
      <c r="V19" s="33">
        <v>64.286788999999999</v>
      </c>
      <c r="W19" s="33">
        <v>64.672325000000001</v>
      </c>
      <c r="X19" s="33">
        <v>65.162788000000006</v>
      </c>
      <c r="Y19" s="33">
        <v>65.683539999999994</v>
      </c>
      <c r="Z19" s="33">
        <v>66.093924999999999</v>
      </c>
      <c r="AA19" s="33">
        <v>66.317679999999996</v>
      </c>
      <c r="AB19" s="33">
        <v>66.552741999999995</v>
      </c>
      <c r="AC19" s="33">
        <v>66.851867999999996</v>
      </c>
      <c r="AD19" s="33">
        <v>67.189612999999994</v>
      </c>
      <c r="AE19" s="33">
        <v>67.586646999999999</v>
      </c>
      <c r="AF19" s="33">
        <v>67.972183000000001</v>
      </c>
      <c r="AG19" s="33">
        <v>68.364722999999998</v>
      </c>
      <c r="AH19" s="32">
        <v>1.4565E-2</v>
      </c>
    </row>
    <row r="20" spans="1:34" ht="15" customHeight="1">
      <c r="A20" s="19" t="s">
        <v>765</v>
      </c>
      <c r="B20" s="37" t="s">
        <v>1129</v>
      </c>
      <c r="C20" s="33">
        <v>11.670519000000001</v>
      </c>
      <c r="D20" s="33">
        <v>12.000895999999999</v>
      </c>
      <c r="E20" s="33">
        <v>12.309818</v>
      </c>
      <c r="F20" s="33">
        <v>12.314437</v>
      </c>
      <c r="G20" s="33">
        <v>12.363788</v>
      </c>
      <c r="H20" s="33">
        <v>12.49098</v>
      </c>
      <c r="I20" s="33">
        <v>12.582239</v>
      </c>
      <c r="J20" s="33">
        <v>12.718175</v>
      </c>
      <c r="K20" s="33">
        <v>12.924256</v>
      </c>
      <c r="L20" s="33">
        <v>13.206923</v>
      </c>
      <c r="M20" s="33">
        <v>13.574735</v>
      </c>
      <c r="N20" s="33">
        <v>13.969238000000001</v>
      </c>
      <c r="O20" s="33">
        <v>14.37392</v>
      </c>
      <c r="P20" s="33">
        <v>14.817183</v>
      </c>
      <c r="Q20" s="33">
        <v>15.283922</v>
      </c>
      <c r="R20" s="33">
        <v>15.756608999999999</v>
      </c>
      <c r="S20" s="33">
        <v>16.220997000000001</v>
      </c>
      <c r="T20" s="33">
        <v>16.703036999999998</v>
      </c>
      <c r="U20" s="33">
        <v>17.203783000000001</v>
      </c>
      <c r="V20" s="33">
        <v>17.667870000000001</v>
      </c>
      <c r="W20" s="33">
        <v>18.094823999999999</v>
      </c>
      <c r="X20" s="33">
        <v>18.57902</v>
      </c>
      <c r="Y20" s="33">
        <v>19.082521</v>
      </c>
      <c r="Z20" s="33">
        <v>19.573581999999998</v>
      </c>
      <c r="AA20" s="33">
        <v>20.024235000000001</v>
      </c>
      <c r="AB20" s="33">
        <v>20.490364</v>
      </c>
      <c r="AC20" s="33">
        <v>20.989248</v>
      </c>
      <c r="AD20" s="33">
        <v>21.508662999999999</v>
      </c>
      <c r="AE20" s="33">
        <v>22.048929000000001</v>
      </c>
      <c r="AF20" s="33">
        <v>22.592756000000001</v>
      </c>
      <c r="AG20" s="33">
        <v>23.147746999999999</v>
      </c>
      <c r="AH20" s="32">
        <v>2.3089999999999999E-2</v>
      </c>
    </row>
    <row r="21" spans="1:34" ht="15" customHeight="1">
      <c r="A21" s="19" t="s">
        <v>764</v>
      </c>
      <c r="B21" s="37" t="s">
        <v>1122</v>
      </c>
      <c r="C21" s="33">
        <v>1.2333999999999999E-2</v>
      </c>
      <c r="D21" s="33">
        <v>1.8262E-2</v>
      </c>
      <c r="E21" s="33">
        <v>2.4583000000000001E-2</v>
      </c>
      <c r="F21" s="33">
        <v>3.0318000000000001E-2</v>
      </c>
      <c r="G21" s="33">
        <v>3.6083999999999998E-2</v>
      </c>
      <c r="H21" s="33">
        <v>4.2006000000000002E-2</v>
      </c>
      <c r="I21" s="33">
        <v>4.7594999999999998E-2</v>
      </c>
      <c r="J21" s="33">
        <v>5.3122999999999997E-2</v>
      </c>
      <c r="K21" s="33">
        <v>5.8845000000000001E-2</v>
      </c>
      <c r="L21" s="33">
        <v>6.4838999999999994E-2</v>
      </c>
      <c r="M21" s="33">
        <v>7.1133000000000002E-2</v>
      </c>
      <c r="N21" s="33">
        <v>7.7590999999999993E-2</v>
      </c>
      <c r="O21" s="33">
        <v>8.4015000000000006E-2</v>
      </c>
      <c r="P21" s="33">
        <v>9.0591000000000005E-2</v>
      </c>
      <c r="Q21" s="33">
        <v>9.7373000000000001E-2</v>
      </c>
      <c r="R21" s="33">
        <v>0.10428800000000001</v>
      </c>
      <c r="S21" s="33">
        <v>0.111176</v>
      </c>
      <c r="T21" s="33">
        <v>0.118268</v>
      </c>
      <c r="U21" s="33">
        <v>0.12570300000000001</v>
      </c>
      <c r="V21" s="33">
        <v>0.13310900000000001</v>
      </c>
      <c r="W21" s="33">
        <v>0.14025899999999999</v>
      </c>
      <c r="X21" s="33">
        <v>0.147872</v>
      </c>
      <c r="Y21" s="33">
        <v>0.15588099999999999</v>
      </c>
      <c r="Z21" s="33">
        <v>0.16384799999999999</v>
      </c>
      <c r="AA21" s="33">
        <v>0.17160900000000001</v>
      </c>
      <c r="AB21" s="33">
        <v>0.17976300000000001</v>
      </c>
      <c r="AC21" s="33">
        <v>0.18848400000000001</v>
      </c>
      <c r="AD21" s="33">
        <v>0.197737</v>
      </c>
      <c r="AE21" s="33">
        <v>0.20763599999999999</v>
      </c>
      <c r="AF21" s="33">
        <v>0.21801200000000001</v>
      </c>
      <c r="AG21" s="33">
        <v>0.228937</v>
      </c>
      <c r="AH21" s="32">
        <v>0.102268</v>
      </c>
    </row>
    <row r="22" spans="1:34" ht="15" customHeight="1">
      <c r="A22" s="19" t="s">
        <v>763</v>
      </c>
      <c r="B22" s="37" t="s">
        <v>1123</v>
      </c>
      <c r="C22" s="33">
        <v>6.5100000000000002E-3</v>
      </c>
      <c r="D22" s="33">
        <v>9.3659999999999993E-3</v>
      </c>
      <c r="E22" s="33">
        <v>1.2296E-2</v>
      </c>
      <c r="F22" s="33">
        <v>1.4796999999999999E-2</v>
      </c>
      <c r="G22" s="33">
        <v>1.7186E-2</v>
      </c>
      <c r="H22" s="33">
        <v>1.9522999999999999E-2</v>
      </c>
      <c r="I22" s="33">
        <v>2.1597000000000002E-2</v>
      </c>
      <c r="J22" s="33">
        <v>2.3546000000000001E-2</v>
      </c>
      <c r="K22" s="33">
        <v>2.5481E-2</v>
      </c>
      <c r="L22" s="33">
        <v>2.7432000000000002E-2</v>
      </c>
      <c r="M22" s="33">
        <v>2.9412000000000001E-2</v>
      </c>
      <c r="N22" s="33">
        <v>3.1357000000000003E-2</v>
      </c>
      <c r="O22" s="33">
        <v>3.3198999999999999E-2</v>
      </c>
      <c r="P22" s="33">
        <v>3.5018000000000001E-2</v>
      </c>
      <c r="Q22" s="33">
        <v>3.6854999999999999E-2</v>
      </c>
      <c r="R22" s="33">
        <v>3.8686999999999999E-2</v>
      </c>
      <c r="S22" s="33">
        <v>4.0451000000000001E-2</v>
      </c>
      <c r="T22" s="33">
        <v>4.2250999999999997E-2</v>
      </c>
      <c r="U22" s="33">
        <v>4.4145999999999998E-2</v>
      </c>
      <c r="V22" s="33">
        <v>4.6031000000000002E-2</v>
      </c>
      <c r="W22" s="33">
        <v>4.7864999999999998E-2</v>
      </c>
      <c r="X22" s="33">
        <v>4.9928E-2</v>
      </c>
      <c r="Y22" s="33">
        <v>5.2222999999999999E-2</v>
      </c>
      <c r="Z22" s="33">
        <v>5.4674E-2</v>
      </c>
      <c r="AA22" s="33">
        <v>5.7256000000000001E-2</v>
      </c>
      <c r="AB22" s="33">
        <v>6.0200999999999998E-2</v>
      </c>
      <c r="AC22" s="33">
        <v>6.3603000000000007E-2</v>
      </c>
      <c r="AD22" s="33">
        <v>6.7491999999999996E-2</v>
      </c>
      <c r="AE22" s="33">
        <v>7.1946999999999997E-2</v>
      </c>
      <c r="AF22" s="33">
        <v>7.6950000000000005E-2</v>
      </c>
      <c r="AG22" s="33">
        <v>8.2572999999999994E-2</v>
      </c>
      <c r="AH22" s="32">
        <v>8.8369000000000003E-2</v>
      </c>
    </row>
    <row r="23" spans="1:34" ht="15" customHeight="1">
      <c r="A23" s="19" t="s">
        <v>762</v>
      </c>
      <c r="B23" s="37" t="s">
        <v>1165</v>
      </c>
      <c r="C23" s="33">
        <v>4.117013</v>
      </c>
      <c r="D23" s="33">
        <v>4.5358929999999997</v>
      </c>
      <c r="E23" s="33">
        <v>4.9537639999999996</v>
      </c>
      <c r="F23" s="33">
        <v>5.2403130000000004</v>
      </c>
      <c r="G23" s="33">
        <v>5.5387700000000004</v>
      </c>
      <c r="H23" s="33">
        <v>5.862616</v>
      </c>
      <c r="I23" s="33">
        <v>6.1674129999999998</v>
      </c>
      <c r="J23" s="33">
        <v>6.5003380000000002</v>
      </c>
      <c r="K23" s="33">
        <v>6.8690020000000001</v>
      </c>
      <c r="L23" s="33">
        <v>7.2864139999999997</v>
      </c>
      <c r="M23" s="33">
        <v>7.7401590000000002</v>
      </c>
      <c r="N23" s="33">
        <v>8.2140280000000008</v>
      </c>
      <c r="O23" s="33">
        <v>8.6936300000000006</v>
      </c>
      <c r="P23" s="33">
        <v>9.1970310000000008</v>
      </c>
      <c r="Q23" s="33">
        <v>9.7153960000000001</v>
      </c>
      <c r="R23" s="33">
        <v>10.242630999999999</v>
      </c>
      <c r="S23" s="33">
        <v>10.765140000000001</v>
      </c>
      <c r="T23" s="33">
        <v>11.311863000000001</v>
      </c>
      <c r="U23" s="33">
        <v>11.881107</v>
      </c>
      <c r="V23" s="33">
        <v>12.449009</v>
      </c>
      <c r="W23" s="33">
        <v>13.01404</v>
      </c>
      <c r="X23" s="33">
        <v>13.654134000000001</v>
      </c>
      <c r="Y23" s="33">
        <v>14.363664999999999</v>
      </c>
      <c r="Z23" s="33">
        <v>15.085394000000001</v>
      </c>
      <c r="AA23" s="33">
        <v>15.798717999999999</v>
      </c>
      <c r="AB23" s="33">
        <v>16.555375999999999</v>
      </c>
      <c r="AC23" s="33">
        <v>17.365773999999998</v>
      </c>
      <c r="AD23" s="33">
        <v>18.221117</v>
      </c>
      <c r="AE23" s="33">
        <v>19.132286000000001</v>
      </c>
      <c r="AF23" s="33">
        <v>20.079219999999999</v>
      </c>
      <c r="AG23" s="33">
        <v>21.069019000000001</v>
      </c>
      <c r="AH23" s="32">
        <v>5.5931000000000002E-2</v>
      </c>
    </row>
    <row r="24" spans="1:34" ht="15" customHeight="1">
      <c r="A24" s="19" t="s">
        <v>761</v>
      </c>
      <c r="B24" s="37" t="s">
        <v>1152</v>
      </c>
      <c r="C24" s="33">
        <v>5.3699999999999998E-3</v>
      </c>
      <c r="D24" s="33">
        <v>1.0525E-2</v>
      </c>
      <c r="E24" s="33">
        <v>1.6409E-2</v>
      </c>
      <c r="F24" s="33">
        <v>2.2213E-2</v>
      </c>
      <c r="G24" s="33">
        <v>2.8253E-2</v>
      </c>
      <c r="H24" s="33">
        <v>3.4555000000000002E-2</v>
      </c>
      <c r="I24" s="33">
        <v>4.0658E-2</v>
      </c>
      <c r="J24" s="33">
        <v>4.6752000000000002E-2</v>
      </c>
      <c r="K24" s="33">
        <v>5.3004000000000003E-2</v>
      </c>
      <c r="L24" s="33">
        <v>5.9447E-2</v>
      </c>
      <c r="M24" s="33">
        <v>6.6128000000000006E-2</v>
      </c>
      <c r="N24" s="33">
        <v>7.2933999999999999E-2</v>
      </c>
      <c r="O24" s="33">
        <v>7.9693E-2</v>
      </c>
      <c r="P24" s="33">
        <v>8.6559999999999998E-2</v>
      </c>
      <c r="Q24" s="33">
        <v>9.3641000000000002E-2</v>
      </c>
      <c r="R24" s="33">
        <v>0.100922</v>
      </c>
      <c r="S24" s="33">
        <v>0.108266</v>
      </c>
      <c r="T24" s="33">
        <v>0.115907</v>
      </c>
      <c r="U24" s="33">
        <v>0.12399</v>
      </c>
      <c r="V24" s="33">
        <v>0.13206399999999999</v>
      </c>
      <c r="W24" s="33">
        <v>0.140074</v>
      </c>
      <c r="X24" s="33">
        <v>0.14863000000000001</v>
      </c>
      <c r="Y24" s="33">
        <v>0.15764</v>
      </c>
      <c r="Z24" s="33">
        <v>0.16650200000000001</v>
      </c>
      <c r="AA24" s="33">
        <v>0.175038</v>
      </c>
      <c r="AB24" s="33">
        <v>0.183841</v>
      </c>
      <c r="AC24" s="33">
        <v>0.19314600000000001</v>
      </c>
      <c r="AD24" s="33">
        <v>0.202899</v>
      </c>
      <c r="AE24" s="33">
        <v>0.21323900000000001</v>
      </c>
      <c r="AF24" s="33">
        <v>0.22403899999999999</v>
      </c>
      <c r="AG24" s="33">
        <v>0.23544499999999999</v>
      </c>
      <c r="AH24" s="32">
        <v>0.13430500000000001</v>
      </c>
    </row>
    <row r="25" spans="1:34" ht="15" customHeight="1">
      <c r="A25" s="19" t="s">
        <v>760</v>
      </c>
      <c r="B25" s="37" t="s">
        <v>1166</v>
      </c>
      <c r="C25" s="33">
        <v>4.6670000000000001E-3</v>
      </c>
      <c r="D25" s="33">
        <v>1.0208E-2</v>
      </c>
      <c r="E25" s="33">
        <v>1.6597000000000001E-2</v>
      </c>
      <c r="F25" s="33">
        <v>2.2931E-2</v>
      </c>
      <c r="G25" s="33">
        <v>2.9510999999999999E-2</v>
      </c>
      <c r="H25" s="33">
        <v>3.6361999999999998E-2</v>
      </c>
      <c r="I25" s="33">
        <v>4.2994999999999998E-2</v>
      </c>
      <c r="J25" s="33">
        <v>4.9605999999999997E-2</v>
      </c>
      <c r="K25" s="33">
        <v>5.6378999999999999E-2</v>
      </c>
      <c r="L25" s="33">
        <v>6.3367999999999994E-2</v>
      </c>
      <c r="M25" s="33">
        <v>7.0623000000000005E-2</v>
      </c>
      <c r="N25" s="33">
        <v>7.8010999999999997E-2</v>
      </c>
      <c r="O25" s="33">
        <v>8.5345000000000004E-2</v>
      </c>
      <c r="P25" s="33">
        <v>9.2827000000000007E-2</v>
      </c>
      <c r="Q25" s="33">
        <v>0.100546</v>
      </c>
      <c r="R25" s="33">
        <v>0.108463</v>
      </c>
      <c r="S25" s="33">
        <v>0.116434</v>
      </c>
      <c r="T25" s="33">
        <v>0.124712</v>
      </c>
      <c r="U25" s="33">
        <v>0.13345799999999999</v>
      </c>
      <c r="V25" s="33">
        <v>0.14218900000000001</v>
      </c>
      <c r="W25" s="33">
        <v>0.15084</v>
      </c>
      <c r="X25" s="33">
        <v>0.16006899999999999</v>
      </c>
      <c r="Y25" s="33">
        <v>0.16978799999999999</v>
      </c>
      <c r="Z25" s="33">
        <v>0.17935200000000001</v>
      </c>
      <c r="AA25" s="33">
        <v>0.188578</v>
      </c>
      <c r="AB25" s="33">
        <v>0.19809499999999999</v>
      </c>
      <c r="AC25" s="33">
        <v>0.208144</v>
      </c>
      <c r="AD25" s="33">
        <v>0.218671</v>
      </c>
      <c r="AE25" s="33">
        <v>0.229828</v>
      </c>
      <c r="AF25" s="33">
        <v>0.241477</v>
      </c>
      <c r="AG25" s="33">
        <v>0.25377699999999997</v>
      </c>
      <c r="AH25" s="32">
        <v>0.14247299999999999</v>
      </c>
    </row>
    <row r="26" spans="1:34" ht="15" customHeight="1">
      <c r="A26" s="19" t="s">
        <v>759</v>
      </c>
      <c r="B26" s="37" t="s">
        <v>1167</v>
      </c>
      <c r="C26" s="33">
        <v>4.6959999999999997E-3</v>
      </c>
      <c r="D26" s="33">
        <v>1.0271000000000001E-2</v>
      </c>
      <c r="E26" s="33">
        <v>1.67E-2</v>
      </c>
      <c r="F26" s="33">
        <v>2.3073E-2</v>
      </c>
      <c r="G26" s="33">
        <v>2.9693000000000001E-2</v>
      </c>
      <c r="H26" s="33">
        <v>3.6587000000000001E-2</v>
      </c>
      <c r="I26" s="33">
        <v>4.3261000000000001E-2</v>
      </c>
      <c r="J26" s="33">
        <v>4.9912999999999999E-2</v>
      </c>
      <c r="K26" s="33">
        <v>5.6727E-2</v>
      </c>
      <c r="L26" s="33">
        <v>6.3759999999999997E-2</v>
      </c>
      <c r="M26" s="33">
        <v>7.1059999999999998E-2</v>
      </c>
      <c r="N26" s="33">
        <v>7.8493999999999994E-2</v>
      </c>
      <c r="O26" s="33">
        <v>8.5873000000000005E-2</v>
      </c>
      <c r="P26" s="33">
        <v>9.3400999999999998E-2</v>
      </c>
      <c r="Q26" s="33">
        <v>0.10116799999999999</v>
      </c>
      <c r="R26" s="33">
        <v>0.10913399999999999</v>
      </c>
      <c r="S26" s="33">
        <v>0.11715399999999999</v>
      </c>
      <c r="T26" s="33">
        <v>0.12548400000000001</v>
      </c>
      <c r="U26" s="33">
        <v>0.13428399999999999</v>
      </c>
      <c r="V26" s="33">
        <v>0.143069</v>
      </c>
      <c r="W26" s="33">
        <v>0.15177299999999999</v>
      </c>
      <c r="X26" s="33">
        <v>0.16106000000000001</v>
      </c>
      <c r="Y26" s="33">
        <v>0.17083899999999999</v>
      </c>
      <c r="Z26" s="33">
        <v>0.18046200000000001</v>
      </c>
      <c r="AA26" s="33">
        <v>0.189745</v>
      </c>
      <c r="AB26" s="33">
        <v>0.19932</v>
      </c>
      <c r="AC26" s="33">
        <v>0.20943200000000001</v>
      </c>
      <c r="AD26" s="33">
        <v>0.220024</v>
      </c>
      <c r="AE26" s="33">
        <v>0.23125000000000001</v>
      </c>
      <c r="AF26" s="33">
        <v>0.24297099999999999</v>
      </c>
      <c r="AG26" s="33">
        <v>0.25534699999999999</v>
      </c>
      <c r="AH26" s="32">
        <v>0.14247299999999999</v>
      </c>
    </row>
    <row r="27" spans="1:34" ht="15" customHeight="1">
      <c r="A27" s="19" t="s">
        <v>758</v>
      </c>
      <c r="B27" s="37" t="s">
        <v>1156</v>
      </c>
      <c r="C27" s="33">
        <v>1.9999999999999999E-6</v>
      </c>
      <c r="D27" s="33">
        <v>5.0000000000000004E-6</v>
      </c>
      <c r="E27" s="33">
        <v>7.9999999999999996E-6</v>
      </c>
      <c r="F27" s="33">
        <v>1.1E-5</v>
      </c>
      <c r="G27" s="33">
        <v>1.4E-5</v>
      </c>
      <c r="H27" s="33">
        <v>1.5999999999999999E-5</v>
      </c>
      <c r="I27" s="33">
        <v>1.9000000000000001E-5</v>
      </c>
      <c r="J27" s="33">
        <v>2.0999999999999999E-5</v>
      </c>
      <c r="K27" s="33">
        <v>2.4000000000000001E-5</v>
      </c>
      <c r="L27" s="33">
        <v>2.5999999999999998E-5</v>
      </c>
      <c r="M27" s="33">
        <v>2.8E-5</v>
      </c>
      <c r="N27" s="33">
        <v>3.1000000000000001E-5</v>
      </c>
      <c r="O27" s="33">
        <v>3.3000000000000003E-5</v>
      </c>
      <c r="P27" s="33">
        <v>3.4E-5</v>
      </c>
      <c r="Q27" s="33">
        <v>3.6000000000000001E-5</v>
      </c>
      <c r="R27" s="33">
        <v>3.8000000000000002E-5</v>
      </c>
      <c r="S27" s="33">
        <v>3.8999999999999999E-5</v>
      </c>
      <c r="T27" s="33">
        <v>4.0000000000000003E-5</v>
      </c>
      <c r="U27" s="33">
        <v>4.1E-5</v>
      </c>
      <c r="V27" s="33">
        <v>4.3000000000000002E-5</v>
      </c>
      <c r="W27" s="33">
        <v>4.3000000000000002E-5</v>
      </c>
      <c r="X27" s="33">
        <v>4.3999999999999999E-5</v>
      </c>
      <c r="Y27" s="33">
        <v>4.5000000000000003E-5</v>
      </c>
      <c r="Z27" s="33">
        <v>4.5000000000000003E-5</v>
      </c>
      <c r="AA27" s="33">
        <v>4.6E-5</v>
      </c>
      <c r="AB27" s="33">
        <v>4.6E-5</v>
      </c>
      <c r="AC27" s="33">
        <v>4.6E-5</v>
      </c>
      <c r="AD27" s="33">
        <v>4.6E-5</v>
      </c>
      <c r="AE27" s="33">
        <v>4.6E-5</v>
      </c>
      <c r="AF27" s="33">
        <v>4.5000000000000003E-5</v>
      </c>
      <c r="AG27" s="33">
        <v>4.5000000000000003E-5</v>
      </c>
      <c r="AH27" s="32">
        <v>0.104577</v>
      </c>
    </row>
    <row r="28" spans="1:34" ht="15" customHeight="1">
      <c r="A28" s="19" t="s">
        <v>757</v>
      </c>
      <c r="B28" s="37" t="s">
        <v>2071</v>
      </c>
      <c r="C28" s="33">
        <v>60.124760000000002</v>
      </c>
      <c r="D28" s="33">
        <v>63.020535000000002</v>
      </c>
      <c r="E28" s="33">
        <v>65.905434</v>
      </c>
      <c r="F28" s="33">
        <v>67.070685999999995</v>
      </c>
      <c r="G28" s="33">
        <v>68.375525999999994</v>
      </c>
      <c r="H28" s="33">
        <v>69.963042999999999</v>
      </c>
      <c r="I28" s="33">
        <v>71.125122000000005</v>
      </c>
      <c r="J28" s="33">
        <v>72.358260999999999</v>
      </c>
      <c r="K28" s="33">
        <v>73.849875999999995</v>
      </c>
      <c r="L28" s="33">
        <v>75.614913999999999</v>
      </c>
      <c r="M28" s="33">
        <v>77.704757999999998</v>
      </c>
      <c r="N28" s="33">
        <v>79.866248999999996</v>
      </c>
      <c r="O28" s="33">
        <v>81.868752000000001</v>
      </c>
      <c r="P28" s="33">
        <v>83.863380000000006</v>
      </c>
      <c r="Q28" s="33">
        <v>85.908805999999998</v>
      </c>
      <c r="R28" s="33">
        <v>87.918259000000006</v>
      </c>
      <c r="S28" s="33">
        <v>89.730309000000005</v>
      </c>
      <c r="T28" s="33">
        <v>91.523499000000001</v>
      </c>
      <c r="U28" s="33">
        <v>93.360527000000005</v>
      </c>
      <c r="V28" s="33">
        <v>95.000113999999996</v>
      </c>
      <c r="W28" s="33">
        <v>96.411888000000005</v>
      </c>
      <c r="X28" s="33">
        <v>98.063384999999997</v>
      </c>
      <c r="Y28" s="33">
        <v>99.835723999999999</v>
      </c>
      <c r="Z28" s="33">
        <v>101.49784099999999</v>
      </c>
      <c r="AA28" s="33">
        <v>102.92285200000001</v>
      </c>
      <c r="AB28" s="33">
        <v>104.419518</v>
      </c>
      <c r="AC28" s="33">
        <v>106.06993900000001</v>
      </c>
      <c r="AD28" s="33">
        <v>107.826256</v>
      </c>
      <c r="AE28" s="33">
        <v>109.721779</v>
      </c>
      <c r="AF28" s="33">
        <v>111.64774300000001</v>
      </c>
      <c r="AG28" s="33">
        <v>113.637474</v>
      </c>
      <c r="AH28" s="32">
        <v>2.1446E-2</v>
      </c>
    </row>
    <row r="29" spans="1:34" ht="15" customHeight="1">
      <c r="B29" s="30" t="s">
        <v>1249</v>
      </c>
    </row>
    <row r="30" spans="1:34" ht="15" customHeight="1">
      <c r="A30" s="19" t="s">
        <v>756</v>
      </c>
      <c r="B30" s="37" t="s">
        <v>1121</v>
      </c>
      <c r="C30" s="33">
        <v>34.473948999999998</v>
      </c>
      <c r="D30" s="33">
        <v>35.438805000000002</v>
      </c>
      <c r="E30" s="33">
        <v>36.874274999999997</v>
      </c>
      <c r="F30" s="33">
        <v>37.577061</v>
      </c>
      <c r="G30" s="33">
        <v>38.370547999999999</v>
      </c>
      <c r="H30" s="33">
        <v>39.317431999999997</v>
      </c>
      <c r="I30" s="33">
        <v>40.073433000000001</v>
      </c>
      <c r="J30" s="33">
        <v>40.840373999999997</v>
      </c>
      <c r="K30" s="33">
        <v>41.660988000000003</v>
      </c>
      <c r="L30" s="33">
        <v>42.519489</v>
      </c>
      <c r="M30" s="33">
        <v>43.485290999999997</v>
      </c>
      <c r="N30" s="33">
        <v>44.50705</v>
      </c>
      <c r="O30" s="33">
        <v>45.507213999999998</v>
      </c>
      <c r="P30" s="33">
        <v>46.498973999999997</v>
      </c>
      <c r="Q30" s="33">
        <v>47.537571</v>
      </c>
      <c r="R30" s="33">
        <v>48.622954999999997</v>
      </c>
      <c r="S30" s="33">
        <v>49.671737999999998</v>
      </c>
      <c r="T30" s="33">
        <v>50.763489</v>
      </c>
      <c r="U30" s="33">
        <v>51.989006000000003</v>
      </c>
      <c r="V30" s="33">
        <v>53.263981000000001</v>
      </c>
      <c r="W30" s="33">
        <v>54.525905999999999</v>
      </c>
      <c r="X30" s="33">
        <v>55.945498999999998</v>
      </c>
      <c r="Y30" s="33">
        <v>57.523612999999997</v>
      </c>
      <c r="Z30" s="33">
        <v>59.202381000000003</v>
      </c>
      <c r="AA30" s="33">
        <v>60.846415999999998</v>
      </c>
      <c r="AB30" s="33">
        <v>62.503295999999999</v>
      </c>
      <c r="AC30" s="33">
        <v>64.174164000000005</v>
      </c>
      <c r="AD30" s="33">
        <v>65.853851000000006</v>
      </c>
      <c r="AE30" s="33">
        <v>67.642501999999993</v>
      </c>
      <c r="AF30" s="33">
        <v>69.543892</v>
      </c>
      <c r="AG30" s="33">
        <v>71.519028000000006</v>
      </c>
      <c r="AH30" s="32">
        <v>2.4624E-2</v>
      </c>
    </row>
    <row r="31" spans="1:34" ht="15" customHeight="1">
      <c r="A31" s="19" t="s">
        <v>755</v>
      </c>
      <c r="B31" s="37" t="s">
        <v>1129</v>
      </c>
      <c r="C31" s="33">
        <v>16.393986000000002</v>
      </c>
      <c r="D31" s="33">
        <v>16.566632999999999</v>
      </c>
      <c r="E31" s="33">
        <v>16.871386000000001</v>
      </c>
      <c r="F31" s="33">
        <v>16.820322000000001</v>
      </c>
      <c r="G31" s="33">
        <v>16.839178</v>
      </c>
      <c r="H31" s="33">
        <v>16.905760000000001</v>
      </c>
      <c r="I31" s="33">
        <v>16.940636000000001</v>
      </c>
      <c r="J31" s="33">
        <v>17.025265000000001</v>
      </c>
      <c r="K31" s="33">
        <v>17.182039</v>
      </c>
      <c r="L31" s="33">
        <v>17.393553000000001</v>
      </c>
      <c r="M31" s="33">
        <v>17.656455999999999</v>
      </c>
      <c r="N31" s="33">
        <v>17.941044000000002</v>
      </c>
      <c r="O31" s="33">
        <v>18.237435999999999</v>
      </c>
      <c r="P31" s="33">
        <v>18.540794000000002</v>
      </c>
      <c r="Q31" s="33">
        <v>18.877848</v>
      </c>
      <c r="R31" s="33">
        <v>19.233055</v>
      </c>
      <c r="S31" s="33">
        <v>19.559114000000001</v>
      </c>
      <c r="T31" s="33">
        <v>19.934566</v>
      </c>
      <c r="U31" s="33">
        <v>20.351987999999999</v>
      </c>
      <c r="V31" s="33">
        <v>20.807908999999999</v>
      </c>
      <c r="W31" s="33">
        <v>21.246407000000001</v>
      </c>
      <c r="X31" s="33">
        <v>21.747</v>
      </c>
      <c r="Y31" s="33">
        <v>22.302790000000002</v>
      </c>
      <c r="Z31" s="33">
        <v>22.886648000000001</v>
      </c>
      <c r="AA31" s="33">
        <v>23.445620999999999</v>
      </c>
      <c r="AB31" s="33">
        <v>23.996420000000001</v>
      </c>
      <c r="AC31" s="33">
        <v>24.551829999999999</v>
      </c>
      <c r="AD31" s="33">
        <v>25.105751000000001</v>
      </c>
      <c r="AE31" s="33">
        <v>25.691462999999999</v>
      </c>
      <c r="AF31" s="33">
        <v>26.310086999999999</v>
      </c>
      <c r="AG31" s="33">
        <v>26.940640999999999</v>
      </c>
      <c r="AH31" s="32">
        <v>1.6695000000000002E-2</v>
      </c>
    </row>
    <row r="32" spans="1:34" ht="15" customHeight="1">
      <c r="A32" s="19" t="s">
        <v>754</v>
      </c>
      <c r="B32" s="37" t="s">
        <v>1122</v>
      </c>
      <c r="C32" s="33">
        <v>4.2376999999999998E-2</v>
      </c>
      <c r="D32" s="33">
        <v>4.3652999999999997E-2</v>
      </c>
      <c r="E32" s="33">
        <v>4.5705999999999997E-2</v>
      </c>
      <c r="F32" s="33">
        <v>4.7024999999999997E-2</v>
      </c>
      <c r="G32" s="33">
        <v>4.8573999999999999E-2</v>
      </c>
      <c r="H32" s="33">
        <v>5.0425999999999999E-2</v>
      </c>
      <c r="I32" s="33">
        <v>5.2165000000000003E-2</v>
      </c>
      <c r="J32" s="33">
        <v>5.4024999999999997E-2</v>
      </c>
      <c r="K32" s="33">
        <v>5.6086999999999998E-2</v>
      </c>
      <c r="L32" s="33">
        <v>5.8341999999999998E-2</v>
      </c>
      <c r="M32" s="33">
        <v>6.0983999999999997E-2</v>
      </c>
      <c r="N32" s="33">
        <v>6.3959000000000002E-2</v>
      </c>
      <c r="O32" s="33">
        <v>6.7213999999999996E-2</v>
      </c>
      <c r="P32" s="33">
        <v>7.0905999999999997E-2</v>
      </c>
      <c r="Q32" s="33">
        <v>7.5026999999999996E-2</v>
      </c>
      <c r="R32" s="33">
        <v>7.9118999999999995E-2</v>
      </c>
      <c r="S32" s="33">
        <v>8.3298999999999998E-2</v>
      </c>
      <c r="T32" s="33">
        <v>8.7762000000000007E-2</v>
      </c>
      <c r="U32" s="33">
        <v>9.2743000000000006E-2</v>
      </c>
      <c r="V32" s="33">
        <v>9.8073999999999995E-2</v>
      </c>
      <c r="W32" s="33">
        <v>0.10370500000000001</v>
      </c>
      <c r="X32" s="33">
        <v>0.10996499999999999</v>
      </c>
      <c r="Y32" s="33">
        <v>0.11684</v>
      </c>
      <c r="Z32" s="33">
        <v>0.124166</v>
      </c>
      <c r="AA32" s="33">
        <v>0.13167699999999999</v>
      </c>
      <c r="AB32" s="33">
        <v>0.139512</v>
      </c>
      <c r="AC32" s="33">
        <v>0.14771200000000001</v>
      </c>
      <c r="AD32" s="33">
        <v>0.15624199999999999</v>
      </c>
      <c r="AE32" s="33">
        <v>0.165377</v>
      </c>
      <c r="AF32" s="33">
        <v>0.17480799999999999</v>
      </c>
      <c r="AG32" s="33">
        <v>0.18496499999999999</v>
      </c>
      <c r="AH32" s="32">
        <v>5.0345000000000001E-2</v>
      </c>
    </row>
    <row r="33" spans="1:34" ht="15" customHeight="1">
      <c r="A33" s="19" t="s">
        <v>753</v>
      </c>
      <c r="B33" s="37" t="s">
        <v>1123</v>
      </c>
      <c r="C33" s="33">
        <v>5.1877E-2</v>
      </c>
      <c r="D33" s="33">
        <v>6.0866999999999997E-2</v>
      </c>
      <c r="E33" s="33">
        <v>7.1493000000000001E-2</v>
      </c>
      <c r="F33" s="33">
        <v>8.0680000000000002E-2</v>
      </c>
      <c r="G33" s="33">
        <v>8.9605000000000004E-2</v>
      </c>
      <c r="H33" s="33">
        <v>9.8488000000000006E-2</v>
      </c>
      <c r="I33" s="33">
        <v>0.10649599999999999</v>
      </c>
      <c r="J33" s="33">
        <v>0.113999</v>
      </c>
      <c r="K33" s="33">
        <v>0.12126199999999999</v>
      </c>
      <c r="L33" s="33">
        <v>0.12823100000000001</v>
      </c>
      <c r="M33" s="33">
        <v>0.13506000000000001</v>
      </c>
      <c r="N33" s="33">
        <v>0.14171900000000001</v>
      </c>
      <c r="O33" s="33">
        <v>0.147947</v>
      </c>
      <c r="P33" s="33">
        <v>0.15390999999999999</v>
      </c>
      <c r="Q33" s="33">
        <v>0.15979599999999999</v>
      </c>
      <c r="R33" s="33">
        <v>0.16558200000000001</v>
      </c>
      <c r="S33" s="33">
        <v>0.17109099999999999</v>
      </c>
      <c r="T33" s="33">
        <v>0.17679800000000001</v>
      </c>
      <c r="U33" s="33">
        <v>0.183144</v>
      </c>
      <c r="V33" s="33">
        <v>0.189772</v>
      </c>
      <c r="W33" s="33">
        <v>0.196654</v>
      </c>
      <c r="X33" s="33">
        <v>0.20436499999999999</v>
      </c>
      <c r="Y33" s="33">
        <v>0.212923</v>
      </c>
      <c r="Z33" s="33">
        <v>0.22184699999999999</v>
      </c>
      <c r="AA33" s="33">
        <v>0.230763</v>
      </c>
      <c r="AB33" s="33">
        <v>0.24010600000000001</v>
      </c>
      <c r="AC33" s="33">
        <v>0.249942</v>
      </c>
      <c r="AD33" s="33">
        <v>0.26015300000000002</v>
      </c>
      <c r="AE33" s="33">
        <v>0.271177</v>
      </c>
      <c r="AF33" s="33">
        <v>0.28318300000000002</v>
      </c>
      <c r="AG33" s="33">
        <v>0.29614099999999999</v>
      </c>
      <c r="AH33" s="32">
        <v>5.9783999999999997E-2</v>
      </c>
    </row>
    <row r="34" spans="1:34" ht="15" customHeight="1">
      <c r="A34" s="19" t="s">
        <v>752</v>
      </c>
      <c r="B34" s="37" t="s">
        <v>1165</v>
      </c>
      <c r="C34" s="33">
        <v>0.55991999999999997</v>
      </c>
      <c r="D34" s="33">
        <v>0.63270999999999999</v>
      </c>
      <c r="E34" s="33">
        <v>0.71835199999999999</v>
      </c>
      <c r="F34" s="33">
        <v>0.78851400000000005</v>
      </c>
      <c r="G34" s="33">
        <v>0.85640400000000005</v>
      </c>
      <c r="H34" s="33">
        <v>0.92460500000000001</v>
      </c>
      <c r="I34" s="33">
        <v>0.98685599999999996</v>
      </c>
      <c r="J34" s="33">
        <v>1.0480419999999999</v>
      </c>
      <c r="K34" s="33">
        <v>1.110501</v>
      </c>
      <c r="L34" s="33">
        <v>1.175049</v>
      </c>
      <c r="M34" s="33">
        <v>1.2452030000000001</v>
      </c>
      <c r="N34" s="33">
        <v>1.320006</v>
      </c>
      <c r="O34" s="33">
        <v>1.397472</v>
      </c>
      <c r="P34" s="33">
        <v>1.4776769999999999</v>
      </c>
      <c r="Q34" s="33">
        <v>1.5655239999999999</v>
      </c>
      <c r="R34" s="33">
        <v>1.6587229999999999</v>
      </c>
      <c r="S34" s="33">
        <v>1.751782</v>
      </c>
      <c r="T34" s="33">
        <v>1.8532329999999999</v>
      </c>
      <c r="U34" s="33">
        <v>1.9612179999999999</v>
      </c>
      <c r="V34" s="33">
        <v>2.0783900000000002</v>
      </c>
      <c r="W34" s="33">
        <v>2.2010610000000002</v>
      </c>
      <c r="X34" s="33">
        <v>2.335718</v>
      </c>
      <c r="Y34" s="33">
        <v>2.4825490000000001</v>
      </c>
      <c r="Z34" s="33">
        <v>2.6383019999999999</v>
      </c>
      <c r="AA34" s="33">
        <v>2.7969710000000001</v>
      </c>
      <c r="AB34" s="33">
        <v>2.961932</v>
      </c>
      <c r="AC34" s="33">
        <v>3.1341830000000002</v>
      </c>
      <c r="AD34" s="33">
        <v>3.3133300000000001</v>
      </c>
      <c r="AE34" s="33">
        <v>3.5046080000000002</v>
      </c>
      <c r="AF34" s="33">
        <v>3.7108979999999998</v>
      </c>
      <c r="AG34" s="33">
        <v>3.9308869999999998</v>
      </c>
      <c r="AH34" s="32">
        <v>6.7116999999999996E-2</v>
      </c>
    </row>
    <row r="35" spans="1:34" ht="15" customHeight="1">
      <c r="A35" s="19" t="s">
        <v>751</v>
      </c>
      <c r="B35" s="37" t="s">
        <v>1152</v>
      </c>
      <c r="C35" s="33">
        <v>5.4209999999999996E-3</v>
      </c>
      <c r="D35" s="33">
        <v>9.4190000000000003E-3</v>
      </c>
      <c r="E35" s="33">
        <v>1.4182E-2</v>
      </c>
      <c r="F35" s="33">
        <v>1.8839000000000002E-2</v>
      </c>
      <c r="G35" s="33">
        <v>2.3448E-2</v>
      </c>
      <c r="H35" s="33">
        <v>2.8095999999999999E-2</v>
      </c>
      <c r="I35" s="33">
        <v>3.2542000000000001E-2</v>
      </c>
      <c r="J35" s="33">
        <v>3.6866999999999997E-2</v>
      </c>
      <c r="K35" s="33">
        <v>4.1176999999999998E-2</v>
      </c>
      <c r="L35" s="33">
        <v>4.5539999999999997E-2</v>
      </c>
      <c r="M35" s="33">
        <v>5.0068000000000001E-2</v>
      </c>
      <c r="N35" s="33">
        <v>5.4773000000000002E-2</v>
      </c>
      <c r="O35" s="33">
        <v>5.9544E-2</v>
      </c>
      <c r="P35" s="33">
        <v>6.4450999999999994E-2</v>
      </c>
      <c r="Q35" s="33">
        <v>6.9570999999999994E-2</v>
      </c>
      <c r="R35" s="33">
        <v>7.4915999999999996E-2</v>
      </c>
      <c r="S35" s="33">
        <v>8.0300999999999997E-2</v>
      </c>
      <c r="T35" s="33">
        <v>8.5911000000000001E-2</v>
      </c>
      <c r="U35" s="33">
        <v>9.2054999999999998E-2</v>
      </c>
      <c r="V35" s="33">
        <v>9.8405000000000006E-2</v>
      </c>
      <c r="W35" s="33">
        <v>0.105034</v>
      </c>
      <c r="X35" s="33">
        <v>0.112249</v>
      </c>
      <c r="Y35" s="33">
        <v>0.12006600000000001</v>
      </c>
      <c r="Z35" s="33">
        <v>0.12833</v>
      </c>
      <c r="AA35" s="33">
        <v>0.136763</v>
      </c>
      <c r="AB35" s="33">
        <v>0.14551500000000001</v>
      </c>
      <c r="AC35" s="33">
        <v>0.15465300000000001</v>
      </c>
      <c r="AD35" s="33">
        <v>0.16415299999999999</v>
      </c>
      <c r="AE35" s="33">
        <v>0.174314</v>
      </c>
      <c r="AF35" s="33">
        <v>0.18521899999999999</v>
      </c>
      <c r="AG35" s="33">
        <v>0.19681899999999999</v>
      </c>
      <c r="AH35" s="32">
        <v>0.12719800000000001</v>
      </c>
    </row>
    <row r="36" spans="1:34" ht="15" customHeight="1">
      <c r="A36" s="19" t="s">
        <v>750</v>
      </c>
      <c r="B36" s="37" t="s">
        <v>1166</v>
      </c>
      <c r="C36" s="33">
        <v>3.8600000000000001E-3</v>
      </c>
      <c r="D36" s="33">
        <v>8.208E-3</v>
      </c>
      <c r="E36" s="33">
        <v>1.3436999999999999E-2</v>
      </c>
      <c r="F36" s="33">
        <v>1.8609000000000001E-2</v>
      </c>
      <c r="G36" s="33">
        <v>2.3720999999999999E-2</v>
      </c>
      <c r="H36" s="33">
        <v>2.8864999999999998E-2</v>
      </c>
      <c r="I36" s="33">
        <v>3.3792999999999997E-2</v>
      </c>
      <c r="J36" s="33">
        <v>3.8578000000000001E-2</v>
      </c>
      <c r="K36" s="33">
        <v>4.3338000000000002E-2</v>
      </c>
      <c r="L36" s="33">
        <v>4.8141999999999997E-2</v>
      </c>
      <c r="M36" s="33">
        <v>5.3115000000000002E-2</v>
      </c>
      <c r="N36" s="33">
        <v>5.8270000000000002E-2</v>
      </c>
      <c r="O36" s="33">
        <v>6.3486000000000001E-2</v>
      </c>
      <c r="P36" s="33">
        <v>6.8836999999999995E-2</v>
      </c>
      <c r="Q36" s="33">
        <v>7.4426000000000006E-2</v>
      </c>
      <c r="R36" s="33">
        <v>8.0227999999999994E-2</v>
      </c>
      <c r="S36" s="33">
        <v>8.6105000000000001E-2</v>
      </c>
      <c r="T36" s="33">
        <v>9.2240000000000003E-2</v>
      </c>
      <c r="U36" s="33">
        <v>9.8901000000000003E-2</v>
      </c>
      <c r="V36" s="33">
        <v>0.105791</v>
      </c>
      <c r="W36" s="33">
        <v>0.112981</v>
      </c>
      <c r="X36" s="33">
        <v>0.12080200000000001</v>
      </c>
      <c r="Y36" s="33">
        <v>0.129271</v>
      </c>
      <c r="Z36" s="33">
        <v>0.13822499999999999</v>
      </c>
      <c r="AA36" s="33">
        <v>0.14736199999999999</v>
      </c>
      <c r="AB36" s="33">
        <v>0.15684400000000001</v>
      </c>
      <c r="AC36" s="33">
        <v>0.166741</v>
      </c>
      <c r="AD36" s="33">
        <v>0.17702799999999999</v>
      </c>
      <c r="AE36" s="33">
        <v>0.188029</v>
      </c>
      <c r="AF36" s="33">
        <v>0.19984199999999999</v>
      </c>
      <c r="AG36" s="33">
        <v>0.21240200000000001</v>
      </c>
      <c r="AH36" s="32">
        <v>0.142924</v>
      </c>
    </row>
    <row r="37" spans="1:34" ht="15" customHeight="1">
      <c r="A37" s="19" t="s">
        <v>749</v>
      </c>
      <c r="B37" s="37" t="s">
        <v>1167</v>
      </c>
      <c r="C37" s="33">
        <v>3.5920000000000001E-3</v>
      </c>
      <c r="D37" s="33">
        <v>7.6369999999999997E-3</v>
      </c>
      <c r="E37" s="33">
        <v>1.2501999999999999E-2</v>
      </c>
      <c r="F37" s="33">
        <v>1.7314E-2</v>
      </c>
      <c r="G37" s="33">
        <v>2.2068999999999998E-2</v>
      </c>
      <c r="H37" s="33">
        <v>2.6856000000000001E-2</v>
      </c>
      <c r="I37" s="33">
        <v>3.1440000000000003E-2</v>
      </c>
      <c r="J37" s="33">
        <v>3.5892E-2</v>
      </c>
      <c r="K37" s="33">
        <v>4.0320000000000002E-2</v>
      </c>
      <c r="L37" s="33">
        <v>4.4790000000000003E-2</v>
      </c>
      <c r="M37" s="33">
        <v>4.9417000000000003E-2</v>
      </c>
      <c r="N37" s="33">
        <v>5.4212999999999997E-2</v>
      </c>
      <c r="O37" s="33">
        <v>5.9066E-2</v>
      </c>
      <c r="P37" s="33">
        <v>6.4044000000000004E-2</v>
      </c>
      <c r="Q37" s="33">
        <v>6.9244E-2</v>
      </c>
      <c r="R37" s="33">
        <v>7.4643000000000001E-2</v>
      </c>
      <c r="S37" s="33">
        <v>8.0110000000000001E-2</v>
      </c>
      <c r="T37" s="33">
        <v>8.5818000000000005E-2</v>
      </c>
      <c r="U37" s="33">
        <v>9.2015E-2</v>
      </c>
      <c r="V37" s="33">
        <v>9.8424999999999999E-2</v>
      </c>
      <c r="W37" s="33">
        <v>0.105115</v>
      </c>
      <c r="X37" s="33">
        <v>0.112391</v>
      </c>
      <c r="Y37" s="33">
        <v>0.120271</v>
      </c>
      <c r="Z37" s="33">
        <v>0.12860099999999999</v>
      </c>
      <c r="AA37" s="33">
        <v>0.137102</v>
      </c>
      <c r="AB37" s="33">
        <v>0.145924</v>
      </c>
      <c r="AC37" s="33">
        <v>0.15513099999999999</v>
      </c>
      <c r="AD37" s="33">
        <v>0.16470299999999999</v>
      </c>
      <c r="AE37" s="33">
        <v>0.17493800000000001</v>
      </c>
      <c r="AF37" s="33">
        <v>0.18592800000000001</v>
      </c>
      <c r="AG37" s="33">
        <v>0.19761400000000001</v>
      </c>
      <c r="AH37" s="32">
        <v>0.142924</v>
      </c>
    </row>
    <row r="38" spans="1:34" ht="15" customHeight="1">
      <c r="A38" s="19" t="s">
        <v>748</v>
      </c>
      <c r="B38" s="37" t="s">
        <v>1156</v>
      </c>
      <c r="C38" s="33">
        <v>5.9309999999999996E-3</v>
      </c>
      <c r="D38" s="33">
        <v>1.261E-2</v>
      </c>
      <c r="E38" s="33">
        <v>2.0643000000000002E-2</v>
      </c>
      <c r="F38" s="33">
        <v>2.8589E-2</v>
      </c>
      <c r="G38" s="33">
        <v>3.6442000000000002E-2</v>
      </c>
      <c r="H38" s="33">
        <v>4.4345000000000002E-2</v>
      </c>
      <c r="I38" s="33">
        <v>5.1914000000000002E-2</v>
      </c>
      <c r="J38" s="33">
        <v>5.9265999999999999E-2</v>
      </c>
      <c r="K38" s="33">
        <v>6.6577999999999998E-2</v>
      </c>
      <c r="L38" s="33">
        <v>7.3958999999999997E-2</v>
      </c>
      <c r="M38" s="33">
        <v>8.1598000000000004E-2</v>
      </c>
      <c r="N38" s="33">
        <v>8.9516999999999999E-2</v>
      </c>
      <c r="O38" s="33">
        <v>9.7531000000000007E-2</v>
      </c>
      <c r="P38" s="33">
        <v>0.105752</v>
      </c>
      <c r="Q38" s="33">
        <v>0.114338</v>
      </c>
      <c r="R38" s="33">
        <v>0.123252</v>
      </c>
      <c r="S38" s="33">
        <v>0.13228000000000001</v>
      </c>
      <c r="T38" s="33">
        <v>0.141704</v>
      </c>
      <c r="U38" s="33">
        <v>0.15193799999999999</v>
      </c>
      <c r="V38" s="33">
        <v>0.162522</v>
      </c>
      <c r="W38" s="33">
        <v>0.173568</v>
      </c>
      <c r="X38" s="33">
        <v>0.185583</v>
      </c>
      <c r="Y38" s="33">
        <v>0.19859399999999999</v>
      </c>
      <c r="Z38" s="33">
        <v>0.21235000000000001</v>
      </c>
      <c r="AA38" s="33">
        <v>0.226386</v>
      </c>
      <c r="AB38" s="33">
        <v>0.240953</v>
      </c>
      <c r="AC38" s="33">
        <v>0.25615700000000002</v>
      </c>
      <c r="AD38" s="33">
        <v>0.27196100000000001</v>
      </c>
      <c r="AE38" s="33">
        <v>0.28886200000000001</v>
      </c>
      <c r="AF38" s="33">
        <v>0.30700899999999998</v>
      </c>
      <c r="AG38" s="33">
        <v>0.32630500000000001</v>
      </c>
      <c r="AH38" s="32">
        <v>0.142924</v>
      </c>
    </row>
    <row r="39" spans="1:34">
      <c r="A39" s="19" t="s">
        <v>747</v>
      </c>
      <c r="B39" s="37" t="s">
        <v>2072</v>
      </c>
      <c r="C39" s="33">
        <v>51.540855000000001</v>
      </c>
      <c r="D39" s="33">
        <v>52.780579000000003</v>
      </c>
      <c r="E39" s="33">
        <v>54.641967999999999</v>
      </c>
      <c r="F39" s="33">
        <v>55.396743999999998</v>
      </c>
      <c r="G39" s="33">
        <v>56.309958999999999</v>
      </c>
      <c r="H39" s="33">
        <v>57.424843000000003</v>
      </c>
      <c r="I39" s="33">
        <v>58.309249999999999</v>
      </c>
      <c r="J39" s="33">
        <v>59.252228000000002</v>
      </c>
      <c r="K39" s="33">
        <v>60.322212</v>
      </c>
      <c r="L39" s="33">
        <v>61.487087000000002</v>
      </c>
      <c r="M39" s="33">
        <v>62.817104</v>
      </c>
      <c r="N39" s="33">
        <v>64.230559999999997</v>
      </c>
      <c r="O39" s="33">
        <v>65.636925000000005</v>
      </c>
      <c r="P39" s="33">
        <v>67.045340999999993</v>
      </c>
      <c r="Q39" s="33">
        <v>68.543380999999997</v>
      </c>
      <c r="R39" s="33">
        <v>70.112319999999997</v>
      </c>
      <c r="S39" s="33">
        <v>71.615859999999998</v>
      </c>
      <c r="T39" s="33">
        <v>73.221573000000006</v>
      </c>
      <c r="U39" s="33">
        <v>75.012801999999994</v>
      </c>
      <c r="V39" s="33">
        <v>76.903282000000004</v>
      </c>
      <c r="W39" s="33">
        <v>78.770240999999999</v>
      </c>
      <c r="X39" s="33">
        <v>80.873649999999998</v>
      </c>
      <c r="Y39" s="33">
        <v>83.206810000000004</v>
      </c>
      <c r="Z39" s="33">
        <v>85.680817000000005</v>
      </c>
      <c r="AA39" s="33">
        <v>88.099022000000005</v>
      </c>
      <c r="AB39" s="33">
        <v>90.530311999999995</v>
      </c>
      <c r="AC39" s="33">
        <v>92.990493999999998</v>
      </c>
      <c r="AD39" s="33">
        <v>95.467101999999997</v>
      </c>
      <c r="AE39" s="33">
        <v>98.101348999999999</v>
      </c>
      <c r="AF39" s="33">
        <v>100.900879</v>
      </c>
      <c r="AG39" s="33">
        <v>103.804756</v>
      </c>
      <c r="AH39" s="32">
        <v>2.3612000000000001E-2</v>
      </c>
    </row>
    <row r="40" spans="1:34">
      <c r="B40" s="30" t="s">
        <v>2073</v>
      </c>
    </row>
    <row r="41" spans="1:34">
      <c r="A41" s="19" t="s">
        <v>746</v>
      </c>
      <c r="B41" s="37" t="s">
        <v>1121</v>
      </c>
      <c r="C41" s="33">
        <v>160.74231</v>
      </c>
      <c r="D41" s="33">
        <v>164.531891</v>
      </c>
      <c r="E41" s="33">
        <v>169.874908</v>
      </c>
      <c r="F41" s="33">
        <v>171.709137</v>
      </c>
      <c r="G41" s="33">
        <v>173.897964</v>
      </c>
      <c r="H41" s="33">
        <v>176.60476700000001</v>
      </c>
      <c r="I41" s="33">
        <v>178.14355499999999</v>
      </c>
      <c r="J41" s="33">
        <v>179.22122200000001</v>
      </c>
      <c r="K41" s="33">
        <v>179.98925800000001</v>
      </c>
      <c r="L41" s="33">
        <v>180.537857</v>
      </c>
      <c r="M41" s="33">
        <v>181.231064</v>
      </c>
      <c r="N41" s="33">
        <v>181.97749300000001</v>
      </c>
      <c r="O41" s="33">
        <v>182.44369499999999</v>
      </c>
      <c r="P41" s="33">
        <v>182.92146299999999</v>
      </c>
      <c r="Q41" s="33">
        <v>183.59716800000001</v>
      </c>
      <c r="R41" s="33">
        <v>184.37612899999999</v>
      </c>
      <c r="S41" s="33">
        <v>184.85595699999999</v>
      </c>
      <c r="T41" s="33">
        <v>185.34019499999999</v>
      </c>
      <c r="U41" s="33">
        <v>186.13691700000001</v>
      </c>
      <c r="V41" s="33">
        <v>186.81871000000001</v>
      </c>
      <c r="W41" s="33">
        <v>187.33407600000001</v>
      </c>
      <c r="X41" s="33">
        <v>188.25495900000001</v>
      </c>
      <c r="Y41" s="33">
        <v>189.620285</v>
      </c>
      <c r="Z41" s="33">
        <v>191.042374</v>
      </c>
      <c r="AA41" s="33">
        <v>192.130707</v>
      </c>
      <c r="AB41" s="33">
        <v>193.09272799999999</v>
      </c>
      <c r="AC41" s="33">
        <v>193.89801</v>
      </c>
      <c r="AD41" s="33">
        <v>194.45976300000001</v>
      </c>
      <c r="AE41" s="33">
        <v>195.06658899999999</v>
      </c>
      <c r="AF41" s="33">
        <v>195.736771</v>
      </c>
      <c r="AG41" s="33">
        <v>196.398911</v>
      </c>
      <c r="AH41" s="32">
        <v>6.7010000000000004E-3</v>
      </c>
    </row>
    <row r="42" spans="1:34">
      <c r="A42" s="19" t="s">
        <v>745</v>
      </c>
      <c r="B42" s="37" t="s">
        <v>1129</v>
      </c>
      <c r="C42" s="33">
        <v>0.16367399999999999</v>
      </c>
      <c r="D42" s="33">
        <v>0.14927699999999999</v>
      </c>
      <c r="E42" s="33">
        <v>0.13725599999999999</v>
      </c>
      <c r="F42" s="33">
        <v>0.124696</v>
      </c>
      <c r="G42" s="33">
        <v>0.114749</v>
      </c>
      <c r="H42" s="33">
        <v>0.10650999999999999</v>
      </c>
      <c r="I42" s="33">
        <v>9.9904999999999994E-2</v>
      </c>
      <c r="J42" s="33">
        <v>9.5189999999999997E-2</v>
      </c>
      <c r="K42" s="33">
        <v>9.1544E-2</v>
      </c>
      <c r="L42" s="33">
        <v>8.8663000000000006E-2</v>
      </c>
      <c r="M42" s="33">
        <v>8.7182999999999997E-2</v>
      </c>
      <c r="N42" s="33">
        <v>8.5957000000000006E-2</v>
      </c>
      <c r="O42" s="33">
        <v>8.4584000000000006E-2</v>
      </c>
      <c r="P42" s="33">
        <v>8.3521999999999999E-2</v>
      </c>
      <c r="Q42" s="33">
        <v>8.2782999999999995E-2</v>
      </c>
      <c r="R42" s="33">
        <v>8.2376000000000005E-2</v>
      </c>
      <c r="S42" s="33">
        <v>8.1809999999999994E-2</v>
      </c>
      <c r="T42" s="33">
        <v>8.1545999999999993E-2</v>
      </c>
      <c r="U42" s="33">
        <v>8.1539E-2</v>
      </c>
      <c r="V42" s="33">
        <v>8.1563999999999998E-2</v>
      </c>
      <c r="W42" s="33">
        <v>8.1439999999999999E-2</v>
      </c>
      <c r="X42" s="33">
        <v>8.1739000000000006E-2</v>
      </c>
      <c r="Y42" s="33">
        <v>8.2003000000000006E-2</v>
      </c>
      <c r="Z42" s="33">
        <v>8.2264000000000004E-2</v>
      </c>
      <c r="AA42" s="33">
        <v>8.2596000000000003E-2</v>
      </c>
      <c r="AB42" s="33">
        <v>8.3067000000000002E-2</v>
      </c>
      <c r="AC42" s="33">
        <v>8.3668999999999993E-2</v>
      </c>
      <c r="AD42" s="33">
        <v>8.4319000000000005E-2</v>
      </c>
      <c r="AE42" s="33">
        <v>8.5111000000000006E-2</v>
      </c>
      <c r="AF42" s="33">
        <v>8.5967000000000002E-2</v>
      </c>
      <c r="AG42" s="33">
        <v>8.6864999999999998E-2</v>
      </c>
      <c r="AH42" s="32">
        <v>-2.0896000000000001E-2</v>
      </c>
    </row>
    <row r="43" spans="1:34">
      <c r="A43" s="19" t="s">
        <v>744</v>
      </c>
      <c r="B43" s="37" t="s">
        <v>1122</v>
      </c>
      <c r="C43" s="33">
        <v>3.3450000000000001E-2</v>
      </c>
      <c r="D43" s="33">
        <v>3.7276999999999998E-2</v>
      </c>
      <c r="E43" s="33">
        <v>4.1369999999999997E-2</v>
      </c>
      <c r="F43" s="33">
        <v>4.4194999999999998E-2</v>
      </c>
      <c r="G43" s="33">
        <v>4.6604E-2</v>
      </c>
      <c r="H43" s="33">
        <v>4.8744000000000003E-2</v>
      </c>
      <c r="I43" s="33">
        <v>5.0305000000000002E-2</v>
      </c>
      <c r="J43" s="33">
        <v>5.1520000000000003E-2</v>
      </c>
      <c r="K43" s="33">
        <v>5.2470999999999997E-2</v>
      </c>
      <c r="L43" s="33">
        <v>5.3169000000000001E-2</v>
      </c>
      <c r="M43" s="33">
        <v>5.3803999999999998E-2</v>
      </c>
      <c r="N43" s="33">
        <v>5.4334E-2</v>
      </c>
      <c r="O43" s="33">
        <v>5.4671999999999998E-2</v>
      </c>
      <c r="P43" s="33">
        <v>5.5042000000000001E-2</v>
      </c>
      <c r="Q43" s="33">
        <v>5.5551999999999997E-2</v>
      </c>
      <c r="R43" s="33">
        <v>5.6127999999999997E-2</v>
      </c>
      <c r="S43" s="33">
        <v>5.6579999999999998E-2</v>
      </c>
      <c r="T43" s="33">
        <v>5.7102E-2</v>
      </c>
      <c r="U43" s="33">
        <v>5.7829999999999999E-2</v>
      </c>
      <c r="V43" s="33">
        <v>5.8583000000000003E-2</v>
      </c>
      <c r="W43" s="33">
        <v>5.9374000000000003E-2</v>
      </c>
      <c r="X43" s="33">
        <v>6.0399000000000001E-2</v>
      </c>
      <c r="Y43" s="33">
        <v>6.1617999999999999E-2</v>
      </c>
      <c r="Z43" s="33">
        <v>6.2925999999999996E-2</v>
      </c>
      <c r="AA43" s="33">
        <v>6.4183000000000004E-2</v>
      </c>
      <c r="AB43" s="33">
        <v>6.5461000000000005E-2</v>
      </c>
      <c r="AC43" s="33">
        <v>6.6780999999999993E-2</v>
      </c>
      <c r="AD43" s="33">
        <v>6.8111000000000005E-2</v>
      </c>
      <c r="AE43" s="33">
        <v>6.9535E-2</v>
      </c>
      <c r="AF43" s="33">
        <v>7.1060999999999999E-2</v>
      </c>
      <c r="AG43" s="33">
        <v>7.2637999999999994E-2</v>
      </c>
      <c r="AH43" s="32">
        <v>2.6185E-2</v>
      </c>
    </row>
    <row r="44" spans="1:34">
      <c r="A44" s="19" t="s">
        <v>743</v>
      </c>
      <c r="B44" s="37" t="s">
        <v>1123</v>
      </c>
      <c r="C44" s="33">
        <v>1.935392</v>
      </c>
      <c r="D44" s="33">
        <v>2.0061119999999999</v>
      </c>
      <c r="E44" s="33">
        <v>2.0730409999999999</v>
      </c>
      <c r="F44" s="33">
        <v>2.0744340000000001</v>
      </c>
      <c r="G44" s="33">
        <v>2.0613890000000001</v>
      </c>
      <c r="H44" s="33">
        <v>2.044197</v>
      </c>
      <c r="I44" s="33">
        <v>2.0120290000000001</v>
      </c>
      <c r="J44" s="33">
        <v>1.9799789999999999</v>
      </c>
      <c r="K44" s="33">
        <v>1.9516579999999999</v>
      </c>
      <c r="L44" s="33">
        <v>1.9322429999999999</v>
      </c>
      <c r="M44" s="33">
        <v>1.9252279999999999</v>
      </c>
      <c r="N44" s="33">
        <v>1.930213</v>
      </c>
      <c r="O44" s="33">
        <v>1.948331</v>
      </c>
      <c r="P44" s="33">
        <v>1.9861470000000001</v>
      </c>
      <c r="Q44" s="33">
        <v>2.046605</v>
      </c>
      <c r="R44" s="33">
        <v>2.1264479999999999</v>
      </c>
      <c r="S44" s="33">
        <v>2.2214299999999998</v>
      </c>
      <c r="T44" s="33">
        <v>2.33786</v>
      </c>
      <c r="U44" s="33">
        <v>2.4799850000000001</v>
      </c>
      <c r="V44" s="33">
        <v>2.642776</v>
      </c>
      <c r="W44" s="33">
        <v>2.8262580000000002</v>
      </c>
      <c r="X44" s="33">
        <v>3.0387050000000002</v>
      </c>
      <c r="Y44" s="33">
        <v>3.2851870000000001</v>
      </c>
      <c r="Z44" s="33">
        <v>3.5632229999999998</v>
      </c>
      <c r="AA44" s="33">
        <v>3.8625020000000001</v>
      </c>
      <c r="AB44" s="33">
        <v>4.1861769999999998</v>
      </c>
      <c r="AC44" s="33">
        <v>4.5354080000000003</v>
      </c>
      <c r="AD44" s="33">
        <v>4.9112020000000003</v>
      </c>
      <c r="AE44" s="33">
        <v>5.325583</v>
      </c>
      <c r="AF44" s="33">
        <v>5.7872009999999996</v>
      </c>
      <c r="AG44" s="33">
        <v>6.2980799999999997</v>
      </c>
      <c r="AH44" s="32">
        <v>4.0114999999999998E-2</v>
      </c>
    </row>
    <row r="45" spans="1:34">
      <c r="A45" s="19" t="s">
        <v>742</v>
      </c>
      <c r="B45" s="37" t="s">
        <v>1165</v>
      </c>
      <c r="C45" s="33">
        <v>0</v>
      </c>
      <c r="D45" s="33">
        <v>0</v>
      </c>
      <c r="E45" s="33">
        <v>0</v>
      </c>
      <c r="F45" s="33">
        <v>0</v>
      </c>
      <c r="G45" s="33">
        <v>0</v>
      </c>
      <c r="H45" s="33">
        <v>0</v>
      </c>
      <c r="I45" s="33">
        <v>0</v>
      </c>
      <c r="J45" s="33">
        <v>0</v>
      </c>
      <c r="K45" s="33">
        <v>0</v>
      </c>
      <c r="L45" s="33">
        <v>0</v>
      </c>
      <c r="M45" s="33">
        <v>0</v>
      </c>
      <c r="N45" s="33">
        <v>0</v>
      </c>
      <c r="O45" s="33">
        <v>0</v>
      </c>
      <c r="P45" s="33">
        <v>0</v>
      </c>
      <c r="Q45" s="33">
        <v>0</v>
      </c>
      <c r="R45" s="33">
        <v>0</v>
      </c>
      <c r="S45" s="33">
        <v>0</v>
      </c>
      <c r="T45" s="33">
        <v>0</v>
      </c>
      <c r="U45" s="33">
        <v>0</v>
      </c>
      <c r="V45" s="33">
        <v>0</v>
      </c>
      <c r="W45" s="33">
        <v>0</v>
      </c>
      <c r="X45" s="33">
        <v>0</v>
      </c>
      <c r="Y45" s="33">
        <v>0</v>
      </c>
      <c r="Z45" s="33">
        <v>0</v>
      </c>
      <c r="AA45" s="33">
        <v>0</v>
      </c>
      <c r="AB45" s="33">
        <v>0</v>
      </c>
      <c r="AC45" s="33">
        <v>0</v>
      </c>
      <c r="AD45" s="33">
        <v>0</v>
      </c>
      <c r="AE45" s="33">
        <v>0</v>
      </c>
      <c r="AF45" s="33">
        <v>0</v>
      </c>
      <c r="AG45" s="33">
        <v>0</v>
      </c>
      <c r="AH45" s="32" t="s">
        <v>1754</v>
      </c>
    </row>
    <row r="46" spans="1:34">
      <c r="A46" s="19" t="s">
        <v>741</v>
      </c>
      <c r="B46" s="37" t="s">
        <v>1152</v>
      </c>
      <c r="C46" s="33">
        <v>1.15E-3</v>
      </c>
      <c r="D46" s="33">
        <v>2.2980000000000001E-3</v>
      </c>
      <c r="E46" s="33">
        <v>3.6749999999999999E-3</v>
      </c>
      <c r="F46" s="33">
        <v>5.0520000000000001E-3</v>
      </c>
      <c r="G46" s="33">
        <v>6.4429999999999999E-3</v>
      </c>
      <c r="H46" s="33">
        <v>7.868E-3</v>
      </c>
      <c r="I46" s="33">
        <v>9.2510000000000005E-3</v>
      </c>
      <c r="J46" s="33">
        <v>1.061E-2</v>
      </c>
      <c r="K46" s="33">
        <v>1.1958999999999999E-2</v>
      </c>
      <c r="L46" s="33">
        <v>1.3302E-2</v>
      </c>
      <c r="M46" s="33">
        <v>1.4649000000000001E-2</v>
      </c>
      <c r="N46" s="33">
        <v>1.5977999999999999E-2</v>
      </c>
      <c r="O46" s="33">
        <v>1.7240999999999999E-2</v>
      </c>
      <c r="P46" s="33">
        <v>1.8449E-2</v>
      </c>
      <c r="Q46" s="33">
        <v>1.9619999999999999E-2</v>
      </c>
      <c r="R46" s="33">
        <v>2.0749E-2</v>
      </c>
      <c r="S46" s="33">
        <v>2.1801000000000001E-2</v>
      </c>
      <c r="T46" s="33">
        <v>2.2832000000000002E-2</v>
      </c>
      <c r="U46" s="33">
        <v>2.3916E-2</v>
      </c>
      <c r="V46" s="33">
        <v>2.4992E-2</v>
      </c>
      <c r="W46" s="33">
        <v>2.6030999999999999E-2</v>
      </c>
      <c r="X46" s="33">
        <v>2.7137999999999999E-2</v>
      </c>
      <c r="Y46" s="33">
        <v>2.8339E-2</v>
      </c>
      <c r="Z46" s="33">
        <v>2.9574E-2</v>
      </c>
      <c r="AA46" s="33">
        <v>3.0789E-2</v>
      </c>
      <c r="AB46" s="33">
        <v>3.2027E-2</v>
      </c>
      <c r="AC46" s="33">
        <v>3.3306000000000002E-2</v>
      </c>
      <c r="AD46" s="33">
        <v>3.4612999999999998E-2</v>
      </c>
      <c r="AE46" s="33">
        <v>3.5993999999999998E-2</v>
      </c>
      <c r="AF46" s="33">
        <v>3.7449999999999997E-2</v>
      </c>
      <c r="AG46" s="33">
        <v>3.8968999999999997E-2</v>
      </c>
      <c r="AH46" s="32">
        <v>0.12460300000000001</v>
      </c>
    </row>
    <row r="47" spans="1:34">
      <c r="A47" s="19" t="s">
        <v>740</v>
      </c>
      <c r="B47" s="37" t="s">
        <v>1166</v>
      </c>
      <c r="C47" s="33">
        <v>2.284E-3</v>
      </c>
      <c r="D47" s="33">
        <v>3.9719999999999998E-3</v>
      </c>
      <c r="E47" s="33">
        <v>6.019E-3</v>
      </c>
      <c r="F47" s="33">
        <v>8.0569999999999999E-3</v>
      </c>
      <c r="G47" s="33">
        <v>1.0115000000000001E-2</v>
      </c>
      <c r="H47" s="33">
        <v>1.222E-2</v>
      </c>
      <c r="I47" s="33">
        <v>1.4253999999999999E-2</v>
      </c>
      <c r="J47" s="33">
        <v>1.6249E-2</v>
      </c>
      <c r="K47" s="33">
        <v>1.8225000000000002E-2</v>
      </c>
      <c r="L47" s="33">
        <v>2.0185000000000002E-2</v>
      </c>
      <c r="M47" s="33">
        <v>2.2148000000000001E-2</v>
      </c>
      <c r="N47" s="33">
        <v>2.4077999999999999E-2</v>
      </c>
      <c r="O47" s="33">
        <v>2.5905999999999998E-2</v>
      </c>
      <c r="P47" s="33">
        <v>2.7653E-2</v>
      </c>
      <c r="Q47" s="33">
        <v>2.9347000000000002E-2</v>
      </c>
      <c r="R47" s="33">
        <v>3.0981999999999999E-2</v>
      </c>
      <c r="S47" s="33">
        <v>3.2522000000000002E-2</v>
      </c>
      <c r="T47" s="33">
        <v>3.4049999999999997E-2</v>
      </c>
      <c r="U47" s="33">
        <v>3.5629000000000001E-2</v>
      </c>
      <c r="V47" s="33">
        <v>3.7184000000000002E-2</v>
      </c>
      <c r="W47" s="33">
        <v>3.8705999999999997E-2</v>
      </c>
      <c r="X47" s="33">
        <v>4.0362000000000002E-2</v>
      </c>
      <c r="Y47" s="33">
        <v>4.2139999999999997E-2</v>
      </c>
      <c r="Z47" s="33">
        <v>4.3966999999999999E-2</v>
      </c>
      <c r="AA47" s="33">
        <v>4.5765E-2</v>
      </c>
      <c r="AB47" s="33">
        <v>4.7597E-2</v>
      </c>
      <c r="AC47" s="33">
        <v>4.9488999999999998E-2</v>
      </c>
      <c r="AD47" s="33">
        <v>5.1423999999999997E-2</v>
      </c>
      <c r="AE47" s="33">
        <v>5.3468000000000002E-2</v>
      </c>
      <c r="AF47" s="33">
        <v>5.5624E-2</v>
      </c>
      <c r="AG47" s="33">
        <v>5.7874000000000002E-2</v>
      </c>
      <c r="AH47" s="32">
        <v>0.113759</v>
      </c>
    </row>
    <row r="48" spans="1:34">
      <c r="A48" s="19" t="s">
        <v>739</v>
      </c>
      <c r="B48" s="37" t="s">
        <v>1167</v>
      </c>
      <c r="C48" s="33">
        <v>2.5249999999999999E-3</v>
      </c>
      <c r="D48" s="33">
        <v>4.3790000000000001E-3</v>
      </c>
      <c r="E48" s="33">
        <v>6.6280000000000002E-3</v>
      </c>
      <c r="F48" s="33">
        <v>8.8660000000000006E-3</v>
      </c>
      <c r="G48" s="33">
        <v>1.1127E-2</v>
      </c>
      <c r="H48" s="33">
        <v>1.3438E-2</v>
      </c>
      <c r="I48" s="33">
        <v>1.5672999999999999E-2</v>
      </c>
      <c r="J48" s="33">
        <v>1.7863E-2</v>
      </c>
      <c r="K48" s="33">
        <v>2.0032000000000001E-2</v>
      </c>
      <c r="L48" s="33">
        <v>2.2183999999999999E-2</v>
      </c>
      <c r="M48" s="33">
        <v>2.4340000000000001E-2</v>
      </c>
      <c r="N48" s="33">
        <v>2.6459E-2</v>
      </c>
      <c r="O48" s="33">
        <v>2.8466000000000002E-2</v>
      </c>
      <c r="P48" s="33">
        <v>3.0384000000000001E-2</v>
      </c>
      <c r="Q48" s="33">
        <v>3.2243000000000001E-2</v>
      </c>
      <c r="R48" s="33">
        <v>3.4039E-2</v>
      </c>
      <c r="S48" s="33">
        <v>3.5728999999999997E-2</v>
      </c>
      <c r="T48" s="33">
        <v>3.7407000000000003E-2</v>
      </c>
      <c r="U48" s="33">
        <v>3.9142000000000003E-2</v>
      </c>
      <c r="V48" s="33">
        <v>4.0849000000000003E-2</v>
      </c>
      <c r="W48" s="33">
        <v>4.2520000000000002E-2</v>
      </c>
      <c r="X48" s="33">
        <v>4.4339000000000003E-2</v>
      </c>
      <c r="Y48" s="33">
        <v>4.6292E-2</v>
      </c>
      <c r="Z48" s="33">
        <v>4.8299000000000002E-2</v>
      </c>
      <c r="AA48" s="33">
        <v>5.0273999999999999E-2</v>
      </c>
      <c r="AB48" s="33">
        <v>5.2287E-2</v>
      </c>
      <c r="AC48" s="33">
        <v>5.4364000000000003E-2</v>
      </c>
      <c r="AD48" s="33">
        <v>5.6489999999999999E-2</v>
      </c>
      <c r="AE48" s="33">
        <v>5.8735000000000002E-2</v>
      </c>
      <c r="AF48" s="33">
        <v>6.1102999999999998E-2</v>
      </c>
      <c r="AG48" s="33">
        <v>6.3574000000000006E-2</v>
      </c>
      <c r="AH48" s="32">
        <v>0.113527</v>
      </c>
    </row>
    <row r="49" spans="1:34">
      <c r="A49" s="19" t="s">
        <v>738</v>
      </c>
      <c r="B49" s="37" t="s">
        <v>1156</v>
      </c>
      <c r="C49" s="33">
        <v>2.8630000000000001E-3</v>
      </c>
      <c r="D49" s="33">
        <v>5.1450000000000003E-3</v>
      </c>
      <c r="E49" s="33">
        <v>7.9109999999999996E-3</v>
      </c>
      <c r="F49" s="33">
        <v>1.0671999999999999E-2</v>
      </c>
      <c r="G49" s="33">
        <v>1.3461000000000001E-2</v>
      </c>
      <c r="H49" s="33">
        <v>1.6313999999999999E-2</v>
      </c>
      <c r="I49" s="33">
        <v>1.9075000000000002E-2</v>
      </c>
      <c r="J49" s="33">
        <v>2.1784000000000001E-2</v>
      </c>
      <c r="K49" s="33">
        <v>2.4469999999999999E-2</v>
      </c>
      <c r="L49" s="33">
        <v>2.7136E-2</v>
      </c>
      <c r="M49" s="33">
        <v>2.9807E-2</v>
      </c>
      <c r="N49" s="33">
        <v>3.2434999999999999E-2</v>
      </c>
      <c r="O49" s="33">
        <v>3.4925999999999999E-2</v>
      </c>
      <c r="P49" s="33">
        <v>3.7308000000000001E-2</v>
      </c>
      <c r="Q49" s="33">
        <v>3.9614999999999997E-2</v>
      </c>
      <c r="R49" s="33">
        <v>4.1841000000000003E-2</v>
      </c>
      <c r="S49" s="33">
        <v>4.3933E-2</v>
      </c>
      <c r="T49" s="33">
        <v>4.6004999999999997E-2</v>
      </c>
      <c r="U49" s="33">
        <v>4.8152E-2</v>
      </c>
      <c r="V49" s="33">
        <v>5.0266999999999999E-2</v>
      </c>
      <c r="W49" s="33">
        <v>5.2332999999999998E-2</v>
      </c>
      <c r="X49" s="33">
        <v>5.4571000000000001E-2</v>
      </c>
      <c r="Y49" s="33">
        <v>5.6978000000000001E-2</v>
      </c>
      <c r="Z49" s="33">
        <v>5.9452999999999999E-2</v>
      </c>
      <c r="AA49" s="33">
        <v>6.1886999999999998E-2</v>
      </c>
      <c r="AB49" s="33">
        <v>6.4367999999999995E-2</v>
      </c>
      <c r="AC49" s="33">
        <v>6.6929000000000002E-2</v>
      </c>
      <c r="AD49" s="33">
        <v>6.9550000000000001E-2</v>
      </c>
      <c r="AE49" s="33">
        <v>7.2317000000000006E-2</v>
      </c>
      <c r="AF49" s="33">
        <v>7.5234999999999996E-2</v>
      </c>
      <c r="AG49" s="33">
        <v>7.8281000000000003E-2</v>
      </c>
      <c r="AH49" s="32">
        <v>0.116588</v>
      </c>
    </row>
    <row r="50" spans="1:34" ht="15" customHeight="1">
      <c r="A50" s="19" t="s">
        <v>737</v>
      </c>
      <c r="B50" s="37" t="s">
        <v>2074</v>
      </c>
      <c r="C50" s="33">
        <v>162.88355999999999</v>
      </c>
      <c r="D50" s="33">
        <v>166.74011200000001</v>
      </c>
      <c r="E50" s="33">
        <v>172.15081799999999</v>
      </c>
      <c r="F50" s="33">
        <v>173.98474100000001</v>
      </c>
      <c r="G50" s="33">
        <v>176.16168200000001</v>
      </c>
      <c r="H50" s="33">
        <v>178.85377500000001</v>
      </c>
      <c r="I50" s="33">
        <v>180.36369300000001</v>
      </c>
      <c r="J50" s="33">
        <v>181.414185</v>
      </c>
      <c r="K50" s="33">
        <v>182.159424</v>
      </c>
      <c r="L50" s="33">
        <v>182.69438199999999</v>
      </c>
      <c r="M50" s="33">
        <v>183.38806199999999</v>
      </c>
      <c r="N50" s="33">
        <v>184.14671300000001</v>
      </c>
      <c r="O50" s="33">
        <v>184.637573</v>
      </c>
      <c r="P50" s="33">
        <v>185.15950000000001</v>
      </c>
      <c r="Q50" s="33">
        <v>185.90245100000001</v>
      </c>
      <c r="R50" s="33">
        <v>186.76817299999999</v>
      </c>
      <c r="S50" s="33">
        <v>187.349457</v>
      </c>
      <c r="T50" s="33">
        <v>187.95652799999999</v>
      </c>
      <c r="U50" s="33">
        <v>188.902908</v>
      </c>
      <c r="V50" s="33">
        <v>189.75482199999999</v>
      </c>
      <c r="W50" s="33">
        <v>190.46017499999999</v>
      </c>
      <c r="X50" s="33">
        <v>191.60173</v>
      </c>
      <c r="Y50" s="33">
        <v>193.222488</v>
      </c>
      <c r="Z50" s="33">
        <v>194.931274</v>
      </c>
      <c r="AA50" s="33">
        <v>196.32813999999999</v>
      </c>
      <c r="AB50" s="33">
        <v>197.62330600000001</v>
      </c>
      <c r="AC50" s="33">
        <v>198.78755200000001</v>
      </c>
      <c r="AD50" s="33">
        <v>199.73498499999999</v>
      </c>
      <c r="AE50" s="33">
        <v>200.76666299999999</v>
      </c>
      <c r="AF50" s="33">
        <v>201.91001900000001</v>
      </c>
      <c r="AG50" s="33">
        <v>203.09445199999999</v>
      </c>
      <c r="AH50" s="32">
        <v>7.3819999999999997E-3</v>
      </c>
    </row>
    <row r="51" spans="1:34" ht="15" customHeight="1">
      <c r="A51" s="19" t="s">
        <v>736</v>
      </c>
      <c r="B51" s="30" t="s">
        <v>2008</v>
      </c>
      <c r="C51" s="39">
        <v>274.54852299999999</v>
      </c>
      <c r="D51" s="39">
        <v>282.54064899999997</v>
      </c>
      <c r="E51" s="39">
        <v>292.69793700000002</v>
      </c>
      <c r="F51" s="39">
        <v>296.45242300000001</v>
      </c>
      <c r="G51" s="39">
        <v>300.84664900000001</v>
      </c>
      <c r="H51" s="39">
        <v>306.24078400000002</v>
      </c>
      <c r="I51" s="39">
        <v>309.79742399999998</v>
      </c>
      <c r="J51" s="39">
        <v>313.02410900000001</v>
      </c>
      <c r="K51" s="39">
        <v>316.33117700000003</v>
      </c>
      <c r="L51" s="39">
        <v>319.79577599999999</v>
      </c>
      <c r="M51" s="39">
        <v>323.90969799999999</v>
      </c>
      <c r="N51" s="39">
        <v>328.24307299999998</v>
      </c>
      <c r="O51" s="39">
        <v>332.14221199999997</v>
      </c>
      <c r="P51" s="39">
        <v>336.067566</v>
      </c>
      <c r="Q51" s="39">
        <v>340.35510299999999</v>
      </c>
      <c r="R51" s="39">
        <v>344.79806500000001</v>
      </c>
      <c r="S51" s="39">
        <v>348.69442700000002</v>
      </c>
      <c r="T51" s="39">
        <v>352.70074499999998</v>
      </c>
      <c r="U51" s="39">
        <v>357.276276</v>
      </c>
      <c r="V51" s="39">
        <v>361.65768400000002</v>
      </c>
      <c r="W51" s="39">
        <v>365.64196800000002</v>
      </c>
      <c r="X51" s="39">
        <v>370.53747600000003</v>
      </c>
      <c r="Y51" s="39">
        <v>376.26449600000001</v>
      </c>
      <c r="Z51" s="39">
        <v>382.11035199999998</v>
      </c>
      <c r="AA51" s="39">
        <v>387.34991500000001</v>
      </c>
      <c r="AB51" s="39">
        <v>392.57312000000002</v>
      </c>
      <c r="AC51" s="39">
        <v>397.84713699999998</v>
      </c>
      <c r="AD51" s="39">
        <v>403.02636699999999</v>
      </c>
      <c r="AE51" s="39">
        <v>408.58935500000001</v>
      </c>
      <c r="AF51" s="39">
        <v>414.458099</v>
      </c>
      <c r="AG51" s="39">
        <v>420.53585800000002</v>
      </c>
      <c r="AH51" s="36">
        <v>1.4315E-2</v>
      </c>
    </row>
    <row r="52" spans="1:34" ht="15" customHeight="1"/>
    <row r="53" spans="1:34" ht="15" customHeight="1">
      <c r="B53" s="30" t="s">
        <v>2009</v>
      </c>
    </row>
    <row r="54" spans="1:34" ht="15" customHeight="1">
      <c r="B54" s="30" t="s">
        <v>2070</v>
      </c>
    </row>
    <row r="55" spans="1:34" ht="15" customHeight="1">
      <c r="A55" s="19" t="s">
        <v>735</v>
      </c>
      <c r="B55" s="37" t="s">
        <v>1121</v>
      </c>
      <c r="C55" s="33">
        <v>425.514679</v>
      </c>
      <c r="D55" s="33">
        <v>440.17401100000001</v>
      </c>
      <c r="E55" s="33">
        <v>454.23727400000001</v>
      </c>
      <c r="F55" s="33">
        <v>455.91021699999999</v>
      </c>
      <c r="G55" s="33">
        <v>457.91754200000003</v>
      </c>
      <c r="H55" s="33">
        <v>461.007385</v>
      </c>
      <c r="I55" s="33">
        <v>460.44610599999999</v>
      </c>
      <c r="J55" s="33">
        <v>459.85507200000001</v>
      </c>
      <c r="K55" s="33">
        <v>460.90808099999998</v>
      </c>
      <c r="L55" s="33">
        <v>463.45166</v>
      </c>
      <c r="M55" s="33">
        <v>468.05990600000001</v>
      </c>
      <c r="N55" s="33">
        <v>473.26348899999999</v>
      </c>
      <c r="O55" s="33">
        <v>477.38769500000001</v>
      </c>
      <c r="P55" s="33">
        <v>481.27725199999998</v>
      </c>
      <c r="Q55" s="33">
        <v>485.66879299999999</v>
      </c>
      <c r="R55" s="33">
        <v>490.00060999999999</v>
      </c>
      <c r="S55" s="33">
        <v>493.14382899999998</v>
      </c>
      <c r="T55" s="33">
        <v>496.05523699999998</v>
      </c>
      <c r="U55" s="33">
        <v>499.21404999999999</v>
      </c>
      <c r="V55" s="33">
        <v>501.44537400000002</v>
      </c>
      <c r="W55" s="33">
        <v>502.49176</v>
      </c>
      <c r="X55" s="33">
        <v>504.60394300000002</v>
      </c>
      <c r="Y55" s="33">
        <v>507.152039</v>
      </c>
      <c r="Z55" s="33">
        <v>509.09484900000001</v>
      </c>
      <c r="AA55" s="33">
        <v>509.80462599999998</v>
      </c>
      <c r="AB55" s="33">
        <v>510.74636800000002</v>
      </c>
      <c r="AC55" s="33">
        <v>512.28082300000005</v>
      </c>
      <c r="AD55" s="33">
        <v>514.243469</v>
      </c>
      <c r="AE55" s="33">
        <v>516.777649</v>
      </c>
      <c r="AF55" s="33">
        <v>519.28710899999999</v>
      </c>
      <c r="AG55" s="33">
        <v>521.91522199999997</v>
      </c>
      <c r="AH55" s="32">
        <v>6.8300000000000001E-3</v>
      </c>
    </row>
    <row r="56" spans="1:34" ht="15" customHeight="1">
      <c r="A56" s="19" t="s">
        <v>734</v>
      </c>
      <c r="B56" s="37" t="s">
        <v>1129</v>
      </c>
      <c r="C56" s="33">
        <v>147.04205300000001</v>
      </c>
      <c r="D56" s="33">
        <v>149.388138</v>
      </c>
      <c r="E56" s="33">
        <v>151.24414100000001</v>
      </c>
      <c r="F56" s="33">
        <v>149.22383099999999</v>
      </c>
      <c r="G56" s="33">
        <v>147.595932</v>
      </c>
      <c r="H56" s="33">
        <v>146.743256</v>
      </c>
      <c r="I56" s="33">
        <v>145.374146</v>
      </c>
      <c r="J56" s="33">
        <v>144.43817100000001</v>
      </c>
      <c r="K56" s="33">
        <v>144.31662</v>
      </c>
      <c r="L56" s="33">
        <v>145.001587</v>
      </c>
      <c r="M56" s="33">
        <v>146.614227</v>
      </c>
      <c r="N56" s="33">
        <v>148.46456900000001</v>
      </c>
      <c r="O56" s="33">
        <v>150.486099</v>
      </c>
      <c r="P56" s="33">
        <v>153.00299100000001</v>
      </c>
      <c r="Q56" s="33">
        <v>155.81662</v>
      </c>
      <c r="R56" s="33">
        <v>158.724289</v>
      </c>
      <c r="S56" s="33">
        <v>161.61215200000001</v>
      </c>
      <c r="T56" s="33">
        <v>164.721497</v>
      </c>
      <c r="U56" s="33">
        <v>168.03079199999999</v>
      </c>
      <c r="V56" s="33">
        <v>170.99498</v>
      </c>
      <c r="W56" s="33">
        <v>173.62325999999999</v>
      </c>
      <c r="X56" s="33">
        <v>176.946259</v>
      </c>
      <c r="Y56" s="33">
        <v>180.499741</v>
      </c>
      <c r="Z56" s="33">
        <v>183.99800099999999</v>
      </c>
      <c r="AA56" s="33">
        <v>187.17733799999999</v>
      </c>
      <c r="AB56" s="33">
        <v>190.523911</v>
      </c>
      <c r="AC56" s="33">
        <v>194.17158499999999</v>
      </c>
      <c r="AD56" s="33">
        <v>197.98593099999999</v>
      </c>
      <c r="AE56" s="33">
        <v>201.93528699999999</v>
      </c>
      <c r="AF56" s="33">
        <v>205.84191899999999</v>
      </c>
      <c r="AG56" s="33">
        <v>209.78582800000001</v>
      </c>
      <c r="AH56" s="32">
        <v>1.1916E-2</v>
      </c>
    </row>
    <row r="57" spans="1:34" ht="15" customHeight="1">
      <c r="A57" s="19" t="s">
        <v>733</v>
      </c>
      <c r="B57" s="37" t="s">
        <v>1122</v>
      </c>
      <c r="C57" s="33">
        <v>0.13056999999999999</v>
      </c>
      <c r="D57" s="33">
        <v>0.189773</v>
      </c>
      <c r="E57" s="33">
        <v>0.25239200000000001</v>
      </c>
      <c r="F57" s="33">
        <v>0.30855500000000002</v>
      </c>
      <c r="G57" s="33">
        <v>0.364317</v>
      </c>
      <c r="H57" s="33">
        <v>0.42064299999999999</v>
      </c>
      <c r="I57" s="33">
        <v>0.47237600000000002</v>
      </c>
      <c r="J57" s="33">
        <v>0.522146</v>
      </c>
      <c r="K57" s="33">
        <v>0.57359499999999997</v>
      </c>
      <c r="L57" s="33">
        <v>0.62690800000000002</v>
      </c>
      <c r="M57" s="33">
        <v>0.68230199999999996</v>
      </c>
      <c r="N57" s="33">
        <v>0.73865400000000003</v>
      </c>
      <c r="O57" s="33">
        <v>0.79437199999999997</v>
      </c>
      <c r="P57" s="33">
        <v>0.85146999999999995</v>
      </c>
      <c r="Q57" s="33">
        <v>0.91039599999999998</v>
      </c>
      <c r="R57" s="33">
        <v>0.97061600000000003</v>
      </c>
      <c r="S57" s="33">
        <v>1.030743</v>
      </c>
      <c r="T57" s="33">
        <v>1.092919</v>
      </c>
      <c r="U57" s="33">
        <v>1.1583939999999999</v>
      </c>
      <c r="V57" s="33">
        <v>1.223719</v>
      </c>
      <c r="W57" s="33">
        <v>1.2866109999999999</v>
      </c>
      <c r="X57" s="33">
        <v>1.353731</v>
      </c>
      <c r="Y57" s="33">
        <v>1.4244589999999999</v>
      </c>
      <c r="Z57" s="33">
        <v>1.4948239999999999</v>
      </c>
      <c r="AA57" s="33">
        <v>1.56335</v>
      </c>
      <c r="AB57" s="33">
        <v>1.63551</v>
      </c>
      <c r="AC57" s="33">
        <v>1.7129749999999999</v>
      </c>
      <c r="AD57" s="33">
        <v>1.795838</v>
      </c>
      <c r="AE57" s="33">
        <v>1.884646</v>
      </c>
      <c r="AF57" s="33">
        <v>1.977752</v>
      </c>
      <c r="AG57" s="33">
        <v>2.0756939999999999</v>
      </c>
      <c r="AH57" s="32">
        <v>9.6588999999999994E-2</v>
      </c>
    </row>
    <row r="58" spans="1:34" ht="15" customHeight="1">
      <c r="A58" s="19" t="s">
        <v>732</v>
      </c>
      <c r="B58" s="37" t="s">
        <v>1123</v>
      </c>
      <c r="C58" s="33">
        <v>7.2439000000000003E-2</v>
      </c>
      <c r="D58" s="33">
        <v>0.101197</v>
      </c>
      <c r="E58" s="33">
        <v>0.13031300000000001</v>
      </c>
      <c r="F58" s="33">
        <v>0.15447</v>
      </c>
      <c r="G58" s="33">
        <v>0.17694599999999999</v>
      </c>
      <c r="H58" s="33">
        <v>0.198265</v>
      </c>
      <c r="I58" s="33">
        <v>0.216256</v>
      </c>
      <c r="J58" s="33">
        <v>0.23238400000000001</v>
      </c>
      <c r="K58" s="33">
        <v>0.24843499999999999</v>
      </c>
      <c r="L58" s="33">
        <v>0.26457199999999997</v>
      </c>
      <c r="M58" s="33">
        <v>0.28089900000000001</v>
      </c>
      <c r="N58" s="33">
        <v>0.29686299999999999</v>
      </c>
      <c r="O58" s="33">
        <v>0.311917</v>
      </c>
      <c r="P58" s="33">
        <v>0.326874</v>
      </c>
      <c r="Q58" s="33">
        <v>0.34216099999999999</v>
      </c>
      <c r="R58" s="33">
        <v>0.357568</v>
      </c>
      <c r="S58" s="33">
        <v>0.37252800000000003</v>
      </c>
      <c r="T58" s="33">
        <v>0.38794699999999999</v>
      </c>
      <c r="U58" s="33">
        <v>0.40437299999999998</v>
      </c>
      <c r="V58" s="33">
        <v>0.420817</v>
      </c>
      <c r="W58" s="33">
        <v>0.43667899999999998</v>
      </c>
      <c r="X58" s="33">
        <v>0.45471699999999998</v>
      </c>
      <c r="Y58" s="33">
        <v>0.474993</v>
      </c>
      <c r="Z58" s="33">
        <v>0.496809</v>
      </c>
      <c r="AA58" s="33">
        <v>0.51997199999999999</v>
      </c>
      <c r="AB58" s="33">
        <v>0.54658499999999999</v>
      </c>
      <c r="AC58" s="33">
        <v>0.577546</v>
      </c>
      <c r="AD58" s="33">
        <v>0.61320200000000002</v>
      </c>
      <c r="AE58" s="33">
        <v>0.65423200000000004</v>
      </c>
      <c r="AF58" s="33">
        <v>0.70046399999999998</v>
      </c>
      <c r="AG58" s="33">
        <v>0.75254500000000002</v>
      </c>
      <c r="AH58" s="32">
        <v>8.1148999999999999E-2</v>
      </c>
    </row>
    <row r="59" spans="1:34" ht="15" customHeight="1">
      <c r="A59" s="19" t="s">
        <v>731</v>
      </c>
      <c r="B59" s="37" t="s">
        <v>1165</v>
      </c>
      <c r="C59" s="33">
        <v>50.220042999999997</v>
      </c>
      <c r="D59" s="33">
        <v>54.754424999999998</v>
      </c>
      <c r="E59" s="33">
        <v>59.130001</v>
      </c>
      <c r="F59" s="33">
        <v>61.810943999999999</v>
      </c>
      <c r="G59" s="33">
        <v>64.498221999999998</v>
      </c>
      <c r="H59" s="33">
        <v>67.334297000000007</v>
      </c>
      <c r="I59" s="33">
        <v>69.818161000000003</v>
      </c>
      <c r="J59" s="33">
        <v>72.488129000000001</v>
      </c>
      <c r="K59" s="33">
        <v>75.521728999999993</v>
      </c>
      <c r="L59" s="33">
        <v>78.990996999999993</v>
      </c>
      <c r="M59" s="33">
        <v>82.757034000000004</v>
      </c>
      <c r="N59" s="33">
        <v>86.658278999999993</v>
      </c>
      <c r="O59" s="33">
        <v>90.576644999999999</v>
      </c>
      <c r="P59" s="33">
        <v>94.724541000000002</v>
      </c>
      <c r="Q59" s="33">
        <v>98.976921000000004</v>
      </c>
      <c r="R59" s="33">
        <v>103.298935</v>
      </c>
      <c r="S59" s="33">
        <v>107.560799</v>
      </c>
      <c r="T59" s="33">
        <v>112.07250999999999</v>
      </c>
      <c r="U59" s="33">
        <v>116.78887899999999</v>
      </c>
      <c r="V59" s="33">
        <v>121.500801</v>
      </c>
      <c r="W59" s="33">
        <v>126.19910400000001</v>
      </c>
      <c r="X59" s="33">
        <v>131.707809</v>
      </c>
      <c r="Y59" s="33">
        <v>137.90142800000001</v>
      </c>
      <c r="Z59" s="33">
        <v>144.22640999999999</v>
      </c>
      <c r="AA59" s="33">
        <v>150.468018</v>
      </c>
      <c r="AB59" s="33">
        <v>157.104645</v>
      </c>
      <c r="AC59" s="33">
        <v>164.20713799999999</v>
      </c>
      <c r="AD59" s="33">
        <v>171.674881</v>
      </c>
      <c r="AE59" s="33">
        <v>179.58406099999999</v>
      </c>
      <c r="AF59" s="33">
        <v>187.730118</v>
      </c>
      <c r="AG59" s="33">
        <v>196.18029799999999</v>
      </c>
      <c r="AH59" s="32">
        <v>4.6468000000000002E-2</v>
      </c>
    </row>
    <row r="60" spans="1:34" ht="15" customHeight="1">
      <c r="A60" s="19" t="s">
        <v>730</v>
      </c>
      <c r="B60" s="37" t="s">
        <v>1152</v>
      </c>
      <c r="C60" s="33">
        <v>2.8215E-2</v>
      </c>
      <c r="D60" s="33">
        <v>5.4559999999999997E-2</v>
      </c>
      <c r="E60" s="33">
        <v>8.4518999999999997E-2</v>
      </c>
      <c r="F60" s="33">
        <v>0.113929</v>
      </c>
      <c r="G60" s="33">
        <v>0.144373</v>
      </c>
      <c r="H60" s="33">
        <v>0.17589199999999999</v>
      </c>
      <c r="I60" s="33">
        <v>0.20607300000000001</v>
      </c>
      <c r="J60" s="33">
        <v>0.235818</v>
      </c>
      <c r="K60" s="33">
        <v>0.26608399999999999</v>
      </c>
      <c r="L60" s="33">
        <v>0.29685299999999998</v>
      </c>
      <c r="M60" s="33">
        <v>0.32842399999999999</v>
      </c>
      <c r="N60" s="33">
        <v>0.36035299999999998</v>
      </c>
      <c r="O60" s="33">
        <v>0.39191100000000001</v>
      </c>
      <c r="P60" s="33">
        <v>0.42390099999999997</v>
      </c>
      <c r="Q60" s="33">
        <v>0.45688899999999999</v>
      </c>
      <c r="R60" s="33">
        <v>0.49086800000000003</v>
      </c>
      <c r="S60" s="33">
        <v>0.52519000000000005</v>
      </c>
      <c r="T60" s="33">
        <v>0.561006</v>
      </c>
      <c r="U60" s="33">
        <v>0.59901700000000002</v>
      </c>
      <c r="V60" s="33">
        <v>0.63700999999999997</v>
      </c>
      <c r="W60" s="33">
        <v>0.67500800000000005</v>
      </c>
      <c r="X60" s="33">
        <v>0.71563500000000002</v>
      </c>
      <c r="Y60" s="33">
        <v>0.75844199999999995</v>
      </c>
      <c r="Z60" s="33">
        <v>0.80045500000000003</v>
      </c>
      <c r="AA60" s="33">
        <v>0.84079300000000001</v>
      </c>
      <c r="AB60" s="33">
        <v>0.88231199999999999</v>
      </c>
      <c r="AC60" s="33">
        <v>0.92614600000000002</v>
      </c>
      <c r="AD60" s="33">
        <v>0.972028</v>
      </c>
      <c r="AE60" s="33">
        <v>1.020643</v>
      </c>
      <c r="AF60" s="33">
        <v>1.0713889999999999</v>
      </c>
      <c r="AG60" s="33">
        <v>1.125005</v>
      </c>
      <c r="AH60" s="32">
        <v>0.130722</v>
      </c>
    </row>
    <row r="61" spans="1:34" ht="15" customHeight="1">
      <c r="A61" s="19" t="s">
        <v>729</v>
      </c>
      <c r="B61" s="37" t="s">
        <v>1166</v>
      </c>
      <c r="C61" s="33">
        <v>2.8601999999999999E-2</v>
      </c>
      <c r="D61" s="33">
        <v>6.2086000000000002E-2</v>
      </c>
      <c r="E61" s="33">
        <v>0.100065</v>
      </c>
      <c r="F61" s="33">
        <v>0.137128</v>
      </c>
      <c r="G61" s="33">
        <v>0.17479900000000001</v>
      </c>
      <c r="H61" s="33">
        <v>0.212953</v>
      </c>
      <c r="I61" s="33">
        <v>0.24854799999999999</v>
      </c>
      <c r="J61" s="33">
        <v>0.28260800000000003</v>
      </c>
      <c r="K61" s="33">
        <v>0.31676100000000001</v>
      </c>
      <c r="L61" s="33">
        <v>0.35076400000000002</v>
      </c>
      <c r="M61" s="33">
        <v>0.38513199999999997</v>
      </c>
      <c r="N61" s="33">
        <v>0.41930400000000001</v>
      </c>
      <c r="O61" s="33">
        <v>0.45277600000000001</v>
      </c>
      <c r="P61" s="33">
        <v>0.48682500000000001</v>
      </c>
      <c r="Q61" s="33">
        <v>0.52201399999999998</v>
      </c>
      <c r="R61" s="33">
        <v>0.55825800000000003</v>
      </c>
      <c r="S61" s="33">
        <v>0.59489099999999995</v>
      </c>
      <c r="T61" s="33">
        <v>0.63326300000000002</v>
      </c>
      <c r="U61" s="33">
        <v>0.67418100000000003</v>
      </c>
      <c r="V61" s="33">
        <v>0.71510300000000004</v>
      </c>
      <c r="W61" s="33">
        <v>0.75566999999999995</v>
      </c>
      <c r="X61" s="33">
        <v>0.799153</v>
      </c>
      <c r="Y61" s="33">
        <v>0.84506300000000001</v>
      </c>
      <c r="Z61" s="33">
        <v>0.88996699999999995</v>
      </c>
      <c r="AA61" s="33">
        <v>0.933002</v>
      </c>
      <c r="AB61" s="33">
        <v>0.97733300000000001</v>
      </c>
      <c r="AC61" s="33">
        <v>1.0242290000000001</v>
      </c>
      <c r="AD61" s="33">
        <v>1.0734490000000001</v>
      </c>
      <c r="AE61" s="33">
        <v>1.125804</v>
      </c>
      <c r="AF61" s="33">
        <v>1.1806779999999999</v>
      </c>
      <c r="AG61" s="33">
        <v>1.238964</v>
      </c>
      <c r="AH61" s="32">
        <v>0.133849</v>
      </c>
    </row>
    <row r="62" spans="1:34" ht="15" customHeight="1">
      <c r="A62" s="19" t="s">
        <v>728</v>
      </c>
      <c r="B62" s="37" t="s">
        <v>1167</v>
      </c>
      <c r="C62" s="33">
        <v>3.2063000000000001E-2</v>
      </c>
      <c r="D62" s="33">
        <v>6.9486000000000006E-2</v>
      </c>
      <c r="E62" s="33">
        <v>0.11244</v>
      </c>
      <c r="F62" s="33">
        <v>0.15470999999999999</v>
      </c>
      <c r="G62" s="33">
        <v>0.19822999999999999</v>
      </c>
      <c r="H62" s="33">
        <v>0.24301</v>
      </c>
      <c r="I62" s="33">
        <v>0.28564600000000001</v>
      </c>
      <c r="J62" s="33">
        <v>0.327318</v>
      </c>
      <c r="K62" s="33">
        <v>0.36965799999999999</v>
      </c>
      <c r="L62" s="33">
        <v>0.412742</v>
      </c>
      <c r="M62" s="33">
        <v>0.45701199999999997</v>
      </c>
      <c r="N62" s="33">
        <v>0.50190699999999999</v>
      </c>
      <c r="O62" s="33">
        <v>0.54614499999999999</v>
      </c>
      <c r="P62" s="33">
        <v>0.59111100000000005</v>
      </c>
      <c r="Q62" s="33">
        <v>0.63744199999999995</v>
      </c>
      <c r="R62" s="33">
        <v>0.68493499999999996</v>
      </c>
      <c r="S62" s="33">
        <v>0.73268599999999995</v>
      </c>
      <c r="T62" s="33">
        <v>0.78253899999999998</v>
      </c>
      <c r="U62" s="33">
        <v>0.83525700000000003</v>
      </c>
      <c r="V62" s="33">
        <v>0.88777200000000001</v>
      </c>
      <c r="W62" s="33">
        <v>0.93966400000000005</v>
      </c>
      <c r="X62" s="33">
        <v>0.99501899999999999</v>
      </c>
      <c r="Y62" s="33">
        <v>1.0533030000000001</v>
      </c>
      <c r="Z62" s="33">
        <v>1.1103780000000001</v>
      </c>
      <c r="AA62" s="33">
        <v>1.1651480000000001</v>
      </c>
      <c r="AB62" s="33">
        <v>1.2215130000000001</v>
      </c>
      <c r="AC62" s="33">
        <v>1.2810170000000001</v>
      </c>
      <c r="AD62" s="33">
        <v>1.3433299999999999</v>
      </c>
      <c r="AE62" s="33">
        <v>1.40943</v>
      </c>
      <c r="AF62" s="33">
        <v>1.4785520000000001</v>
      </c>
      <c r="AG62" s="33">
        <v>1.5516859999999999</v>
      </c>
      <c r="AH62" s="32">
        <v>0.138047</v>
      </c>
    </row>
    <row r="63" spans="1:34" ht="15" customHeight="1">
      <c r="A63" s="19" t="s">
        <v>727</v>
      </c>
      <c r="B63" s="37" t="s">
        <v>1156</v>
      </c>
      <c r="C63" s="33">
        <v>1.7E-5</v>
      </c>
      <c r="D63" s="33">
        <v>4.0000000000000003E-5</v>
      </c>
      <c r="E63" s="33">
        <v>6.4999999999999994E-5</v>
      </c>
      <c r="F63" s="33">
        <v>8.8999999999999995E-5</v>
      </c>
      <c r="G63" s="33">
        <v>1.13E-4</v>
      </c>
      <c r="H63" s="33">
        <v>1.37E-4</v>
      </c>
      <c r="I63" s="33">
        <v>1.6000000000000001E-4</v>
      </c>
      <c r="J63" s="33">
        <v>1.8100000000000001E-4</v>
      </c>
      <c r="K63" s="33">
        <v>2.02E-4</v>
      </c>
      <c r="L63" s="33">
        <v>2.22E-4</v>
      </c>
      <c r="M63" s="33">
        <v>2.41E-4</v>
      </c>
      <c r="N63" s="33">
        <v>2.5999999999999998E-4</v>
      </c>
      <c r="O63" s="33">
        <v>2.7700000000000001E-4</v>
      </c>
      <c r="P63" s="33">
        <v>2.92E-4</v>
      </c>
      <c r="Q63" s="33">
        <v>3.0600000000000001E-4</v>
      </c>
      <c r="R63" s="33">
        <v>3.2000000000000003E-4</v>
      </c>
      <c r="S63" s="33">
        <v>3.3100000000000002E-4</v>
      </c>
      <c r="T63" s="33">
        <v>3.4200000000000002E-4</v>
      </c>
      <c r="U63" s="33">
        <v>3.5300000000000002E-4</v>
      </c>
      <c r="V63" s="33">
        <v>3.6200000000000002E-4</v>
      </c>
      <c r="W63" s="33">
        <v>3.6999999999999999E-4</v>
      </c>
      <c r="X63" s="33">
        <v>3.77E-4</v>
      </c>
      <c r="Y63" s="33">
        <v>3.8299999999999999E-4</v>
      </c>
      <c r="Z63" s="33">
        <v>3.88E-4</v>
      </c>
      <c r="AA63" s="33">
        <v>3.8999999999999999E-4</v>
      </c>
      <c r="AB63" s="33">
        <v>3.8999999999999999E-4</v>
      </c>
      <c r="AC63" s="33">
        <v>3.8999999999999999E-4</v>
      </c>
      <c r="AD63" s="33">
        <v>3.8999999999999999E-4</v>
      </c>
      <c r="AE63" s="33">
        <v>3.8900000000000002E-4</v>
      </c>
      <c r="AF63" s="33">
        <v>3.88E-4</v>
      </c>
      <c r="AG63" s="33">
        <v>3.8699999999999997E-4</v>
      </c>
      <c r="AH63" s="32">
        <v>0.10926900000000001</v>
      </c>
    </row>
    <row r="64" spans="1:34" ht="15" customHeight="1">
      <c r="A64" s="19" t="s">
        <v>726</v>
      </c>
      <c r="B64" s="37" t="s">
        <v>2071</v>
      </c>
      <c r="C64" s="33">
        <v>623.06835899999999</v>
      </c>
      <c r="D64" s="33">
        <v>644.79357900000002</v>
      </c>
      <c r="E64" s="33">
        <v>665.29095500000005</v>
      </c>
      <c r="F64" s="33">
        <v>667.81372099999999</v>
      </c>
      <c r="G64" s="33">
        <v>671.07025099999998</v>
      </c>
      <c r="H64" s="33">
        <v>676.33538799999997</v>
      </c>
      <c r="I64" s="33">
        <v>677.06719999999996</v>
      </c>
      <c r="J64" s="33">
        <v>678.38159199999996</v>
      </c>
      <c r="K64" s="33">
        <v>682.52081299999998</v>
      </c>
      <c r="L64" s="33">
        <v>689.39648399999999</v>
      </c>
      <c r="M64" s="33">
        <v>699.56542999999999</v>
      </c>
      <c r="N64" s="33">
        <v>710.70373500000005</v>
      </c>
      <c r="O64" s="33">
        <v>720.94799799999998</v>
      </c>
      <c r="P64" s="33">
        <v>731.68548599999997</v>
      </c>
      <c r="Q64" s="33">
        <v>743.33154300000001</v>
      </c>
      <c r="R64" s="33">
        <v>755.08612100000005</v>
      </c>
      <c r="S64" s="33">
        <v>765.57324200000005</v>
      </c>
      <c r="T64" s="33">
        <v>776.30749500000002</v>
      </c>
      <c r="U64" s="33">
        <v>787.70544400000006</v>
      </c>
      <c r="V64" s="33">
        <v>797.82611099999997</v>
      </c>
      <c r="W64" s="33">
        <v>806.40820299999996</v>
      </c>
      <c r="X64" s="33">
        <v>817.57665999999995</v>
      </c>
      <c r="Y64" s="33">
        <v>830.11010699999997</v>
      </c>
      <c r="Z64" s="33">
        <v>842.11199999999997</v>
      </c>
      <c r="AA64" s="33">
        <v>852.47259499999996</v>
      </c>
      <c r="AB64" s="33">
        <v>863.63855000000001</v>
      </c>
      <c r="AC64" s="33">
        <v>876.18206799999996</v>
      </c>
      <c r="AD64" s="33">
        <v>889.70208700000001</v>
      </c>
      <c r="AE64" s="33">
        <v>904.392517</v>
      </c>
      <c r="AF64" s="33">
        <v>919.26849400000003</v>
      </c>
      <c r="AG64" s="33">
        <v>934.62567100000001</v>
      </c>
      <c r="AH64" s="32">
        <v>1.3608E-2</v>
      </c>
    </row>
    <row r="65" spans="1:34" ht="15" customHeight="1">
      <c r="B65" s="30" t="s">
        <v>1249</v>
      </c>
    </row>
    <row r="66" spans="1:34" ht="15" customHeight="1">
      <c r="A66" s="19" t="s">
        <v>725</v>
      </c>
      <c r="B66" s="37" t="s">
        <v>1121</v>
      </c>
      <c r="C66" s="33">
        <v>534.81915300000003</v>
      </c>
      <c r="D66" s="33">
        <v>543.95239300000003</v>
      </c>
      <c r="E66" s="33">
        <v>558.66656499999999</v>
      </c>
      <c r="F66" s="33">
        <v>561.07110599999999</v>
      </c>
      <c r="G66" s="33">
        <v>563.84051499999998</v>
      </c>
      <c r="H66" s="33">
        <v>567.73571800000002</v>
      </c>
      <c r="I66" s="33">
        <v>568.091003</v>
      </c>
      <c r="J66" s="33">
        <v>568.06829800000003</v>
      </c>
      <c r="K66" s="33">
        <v>569.02722200000005</v>
      </c>
      <c r="L66" s="33">
        <v>569.98468000000003</v>
      </c>
      <c r="M66" s="33">
        <v>571.91357400000004</v>
      </c>
      <c r="N66" s="33">
        <v>574.02978499999995</v>
      </c>
      <c r="O66" s="33">
        <v>575.95593299999996</v>
      </c>
      <c r="P66" s="33">
        <v>578.39636199999995</v>
      </c>
      <c r="Q66" s="33">
        <v>581.98559599999999</v>
      </c>
      <c r="R66" s="33">
        <v>586.81237799999997</v>
      </c>
      <c r="S66" s="33">
        <v>591.91693099999998</v>
      </c>
      <c r="T66" s="33">
        <v>598.17150900000001</v>
      </c>
      <c r="U66" s="33">
        <v>606.430115</v>
      </c>
      <c r="V66" s="33">
        <v>615.55395499999997</v>
      </c>
      <c r="W66" s="33">
        <v>624.81536900000003</v>
      </c>
      <c r="X66" s="33">
        <v>636.20678699999996</v>
      </c>
      <c r="Y66" s="33">
        <v>649.74243200000001</v>
      </c>
      <c r="Z66" s="33">
        <v>664.91351299999997</v>
      </c>
      <c r="AA66" s="33">
        <v>680.15240500000004</v>
      </c>
      <c r="AB66" s="33">
        <v>695.86871299999996</v>
      </c>
      <c r="AC66" s="33">
        <v>711.95275900000001</v>
      </c>
      <c r="AD66" s="33">
        <v>728.37249799999995</v>
      </c>
      <c r="AE66" s="33">
        <v>746.17968800000006</v>
      </c>
      <c r="AF66" s="33">
        <v>765.31036400000005</v>
      </c>
      <c r="AG66" s="33">
        <v>785.29913299999998</v>
      </c>
      <c r="AH66" s="32">
        <v>1.2886999999999999E-2</v>
      </c>
    </row>
    <row r="67" spans="1:34" ht="15" customHeight="1">
      <c r="A67" s="19" t="s">
        <v>724</v>
      </c>
      <c r="B67" s="37" t="s">
        <v>1129</v>
      </c>
      <c r="C67" s="33">
        <v>310.03884900000003</v>
      </c>
      <c r="D67" s="33">
        <v>311.26586900000001</v>
      </c>
      <c r="E67" s="33">
        <v>314.35797100000002</v>
      </c>
      <c r="F67" s="33">
        <v>310.38970899999998</v>
      </c>
      <c r="G67" s="33">
        <v>307.42965700000002</v>
      </c>
      <c r="H67" s="33">
        <v>304.90551799999997</v>
      </c>
      <c r="I67" s="33">
        <v>301.51565599999998</v>
      </c>
      <c r="J67" s="33">
        <v>298.76507600000002</v>
      </c>
      <c r="K67" s="33">
        <v>297.44512900000001</v>
      </c>
      <c r="L67" s="33">
        <v>296.86227400000001</v>
      </c>
      <c r="M67" s="33">
        <v>296.88970899999998</v>
      </c>
      <c r="N67" s="33">
        <v>296.98010299999999</v>
      </c>
      <c r="O67" s="33">
        <v>297.171356</v>
      </c>
      <c r="P67" s="33">
        <v>297.49371300000001</v>
      </c>
      <c r="Q67" s="33">
        <v>298.59140000000002</v>
      </c>
      <c r="R67" s="33">
        <v>300.14498900000001</v>
      </c>
      <c r="S67" s="33">
        <v>301.42346199999997</v>
      </c>
      <c r="T67" s="33">
        <v>303.738586</v>
      </c>
      <c r="U67" s="33">
        <v>306.815765</v>
      </c>
      <c r="V67" s="33">
        <v>310.639343</v>
      </c>
      <c r="W67" s="33">
        <v>314.275848</v>
      </c>
      <c r="X67" s="33">
        <v>318.96697999999998</v>
      </c>
      <c r="Y67" s="33">
        <v>324.60391199999998</v>
      </c>
      <c r="Z67" s="33">
        <v>330.83312999999998</v>
      </c>
      <c r="AA67" s="33">
        <v>336.86752300000001</v>
      </c>
      <c r="AB67" s="33">
        <v>342.87322999999998</v>
      </c>
      <c r="AC67" s="33">
        <v>349.02822900000001</v>
      </c>
      <c r="AD67" s="33">
        <v>355.22839399999998</v>
      </c>
      <c r="AE67" s="33">
        <v>361.98419200000001</v>
      </c>
      <c r="AF67" s="33">
        <v>369.28567500000003</v>
      </c>
      <c r="AG67" s="33">
        <v>376.784088</v>
      </c>
      <c r="AH67" s="32">
        <v>6.5199999999999998E-3</v>
      </c>
    </row>
    <row r="68" spans="1:34" ht="15" customHeight="1">
      <c r="A68" s="19" t="s">
        <v>723</v>
      </c>
      <c r="B68" s="37" t="s">
        <v>1122</v>
      </c>
      <c r="C68" s="33">
        <v>0.79686599999999996</v>
      </c>
      <c r="D68" s="33">
        <v>0.815639</v>
      </c>
      <c r="E68" s="33">
        <v>0.84648000000000001</v>
      </c>
      <c r="F68" s="33">
        <v>0.86116300000000001</v>
      </c>
      <c r="G68" s="33">
        <v>0.87762200000000001</v>
      </c>
      <c r="H68" s="33">
        <v>0.89664299999999997</v>
      </c>
      <c r="I68" s="33">
        <v>0.91086</v>
      </c>
      <c r="J68" s="33">
        <v>0.92494699999999996</v>
      </c>
      <c r="K68" s="33">
        <v>0.94215099999999996</v>
      </c>
      <c r="L68" s="33">
        <v>0.96060400000000001</v>
      </c>
      <c r="M68" s="33">
        <v>0.98383100000000001</v>
      </c>
      <c r="N68" s="33">
        <v>1.01078</v>
      </c>
      <c r="O68" s="33">
        <v>1.041579</v>
      </c>
      <c r="P68" s="33">
        <v>1.0798779999999999</v>
      </c>
      <c r="Q68" s="33">
        <v>1.125254</v>
      </c>
      <c r="R68" s="33">
        <v>1.1692880000000001</v>
      </c>
      <c r="S68" s="33">
        <v>1.2150049999999999</v>
      </c>
      <c r="T68" s="33">
        <v>1.2657890000000001</v>
      </c>
      <c r="U68" s="33">
        <v>1.3249310000000001</v>
      </c>
      <c r="V68" s="33">
        <v>1.3896459999999999</v>
      </c>
      <c r="W68" s="33">
        <v>1.4592700000000001</v>
      </c>
      <c r="X68" s="33">
        <v>1.538411</v>
      </c>
      <c r="Y68" s="33">
        <v>1.6266480000000001</v>
      </c>
      <c r="Z68" s="33">
        <v>1.7215259999999999</v>
      </c>
      <c r="AA68" s="33">
        <v>1.8192699999999999</v>
      </c>
      <c r="AB68" s="33">
        <v>1.9217960000000001</v>
      </c>
      <c r="AC68" s="33">
        <v>2.029595</v>
      </c>
      <c r="AD68" s="33">
        <v>2.1421070000000002</v>
      </c>
      <c r="AE68" s="33">
        <v>2.2629709999999998</v>
      </c>
      <c r="AF68" s="33">
        <v>2.3857659999999998</v>
      </c>
      <c r="AG68" s="33">
        <v>2.518939</v>
      </c>
      <c r="AH68" s="32">
        <v>3.9108999999999998E-2</v>
      </c>
    </row>
    <row r="69" spans="1:34" ht="15" customHeight="1">
      <c r="A69" s="19" t="s">
        <v>722</v>
      </c>
      <c r="B69" s="37" t="s">
        <v>1123</v>
      </c>
      <c r="C69" s="33">
        <v>0.96256699999999995</v>
      </c>
      <c r="D69" s="33">
        <v>1.1117010000000001</v>
      </c>
      <c r="E69" s="33">
        <v>1.2841340000000001</v>
      </c>
      <c r="F69" s="33">
        <v>1.4244479999999999</v>
      </c>
      <c r="G69" s="33">
        <v>1.554036</v>
      </c>
      <c r="H69" s="33">
        <v>1.6760710000000001</v>
      </c>
      <c r="I69" s="33">
        <v>1.777293</v>
      </c>
      <c r="J69" s="33">
        <v>1.8655729999999999</v>
      </c>
      <c r="K69" s="33">
        <v>1.949946</v>
      </c>
      <c r="L69" s="33">
        <v>2.0259860000000001</v>
      </c>
      <c r="M69" s="33">
        <v>2.0963029999999998</v>
      </c>
      <c r="N69" s="33">
        <v>2.1605970000000001</v>
      </c>
      <c r="O69" s="33">
        <v>2.2167460000000001</v>
      </c>
      <c r="P69" s="33">
        <v>2.2694220000000001</v>
      </c>
      <c r="Q69" s="33">
        <v>2.3216199999999998</v>
      </c>
      <c r="R69" s="33">
        <v>2.3738950000000001</v>
      </c>
      <c r="S69" s="33">
        <v>2.4241709999999999</v>
      </c>
      <c r="T69" s="33">
        <v>2.4798070000000001</v>
      </c>
      <c r="U69" s="33">
        <v>2.546789</v>
      </c>
      <c r="V69" s="33">
        <v>2.619678</v>
      </c>
      <c r="W69" s="33">
        <v>2.6980499999999998</v>
      </c>
      <c r="X69" s="33">
        <v>2.789129</v>
      </c>
      <c r="Y69" s="33">
        <v>2.8932169999999999</v>
      </c>
      <c r="Z69" s="33">
        <v>3.0023529999999998</v>
      </c>
      <c r="AA69" s="33">
        <v>3.1117789999999999</v>
      </c>
      <c r="AB69" s="33">
        <v>3.2281330000000001</v>
      </c>
      <c r="AC69" s="33">
        <v>3.3519130000000001</v>
      </c>
      <c r="AD69" s="33">
        <v>3.4807589999999999</v>
      </c>
      <c r="AE69" s="33">
        <v>3.6203470000000002</v>
      </c>
      <c r="AF69" s="33">
        <v>3.7730130000000002</v>
      </c>
      <c r="AG69" s="33">
        <v>3.9384809999999999</v>
      </c>
      <c r="AH69" s="32">
        <v>4.8085000000000003E-2</v>
      </c>
    </row>
    <row r="70" spans="1:34">
      <c r="A70" s="19" t="s">
        <v>721</v>
      </c>
      <c r="B70" s="37" t="s">
        <v>1165</v>
      </c>
      <c r="C70" s="33">
        <v>10.251061</v>
      </c>
      <c r="D70" s="33">
        <v>11.481845</v>
      </c>
      <c r="E70" s="33">
        <v>12.902013999999999</v>
      </c>
      <c r="F70" s="33">
        <v>14.0037</v>
      </c>
      <c r="G70" s="33">
        <v>15.026555999999999</v>
      </c>
      <c r="H70" s="33">
        <v>16.009568999999999</v>
      </c>
      <c r="I70" s="33">
        <v>16.846008000000001</v>
      </c>
      <c r="J70" s="33">
        <v>17.624813</v>
      </c>
      <c r="K70" s="33">
        <v>18.421461000000001</v>
      </c>
      <c r="L70" s="33">
        <v>19.214538999999998</v>
      </c>
      <c r="M70" s="33">
        <v>20.064432</v>
      </c>
      <c r="N70" s="33">
        <v>20.944877999999999</v>
      </c>
      <c r="O70" s="33">
        <v>21.838123</v>
      </c>
      <c r="P70" s="33">
        <v>22.754835</v>
      </c>
      <c r="Q70" s="33">
        <v>23.804891999999999</v>
      </c>
      <c r="R70" s="33">
        <v>24.938185000000001</v>
      </c>
      <c r="S70" s="33">
        <v>26.071325000000002</v>
      </c>
      <c r="T70" s="33">
        <v>27.341328000000001</v>
      </c>
      <c r="U70" s="33">
        <v>28.703610999999999</v>
      </c>
      <c r="V70" s="33">
        <v>30.202687999999998</v>
      </c>
      <c r="W70" s="33">
        <v>31.784151000000001</v>
      </c>
      <c r="X70" s="33">
        <v>33.539580999999998</v>
      </c>
      <c r="Y70" s="33">
        <v>35.470225999999997</v>
      </c>
      <c r="Z70" s="33">
        <v>37.528500000000001</v>
      </c>
      <c r="AA70" s="33">
        <v>39.627231999999999</v>
      </c>
      <c r="AB70" s="33">
        <v>41.816279999999999</v>
      </c>
      <c r="AC70" s="33">
        <v>44.107796</v>
      </c>
      <c r="AD70" s="33">
        <v>46.493729000000002</v>
      </c>
      <c r="AE70" s="33">
        <v>49.045723000000002</v>
      </c>
      <c r="AF70" s="33">
        <v>51.809280000000001</v>
      </c>
      <c r="AG70" s="33">
        <v>54.766978999999999</v>
      </c>
      <c r="AH70" s="32">
        <v>5.7445999999999997E-2</v>
      </c>
    </row>
    <row r="71" spans="1:34" ht="15" customHeight="1">
      <c r="A71" s="19" t="s">
        <v>720</v>
      </c>
      <c r="B71" s="37" t="s">
        <v>1152</v>
      </c>
      <c r="C71" s="33">
        <v>4.3043999999999999E-2</v>
      </c>
      <c r="D71" s="33">
        <v>7.5084999999999999E-2</v>
      </c>
      <c r="E71" s="33">
        <v>0.11273900000000001</v>
      </c>
      <c r="F71" s="33">
        <v>0.14887900000000001</v>
      </c>
      <c r="G71" s="33">
        <v>0.183837</v>
      </c>
      <c r="H71" s="33">
        <v>0.21804799999999999</v>
      </c>
      <c r="I71" s="33">
        <v>0.24945700000000001</v>
      </c>
      <c r="J71" s="33">
        <v>0.27867999999999998</v>
      </c>
      <c r="K71" s="33">
        <v>0.30739100000000003</v>
      </c>
      <c r="L71" s="33">
        <v>0.33567799999999998</v>
      </c>
      <c r="M71" s="33">
        <v>0.364425</v>
      </c>
      <c r="N71" s="33">
        <v>0.39371699999999998</v>
      </c>
      <c r="O71" s="33">
        <v>0.423099</v>
      </c>
      <c r="P71" s="33">
        <v>0.45352799999999999</v>
      </c>
      <c r="Q71" s="33">
        <v>0.48568899999999998</v>
      </c>
      <c r="R71" s="33">
        <v>0.51946300000000001</v>
      </c>
      <c r="S71" s="33">
        <v>0.55360299999999996</v>
      </c>
      <c r="T71" s="33">
        <v>0.589503</v>
      </c>
      <c r="U71" s="33">
        <v>0.62931300000000001</v>
      </c>
      <c r="V71" s="33">
        <v>0.670431</v>
      </c>
      <c r="W71" s="33">
        <v>0.713611</v>
      </c>
      <c r="X71" s="33">
        <v>0.76087899999999997</v>
      </c>
      <c r="Y71" s="33">
        <v>0.81232199999999999</v>
      </c>
      <c r="Z71" s="33">
        <v>0.86688699999999996</v>
      </c>
      <c r="AA71" s="33">
        <v>0.92268300000000003</v>
      </c>
      <c r="AB71" s="33">
        <v>0.98074499999999998</v>
      </c>
      <c r="AC71" s="33">
        <v>1.0415220000000001</v>
      </c>
      <c r="AD71" s="33">
        <v>1.104806</v>
      </c>
      <c r="AE71" s="33">
        <v>1.1726129999999999</v>
      </c>
      <c r="AF71" s="33">
        <v>1.245539</v>
      </c>
      <c r="AG71" s="33">
        <v>1.323137</v>
      </c>
      <c r="AH71" s="32">
        <v>0.120959</v>
      </c>
    </row>
    <row r="72" spans="1:34" ht="15" customHeight="1">
      <c r="A72" s="19" t="s">
        <v>719</v>
      </c>
      <c r="B72" s="37" t="s">
        <v>1166</v>
      </c>
      <c r="C72" s="33">
        <v>3.7948999999999997E-2</v>
      </c>
      <c r="D72" s="33">
        <v>7.9446000000000003E-2</v>
      </c>
      <c r="E72" s="33">
        <v>0.128468</v>
      </c>
      <c r="F72" s="33">
        <v>0.17582900000000001</v>
      </c>
      <c r="G72" s="33">
        <v>0.22114600000000001</v>
      </c>
      <c r="H72" s="33">
        <v>0.26491100000000001</v>
      </c>
      <c r="I72" s="33">
        <v>0.30527500000000002</v>
      </c>
      <c r="J72" s="33">
        <v>0.34314099999999997</v>
      </c>
      <c r="K72" s="33">
        <v>0.38029200000000002</v>
      </c>
      <c r="L72" s="33">
        <v>0.41658800000000001</v>
      </c>
      <c r="M72" s="33">
        <v>0.45315699999999998</v>
      </c>
      <c r="N72" s="33">
        <v>0.49012099999999997</v>
      </c>
      <c r="O72" s="33">
        <v>0.52682300000000004</v>
      </c>
      <c r="P72" s="33">
        <v>0.56443600000000005</v>
      </c>
      <c r="Q72" s="33">
        <v>0.60390999999999995</v>
      </c>
      <c r="R72" s="33">
        <v>0.64512700000000001</v>
      </c>
      <c r="S72" s="33">
        <v>0.68704699999999996</v>
      </c>
      <c r="T72" s="33">
        <v>0.73117299999999996</v>
      </c>
      <c r="U72" s="33">
        <v>0.77961499999999995</v>
      </c>
      <c r="V72" s="33">
        <v>0.82958799999999999</v>
      </c>
      <c r="W72" s="33">
        <v>0.88203200000000004</v>
      </c>
      <c r="X72" s="33">
        <v>0.93945699999999999</v>
      </c>
      <c r="Y72" s="33">
        <v>1.0019769999999999</v>
      </c>
      <c r="Z72" s="33">
        <v>1.0683039999999999</v>
      </c>
      <c r="AA72" s="33">
        <v>1.136123</v>
      </c>
      <c r="AB72" s="33">
        <v>1.206683</v>
      </c>
      <c r="AC72" s="33">
        <v>1.280524</v>
      </c>
      <c r="AD72" s="33">
        <v>1.357391</v>
      </c>
      <c r="AE72" s="33">
        <v>1.439754</v>
      </c>
      <c r="AF72" s="33">
        <v>1.528332</v>
      </c>
      <c r="AG72" s="33">
        <v>1.6226339999999999</v>
      </c>
      <c r="AH72" s="32">
        <v>0.133358</v>
      </c>
    </row>
    <row r="73" spans="1:34" ht="15" customHeight="1">
      <c r="A73" s="19" t="s">
        <v>718</v>
      </c>
      <c r="B73" s="37" t="s">
        <v>1167</v>
      </c>
      <c r="C73" s="33">
        <v>4.3733000000000001E-2</v>
      </c>
      <c r="D73" s="33">
        <v>9.1672000000000003E-2</v>
      </c>
      <c r="E73" s="33">
        <v>0.148647</v>
      </c>
      <c r="F73" s="33">
        <v>0.20343900000000001</v>
      </c>
      <c r="G73" s="33">
        <v>0.25614700000000001</v>
      </c>
      <c r="H73" s="33">
        <v>0.307446</v>
      </c>
      <c r="I73" s="33">
        <v>0.35460599999999998</v>
      </c>
      <c r="J73" s="33">
        <v>0.39838499999999999</v>
      </c>
      <c r="K73" s="33">
        <v>0.44124799999999997</v>
      </c>
      <c r="L73" s="33">
        <v>0.48305799999999999</v>
      </c>
      <c r="M73" s="33">
        <v>0.52516200000000002</v>
      </c>
      <c r="N73" s="33">
        <v>0.56775399999999998</v>
      </c>
      <c r="O73" s="33">
        <v>0.61021899999999996</v>
      </c>
      <c r="P73" s="33">
        <v>0.65394099999999999</v>
      </c>
      <c r="Q73" s="33">
        <v>0.69992100000000002</v>
      </c>
      <c r="R73" s="33">
        <v>0.74802400000000002</v>
      </c>
      <c r="S73" s="33">
        <v>0.79702600000000001</v>
      </c>
      <c r="T73" s="33">
        <v>0.84865599999999997</v>
      </c>
      <c r="U73" s="33">
        <v>0.90535200000000005</v>
      </c>
      <c r="V73" s="33">
        <v>0.96387500000000004</v>
      </c>
      <c r="W73" s="33">
        <v>1.025285</v>
      </c>
      <c r="X73" s="33">
        <v>1.0928789999999999</v>
      </c>
      <c r="Y73" s="33">
        <v>1.1661950000000001</v>
      </c>
      <c r="Z73" s="33">
        <v>1.2436179999999999</v>
      </c>
      <c r="AA73" s="33">
        <v>1.32243</v>
      </c>
      <c r="AB73" s="33">
        <v>1.4037459999999999</v>
      </c>
      <c r="AC73" s="33">
        <v>1.4880500000000001</v>
      </c>
      <c r="AD73" s="33">
        <v>1.574862</v>
      </c>
      <c r="AE73" s="33">
        <v>1.6668529999999999</v>
      </c>
      <c r="AF73" s="33">
        <v>1.7646900000000001</v>
      </c>
      <c r="AG73" s="33">
        <v>1.8677170000000001</v>
      </c>
      <c r="AH73" s="32">
        <v>0.13331299999999999</v>
      </c>
    </row>
    <row r="74" spans="1:34" ht="15" customHeight="1">
      <c r="A74" s="19" t="s">
        <v>717</v>
      </c>
      <c r="B74" s="37" t="s">
        <v>1156</v>
      </c>
      <c r="C74" s="33">
        <v>7.1610999999999994E-2</v>
      </c>
      <c r="D74" s="33">
        <v>0.15226000000000001</v>
      </c>
      <c r="E74" s="33">
        <v>0.24926499999999999</v>
      </c>
      <c r="F74" s="33">
        <v>0.34520000000000001</v>
      </c>
      <c r="G74" s="33">
        <v>0.44002400000000003</v>
      </c>
      <c r="H74" s="33">
        <v>0.53545200000000004</v>
      </c>
      <c r="I74" s="33">
        <v>0.62685400000000002</v>
      </c>
      <c r="J74" s="33">
        <v>0.71562800000000004</v>
      </c>
      <c r="K74" s="33">
        <v>0.80391199999999996</v>
      </c>
      <c r="L74" s="33">
        <v>0.89303500000000002</v>
      </c>
      <c r="M74" s="33">
        <v>0.98528099999999996</v>
      </c>
      <c r="N74" s="33">
        <v>1.0809</v>
      </c>
      <c r="O74" s="33">
        <v>1.177662</v>
      </c>
      <c r="P74" s="33">
        <v>1.276931</v>
      </c>
      <c r="Q74" s="33">
        <v>1.3806</v>
      </c>
      <c r="R74" s="33">
        <v>1.4882379999999999</v>
      </c>
      <c r="S74" s="33">
        <v>1.597251</v>
      </c>
      <c r="T74" s="33">
        <v>1.7110460000000001</v>
      </c>
      <c r="U74" s="33">
        <v>1.8346199999999999</v>
      </c>
      <c r="V74" s="33">
        <v>1.9624189999999999</v>
      </c>
      <c r="W74" s="33">
        <v>2.095796</v>
      </c>
      <c r="X74" s="33">
        <v>2.240869</v>
      </c>
      <c r="Y74" s="33">
        <v>2.3979810000000001</v>
      </c>
      <c r="Z74" s="33">
        <v>2.5640779999999999</v>
      </c>
      <c r="AA74" s="33">
        <v>2.733565</v>
      </c>
      <c r="AB74" s="33">
        <v>2.9094519999999999</v>
      </c>
      <c r="AC74" s="33">
        <v>3.093035</v>
      </c>
      <c r="AD74" s="33">
        <v>3.2838699999999998</v>
      </c>
      <c r="AE74" s="33">
        <v>3.4879410000000002</v>
      </c>
      <c r="AF74" s="33">
        <v>3.707068</v>
      </c>
      <c r="AG74" s="33">
        <v>3.9400569999999999</v>
      </c>
      <c r="AH74" s="32">
        <v>0.142924</v>
      </c>
    </row>
    <row r="75" spans="1:34" ht="15" customHeight="1">
      <c r="A75" s="19" t="s">
        <v>716</v>
      </c>
      <c r="B75" s="37" t="s">
        <v>2072</v>
      </c>
      <c r="C75" s="33">
        <v>857.06481900000006</v>
      </c>
      <c r="D75" s="33">
        <v>869.02600099999995</v>
      </c>
      <c r="E75" s="33">
        <v>888.69641100000001</v>
      </c>
      <c r="F75" s="33">
        <v>888.62359600000002</v>
      </c>
      <c r="G75" s="33">
        <v>889.82995600000004</v>
      </c>
      <c r="H75" s="33">
        <v>892.54919400000006</v>
      </c>
      <c r="I75" s="33">
        <v>890.67724599999997</v>
      </c>
      <c r="J75" s="33">
        <v>888.98461899999995</v>
      </c>
      <c r="K75" s="33">
        <v>889.71899399999995</v>
      </c>
      <c r="L75" s="33">
        <v>891.176514</v>
      </c>
      <c r="M75" s="33">
        <v>894.275757</v>
      </c>
      <c r="N75" s="33">
        <v>897.65832499999999</v>
      </c>
      <c r="O75" s="33">
        <v>900.96191399999998</v>
      </c>
      <c r="P75" s="33">
        <v>904.94293200000004</v>
      </c>
      <c r="Q75" s="33">
        <v>910.999146</v>
      </c>
      <c r="R75" s="33">
        <v>918.83984399999997</v>
      </c>
      <c r="S75" s="33">
        <v>926.68585199999995</v>
      </c>
      <c r="T75" s="33">
        <v>936.87731900000006</v>
      </c>
      <c r="U75" s="33">
        <v>949.96984899999995</v>
      </c>
      <c r="V75" s="33">
        <v>964.831726</v>
      </c>
      <c r="W75" s="33">
        <v>979.749146</v>
      </c>
      <c r="X75" s="33">
        <v>998.07495100000006</v>
      </c>
      <c r="Y75" s="33">
        <v>1019.714905</v>
      </c>
      <c r="Z75" s="33">
        <v>1043.741577</v>
      </c>
      <c r="AA75" s="33">
        <v>1067.693237</v>
      </c>
      <c r="AB75" s="33">
        <v>1092.208862</v>
      </c>
      <c r="AC75" s="33">
        <v>1117.3726810000001</v>
      </c>
      <c r="AD75" s="33">
        <v>1143.0386960000001</v>
      </c>
      <c r="AE75" s="33">
        <v>1170.8602289999999</v>
      </c>
      <c r="AF75" s="33">
        <v>1200.8095699999999</v>
      </c>
      <c r="AG75" s="33">
        <v>1232.0615230000001</v>
      </c>
      <c r="AH75" s="32">
        <v>1.2171E-2</v>
      </c>
    </row>
    <row r="76" spans="1:34" ht="15" customHeight="1">
      <c r="B76" s="30" t="s">
        <v>2073</v>
      </c>
    </row>
    <row r="77" spans="1:34" ht="15" customHeight="1">
      <c r="A77" s="19" t="s">
        <v>715</v>
      </c>
      <c r="B77" s="37" t="s">
        <v>1121</v>
      </c>
      <c r="C77" s="33">
        <v>3686.044922</v>
      </c>
      <c r="D77" s="33">
        <v>3750.6159670000002</v>
      </c>
      <c r="E77" s="33">
        <v>3842.3095699999999</v>
      </c>
      <c r="F77" s="33">
        <v>3847.3122560000002</v>
      </c>
      <c r="G77" s="33">
        <v>3853.7319339999999</v>
      </c>
      <c r="H77" s="33">
        <v>3864.306885</v>
      </c>
      <c r="I77" s="33">
        <v>3842.7993160000001</v>
      </c>
      <c r="J77" s="33">
        <v>3807.2788089999999</v>
      </c>
      <c r="K77" s="33">
        <v>3766.3969729999999</v>
      </c>
      <c r="L77" s="33">
        <v>3720.2858890000002</v>
      </c>
      <c r="M77" s="33">
        <v>3677.5490719999998</v>
      </c>
      <c r="N77" s="33">
        <v>3636.4733890000002</v>
      </c>
      <c r="O77" s="33">
        <v>3592.5126949999999</v>
      </c>
      <c r="P77" s="33">
        <v>3554.4758299999999</v>
      </c>
      <c r="Q77" s="33">
        <v>3525.6657709999999</v>
      </c>
      <c r="R77" s="33">
        <v>3503.9765619999998</v>
      </c>
      <c r="S77" s="33">
        <v>3481.008789</v>
      </c>
      <c r="T77" s="33">
        <v>3461.9252929999998</v>
      </c>
      <c r="U77" s="33">
        <v>3451.6560060000002</v>
      </c>
      <c r="V77" s="33">
        <v>3441.388672</v>
      </c>
      <c r="W77" s="33">
        <v>3430.2844239999999</v>
      </c>
      <c r="X77" s="33">
        <v>3428.6096189999998</v>
      </c>
      <c r="Y77" s="33">
        <v>3437.5512699999999</v>
      </c>
      <c r="Z77" s="33">
        <v>3449.6159670000002</v>
      </c>
      <c r="AA77" s="33">
        <v>3457.6130370000001</v>
      </c>
      <c r="AB77" s="33">
        <v>3464.9746089999999</v>
      </c>
      <c r="AC77" s="33">
        <v>3470.6040039999998</v>
      </c>
      <c r="AD77" s="33">
        <v>3472.7612300000001</v>
      </c>
      <c r="AE77" s="33">
        <v>3476.367432</v>
      </c>
      <c r="AF77" s="33">
        <v>3481.3474120000001</v>
      </c>
      <c r="AG77" s="33">
        <v>3486.2851559999999</v>
      </c>
      <c r="AH77" s="32">
        <v>-1.8550000000000001E-3</v>
      </c>
    </row>
    <row r="78" spans="1:34" ht="15" customHeight="1">
      <c r="A78" s="19" t="s">
        <v>714</v>
      </c>
      <c r="B78" s="37" t="s">
        <v>1129</v>
      </c>
      <c r="C78" s="33">
        <v>3.7846799999999998</v>
      </c>
      <c r="D78" s="33">
        <v>3.4277839999999999</v>
      </c>
      <c r="E78" s="33">
        <v>3.1242429999999999</v>
      </c>
      <c r="F78" s="33">
        <v>2.8091870000000001</v>
      </c>
      <c r="G78" s="33">
        <v>2.554576</v>
      </c>
      <c r="H78" s="33">
        <v>2.3383980000000002</v>
      </c>
      <c r="I78" s="33">
        <v>2.1608649999999998</v>
      </c>
      <c r="J78" s="33">
        <v>2.027774</v>
      </c>
      <c r="K78" s="33">
        <v>1.9203079999999999</v>
      </c>
      <c r="L78" s="33">
        <v>1.830104</v>
      </c>
      <c r="M78" s="33">
        <v>1.7720279999999999</v>
      </c>
      <c r="N78" s="33">
        <v>1.7196739999999999</v>
      </c>
      <c r="O78" s="33">
        <v>1.665</v>
      </c>
      <c r="P78" s="33">
        <v>1.6186739999999999</v>
      </c>
      <c r="Q78" s="33">
        <v>1.5807500000000001</v>
      </c>
      <c r="R78" s="33">
        <v>1.551399</v>
      </c>
      <c r="S78" s="33">
        <v>1.520524</v>
      </c>
      <c r="T78" s="33">
        <v>1.4983340000000001</v>
      </c>
      <c r="U78" s="33">
        <v>1.482723</v>
      </c>
      <c r="V78" s="33">
        <v>1.4687319999999999</v>
      </c>
      <c r="W78" s="33">
        <v>1.4527289999999999</v>
      </c>
      <c r="X78" s="33">
        <v>1.4461310000000001</v>
      </c>
      <c r="Y78" s="33">
        <v>1.439384</v>
      </c>
      <c r="Z78" s="33">
        <v>1.4335519999999999</v>
      </c>
      <c r="AA78" s="33">
        <v>1.431122</v>
      </c>
      <c r="AB78" s="33">
        <v>1.432774</v>
      </c>
      <c r="AC78" s="33">
        <v>1.4378580000000001</v>
      </c>
      <c r="AD78" s="33">
        <v>1.444483</v>
      </c>
      <c r="AE78" s="33">
        <v>1.4541919999999999</v>
      </c>
      <c r="AF78" s="33">
        <v>1.46516</v>
      </c>
      <c r="AG78" s="33">
        <v>1.4771780000000001</v>
      </c>
      <c r="AH78" s="32">
        <v>-3.0873999999999999E-2</v>
      </c>
    </row>
    <row r="79" spans="1:34" ht="15" customHeight="1">
      <c r="A79" s="19" t="s">
        <v>713</v>
      </c>
      <c r="B79" s="37" t="s">
        <v>1122</v>
      </c>
      <c r="C79" s="33">
        <v>0.70109999999999995</v>
      </c>
      <c r="D79" s="33">
        <v>0.77016799999999996</v>
      </c>
      <c r="E79" s="33">
        <v>0.84223400000000004</v>
      </c>
      <c r="F79" s="33">
        <v>0.88663899999999995</v>
      </c>
      <c r="G79" s="33">
        <v>0.92129899999999998</v>
      </c>
      <c r="H79" s="33">
        <v>0.948967</v>
      </c>
      <c r="I79" s="33">
        <v>0.96441100000000002</v>
      </c>
      <c r="J79" s="33">
        <v>0.972692</v>
      </c>
      <c r="K79" s="33">
        <v>0.97679700000000003</v>
      </c>
      <c r="L79" s="33">
        <v>0.97576499999999999</v>
      </c>
      <c r="M79" s="33">
        <v>0.97338599999999997</v>
      </c>
      <c r="N79" s="33">
        <v>0.96878600000000004</v>
      </c>
      <c r="O79" s="33">
        <v>0.96118899999999996</v>
      </c>
      <c r="P79" s="33">
        <v>0.95584899999999995</v>
      </c>
      <c r="Q79" s="33">
        <v>0.95487900000000003</v>
      </c>
      <c r="R79" s="33">
        <v>0.95668299999999995</v>
      </c>
      <c r="S79" s="33">
        <v>0.95725499999999997</v>
      </c>
      <c r="T79" s="33">
        <v>0.95999100000000004</v>
      </c>
      <c r="U79" s="33">
        <v>0.96714299999999997</v>
      </c>
      <c r="V79" s="33">
        <v>0.97522399999999998</v>
      </c>
      <c r="W79" s="33">
        <v>0.98451699999999998</v>
      </c>
      <c r="X79" s="33">
        <v>0.99830399999999997</v>
      </c>
      <c r="Y79" s="33">
        <v>1.015889</v>
      </c>
      <c r="Z79" s="33">
        <v>1.035463</v>
      </c>
      <c r="AA79" s="33">
        <v>1.054681</v>
      </c>
      <c r="AB79" s="33">
        <v>1.074627</v>
      </c>
      <c r="AC79" s="33">
        <v>1.095596</v>
      </c>
      <c r="AD79" s="33">
        <v>1.1169119999999999</v>
      </c>
      <c r="AE79" s="33">
        <v>1.1398520000000001</v>
      </c>
      <c r="AF79" s="33">
        <v>1.1642779999999999</v>
      </c>
      <c r="AG79" s="33">
        <v>1.1891510000000001</v>
      </c>
      <c r="AH79" s="32">
        <v>1.7767999999999999E-2</v>
      </c>
    </row>
    <row r="80" spans="1:34" ht="15" customHeight="1">
      <c r="A80" s="19" t="s">
        <v>712</v>
      </c>
      <c r="B80" s="37" t="s">
        <v>1123</v>
      </c>
      <c r="C80" s="33">
        <v>46.918022000000001</v>
      </c>
      <c r="D80" s="33">
        <v>48.583179000000001</v>
      </c>
      <c r="E80" s="33">
        <v>50.005752999999999</v>
      </c>
      <c r="F80" s="33">
        <v>49.702179000000001</v>
      </c>
      <c r="G80" s="33">
        <v>48.938251000000001</v>
      </c>
      <c r="H80" s="33">
        <v>47.975577999999999</v>
      </c>
      <c r="I80" s="33">
        <v>46.584412</v>
      </c>
      <c r="J80" s="33">
        <v>45.154662999999999</v>
      </c>
      <c r="K80" s="33">
        <v>43.841244000000003</v>
      </c>
      <c r="L80" s="33">
        <v>42.717498999999997</v>
      </c>
      <c r="M80" s="33">
        <v>41.865642999999999</v>
      </c>
      <c r="N80" s="33">
        <v>41.266277000000002</v>
      </c>
      <c r="O80" s="33">
        <v>40.952151999999998</v>
      </c>
      <c r="P80" s="33">
        <v>41.079993999999999</v>
      </c>
      <c r="Q80" s="33">
        <v>41.698067000000002</v>
      </c>
      <c r="R80" s="33">
        <v>42.746380000000002</v>
      </c>
      <c r="S80" s="33">
        <v>44.139324000000002</v>
      </c>
      <c r="T80" s="33">
        <v>45.997996999999998</v>
      </c>
      <c r="U80" s="33">
        <v>48.391018000000003</v>
      </c>
      <c r="V80" s="33">
        <v>51.200806</v>
      </c>
      <c r="W80" s="33">
        <v>54.421050999999999</v>
      </c>
      <c r="X80" s="33">
        <v>58.206749000000002</v>
      </c>
      <c r="Y80" s="33">
        <v>62.643695999999998</v>
      </c>
      <c r="Z80" s="33">
        <v>67.68486</v>
      </c>
      <c r="AA80" s="33">
        <v>73.135040000000004</v>
      </c>
      <c r="AB80" s="33">
        <v>79.044929999999994</v>
      </c>
      <c r="AC80" s="33">
        <v>85.429848000000007</v>
      </c>
      <c r="AD80" s="33">
        <v>92.308494999999994</v>
      </c>
      <c r="AE80" s="33">
        <v>99.896857999999995</v>
      </c>
      <c r="AF80" s="33">
        <v>108.35405</v>
      </c>
      <c r="AG80" s="33">
        <v>117.707474</v>
      </c>
      <c r="AH80" s="32">
        <v>3.1134999999999999E-2</v>
      </c>
    </row>
    <row r="81" spans="1:34" ht="15" customHeight="1">
      <c r="A81" s="19" t="s">
        <v>711</v>
      </c>
      <c r="B81" s="37" t="s">
        <v>1165</v>
      </c>
      <c r="C81" s="33">
        <v>0</v>
      </c>
      <c r="D81" s="33">
        <v>0</v>
      </c>
      <c r="E81" s="33">
        <v>0</v>
      </c>
      <c r="F81" s="33">
        <v>0</v>
      </c>
      <c r="G81" s="33">
        <v>0</v>
      </c>
      <c r="H81" s="33">
        <v>0</v>
      </c>
      <c r="I81" s="33">
        <v>0</v>
      </c>
      <c r="J81" s="33">
        <v>0</v>
      </c>
      <c r="K81" s="33">
        <v>0</v>
      </c>
      <c r="L81" s="33">
        <v>0</v>
      </c>
      <c r="M81" s="33">
        <v>0</v>
      </c>
      <c r="N81" s="33">
        <v>0</v>
      </c>
      <c r="O81" s="33">
        <v>0</v>
      </c>
      <c r="P81" s="33">
        <v>0</v>
      </c>
      <c r="Q81" s="33">
        <v>0</v>
      </c>
      <c r="R81" s="33">
        <v>0</v>
      </c>
      <c r="S81" s="33">
        <v>0</v>
      </c>
      <c r="T81" s="33">
        <v>0</v>
      </c>
      <c r="U81" s="33">
        <v>0</v>
      </c>
      <c r="V81" s="33">
        <v>0</v>
      </c>
      <c r="W81" s="33">
        <v>0</v>
      </c>
      <c r="X81" s="33">
        <v>0</v>
      </c>
      <c r="Y81" s="33">
        <v>0</v>
      </c>
      <c r="Z81" s="33">
        <v>0</v>
      </c>
      <c r="AA81" s="33">
        <v>0</v>
      </c>
      <c r="AB81" s="33">
        <v>0</v>
      </c>
      <c r="AC81" s="33">
        <v>0</v>
      </c>
      <c r="AD81" s="33">
        <v>0</v>
      </c>
      <c r="AE81" s="33">
        <v>0</v>
      </c>
      <c r="AF81" s="33">
        <v>0</v>
      </c>
      <c r="AG81" s="33">
        <v>0</v>
      </c>
      <c r="AH81" s="32" t="s">
        <v>1754</v>
      </c>
    </row>
    <row r="82" spans="1:34" ht="15" customHeight="1">
      <c r="A82" s="19" t="s">
        <v>710</v>
      </c>
      <c r="B82" s="37" t="s">
        <v>1152</v>
      </c>
      <c r="C82" s="33">
        <v>1.8752000000000001E-2</v>
      </c>
      <c r="D82" s="33">
        <v>3.3869000000000003E-2</v>
      </c>
      <c r="E82" s="33">
        <v>5.1898E-2</v>
      </c>
      <c r="F82" s="33">
        <v>6.9667000000000007E-2</v>
      </c>
      <c r="G82" s="33">
        <v>8.7360999999999994E-2</v>
      </c>
      <c r="H82" s="33">
        <v>0.10514</v>
      </c>
      <c r="I82" s="33">
        <v>0.121929</v>
      </c>
      <c r="J82" s="33">
        <v>0.137993</v>
      </c>
      <c r="K82" s="33">
        <v>0.15373100000000001</v>
      </c>
      <c r="L82" s="33">
        <v>0.16900799999999999</v>
      </c>
      <c r="M82" s="33">
        <v>0.18395900000000001</v>
      </c>
      <c r="N82" s="33">
        <v>0.19826099999999999</v>
      </c>
      <c r="O82" s="33">
        <v>0.21144099999999999</v>
      </c>
      <c r="P82" s="33">
        <v>0.22381300000000001</v>
      </c>
      <c r="Q82" s="33">
        <v>0.235598</v>
      </c>
      <c r="R82" s="33">
        <v>0.24679400000000001</v>
      </c>
      <c r="S82" s="33">
        <v>0.257135</v>
      </c>
      <c r="T82" s="33">
        <v>0.26733400000000002</v>
      </c>
      <c r="U82" s="33">
        <v>0.27823799999999999</v>
      </c>
      <c r="V82" s="33">
        <v>0.28887499999999999</v>
      </c>
      <c r="W82" s="33">
        <v>0.29907299999999998</v>
      </c>
      <c r="X82" s="33">
        <v>0.310249</v>
      </c>
      <c r="Y82" s="33">
        <v>0.32286799999999999</v>
      </c>
      <c r="Z82" s="33">
        <v>0.33589200000000002</v>
      </c>
      <c r="AA82" s="33">
        <v>0.34883399999999998</v>
      </c>
      <c r="AB82" s="33">
        <v>0.36217199999999999</v>
      </c>
      <c r="AC82" s="33">
        <v>0.376081</v>
      </c>
      <c r="AD82" s="33">
        <v>0.39040200000000003</v>
      </c>
      <c r="AE82" s="33">
        <v>0.40560400000000002</v>
      </c>
      <c r="AF82" s="33">
        <v>0.42168800000000001</v>
      </c>
      <c r="AG82" s="33">
        <v>0.43850899999999998</v>
      </c>
      <c r="AH82" s="32">
        <v>0.110788</v>
      </c>
    </row>
    <row r="83" spans="1:34" ht="15" customHeight="1">
      <c r="A83" s="19" t="s">
        <v>709</v>
      </c>
      <c r="B83" s="37" t="s">
        <v>1166</v>
      </c>
      <c r="C83" s="33">
        <v>9.7627000000000005E-2</v>
      </c>
      <c r="D83" s="33">
        <v>0.125085</v>
      </c>
      <c r="E83" s="33">
        <v>0.15795699999999999</v>
      </c>
      <c r="F83" s="33">
        <v>0.188416</v>
      </c>
      <c r="G83" s="33">
        <v>0.21824399999999999</v>
      </c>
      <c r="H83" s="33">
        <v>0.24757299999999999</v>
      </c>
      <c r="I83" s="33">
        <v>0.27409800000000001</v>
      </c>
      <c r="J83" s="33">
        <v>0.298759</v>
      </c>
      <c r="K83" s="33">
        <v>0.322274</v>
      </c>
      <c r="L83" s="33">
        <v>0.34444399999999997</v>
      </c>
      <c r="M83" s="33">
        <v>0.36565199999999998</v>
      </c>
      <c r="N83" s="33">
        <v>0.38534299999999999</v>
      </c>
      <c r="O83" s="33">
        <v>0.40283999999999998</v>
      </c>
      <c r="P83" s="33">
        <v>0.419076</v>
      </c>
      <c r="Q83" s="33">
        <v>0.434944</v>
      </c>
      <c r="R83" s="33">
        <v>0.450548</v>
      </c>
      <c r="S83" s="33">
        <v>0.465727</v>
      </c>
      <c r="T83" s="33">
        <v>0.48206900000000003</v>
      </c>
      <c r="U83" s="33">
        <v>0.49769600000000003</v>
      </c>
      <c r="V83" s="33">
        <v>0.512293</v>
      </c>
      <c r="W83" s="33">
        <v>0.52778099999999994</v>
      </c>
      <c r="X83" s="33">
        <v>0.54766899999999996</v>
      </c>
      <c r="Y83" s="33">
        <v>0.56825499999999995</v>
      </c>
      <c r="Z83" s="33">
        <v>0.58964399999999995</v>
      </c>
      <c r="AA83" s="33">
        <v>0.61087999999999998</v>
      </c>
      <c r="AB83" s="33">
        <v>0.63281299999999996</v>
      </c>
      <c r="AC83" s="33">
        <v>0.65574100000000002</v>
      </c>
      <c r="AD83" s="33">
        <v>0.679369</v>
      </c>
      <c r="AE83" s="33">
        <v>0.70452300000000001</v>
      </c>
      <c r="AF83" s="33">
        <v>0.73119999999999996</v>
      </c>
      <c r="AG83" s="33">
        <v>0.759131</v>
      </c>
      <c r="AH83" s="32">
        <v>7.0759000000000002E-2</v>
      </c>
    </row>
    <row r="84" spans="1:34" ht="15" customHeight="1">
      <c r="A84" s="19" t="s">
        <v>708</v>
      </c>
      <c r="B84" s="37" t="s">
        <v>1167</v>
      </c>
      <c r="C84" s="33">
        <v>9.6279000000000003E-2</v>
      </c>
      <c r="D84" s="33">
        <v>0.122583</v>
      </c>
      <c r="E84" s="33">
        <v>0.15418299999999999</v>
      </c>
      <c r="F84" s="33">
        <v>0.18354699999999999</v>
      </c>
      <c r="G84" s="33">
        <v>0.212473</v>
      </c>
      <c r="H84" s="33">
        <v>0.24107000000000001</v>
      </c>
      <c r="I84" s="33">
        <v>0.267009</v>
      </c>
      <c r="J84" s="33">
        <v>0.291184</v>
      </c>
      <c r="K84" s="33">
        <v>0.31434699999999999</v>
      </c>
      <c r="L84" s="33">
        <v>0.336198</v>
      </c>
      <c r="M84" s="33">
        <v>0.35708400000000001</v>
      </c>
      <c r="N84" s="33">
        <v>0.376498</v>
      </c>
      <c r="O84" s="33">
        <v>0.39372200000000002</v>
      </c>
      <c r="P84" s="33">
        <v>0.40971299999999999</v>
      </c>
      <c r="Q84" s="33">
        <v>0.42519800000000002</v>
      </c>
      <c r="R84" s="33">
        <v>0.44047500000000001</v>
      </c>
      <c r="S84" s="33">
        <v>0.45538000000000001</v>
      </c>
      <c r="T84" s="33">
        <v>0.47146700000000002</v>
      </c>
      <c r="U84" s="33">
        <v>0.48674800000000001</v>
      </c>
      <c r="V84" s="33">
        <v>0.501054</v>
      </c>
      <c r="W84" s="33">
        <v>0.51635200000000003</v>
      </c>
      <c r="X84" s="33">
        <v>0.536161</v>
      </c>
      <c r="Y84" s="33">
        <v>0.55653699999999995</v>
      </c>
      <c r="Z84" s="33">
        <v>0.57774899999999996</v>
      </c>
      <c r="AA84" s="33">
        <v>0.59881399999999996</v>
      </c>
      <c r="AB84" s="33">
        <v>0.62055800000000005</v>
      </c>
      <c r="AC84" s="33">
        <v>0.64326499999999998</v>
      </c>
      <c r="AD84" s="33">
        <v>0.66663499999999998</v>
      </c>
      <c r="AE84" s="33">
        <v>0.69145599999999996</v>
      </c>
      <c r="AF84" s="33">
        <v>0.71768799999999999</v>
      </c>
      <c r="AG84" s="33">
        <v>0.74504899999999996</v>
      </c>
      <c r="AH84" s="32">
        <v>7.0585999999999996E-2</v>
      </c>
    </row>
    <row r="85" spans="1:34" ht="15" customHeight="1">
      <c r="A85" s="19" t="s">
        <v>707</v>
      </c>
      <c r="B85" s="37" t="s">
        <v>1156</v>
      </c>
      <c r="C85" s="33">
        <v>6.1164000000000003E-2</v>
      </c>
      <c r="D85" s="33">
        <v>0.107279</v>
      </c>
      <c r="E85" s="33">
        <v>0.163245</v>
      </c>
      <c r="F85" s="33">
        <v>0.21904699999999999</v>
      </c>
      <c r="G85" s="33">
        <v>0.27540999999999999</v>
      </c>
      <c r="H85" s="33">
        <v>0.33305899999999999</v>
      </c>
      <c r="I85" s="33">
        <v>0.38881599999999999</v>
      </c>
      <c r="J85" s="33">
        <v>0.443498</v>
      </c>
      <c r="K85" s="33">
        <v>0.49766700000000003</v>
      </c>
      <c r="L85" s="33">
        <v>0.55141700000000005</v>
      </c>
      <c r="M85" s="33">
        <v>0.60524</v>
      </c>
      <c r="N85" s="33">
        <v>0.65815800000000002</v>
      </c>
      <c r="O85" s="33">
        <v>0.708256</v>
      </c>
      <c r="P85" s="33">
        <v>0.75609800000000005</v>
      </c>
      <c r="Q85" s="33">
        <v>0.80239400000000005</v>
      </c>
      <c r="R85" s="33">
        <v>0.84699199999999997</v>
      </c>
      <c r="S85" s="33">
        <v>0.88879799999999998</v>
      </c>
      <c r="T85" s="33">
        <v>0.93008000000000002</v>
      </c>
      <c r="U85" s="33">
        <v>0.97276200000000002</v>
      </c>
      <c r="V85" s="33">
        <v>1.014481</v>
      </c>
      <c r="W85" s="33">
        <v>1.054953</v>
      </c>
      <c r="X85" s="33">
        <v>1.0988579999999999</v>
      </c>
      <c r="Y85" s="33">
        <v>1.1463749999999999</v>
      </c>
      <c r="Z85" s="33">
        <v>1.195257</v>
      </c>
      <c r="AA85" s="33">
        <v>1.2434970000000001</v>
      </c>
      <c r="AB85" s="33">
        <v>1.292835</v>
      </c>
      <c r="AC85" s="33">
        <v>1.3439209999999999</v>
      </c>
      <c r="AD85" s="33">
        <v>1.3962600000000001</v>
      </c>
      <c r="AE85" s="33">
        <v>1.4516169999999999</v>
      </c>
      <c r="AF85" s="33">
        <v>1.510041</v>
      </c>
      <c r="AG85" s="33">
        <v>1.57097</v>
      </c>
      <c r="AH85" s="32">
        <v>0.11426699999999999</v>
      </c>
    </row>
    <row r="86" spans="1:34" ht="15" customHeight="1">
      <c r="A86" s="19" t="s">
        <v>706</v>
      </c>
      <c r="B86" s="37" t="s">
        <v>2074</v>
      </c>
      <c r="C86" s="33">
        <v>3737.7226559999999</v>
      </c>
      <c r="D86" s="33">
        <v>3803.7846679999998</v>
      </c>
      <c r="E86" s="33">
        <v>3896.8100589999999</v>
      </c>
      <c r="F86" s="33">
        <v>3901.3710940000001</v>
      </c>
      <c r="G86" s="33">
        <v>3906.938721</v>
      </c>
      <c r="H86" s="33">
        <v>3916.4968260000001</v>
      </c>
      <c r="I86" s="33">
        <v>3893.5610350000002</v>
      </c>
      <c r="J86" s="33">
        <v>3856.6042480000001</v>
      </c>
      <c r="K86" s="33">
        <v>3814.423096</v>
      </c>
      <c r="L86" s="33">
        <v>3767.2114259999998</v>
      </c>
      <c r="M86" s="33">
        <v>3723.673096</v>
      </c>
      <c r="N86" s="33">
        <v>3682.0466310000002</v>
      </c>
      <c r="O86" s="33">
        <v>3637.8071289999998</v>
      </c>
      <c r="P86" s="33">
        <v>3599.938232</v>
      </c>
      <c r="Q86" s="33">
        <v>3571.7978520000001</v>
      </c>
      <c r="R86" s="33">
        <v>3551.2158199999999</v>
      </c>
      <c r="S86" s="33">
        <v>3529.694336</v>
      </c>
      <c r="T86" s="33">
        <v>3512.5339359999998</v>
      </c>
      <c r="U86" s="33">
        <v>3504.7326659999999</v>
      </c>
      <c r="V86" s="33">
        <v>3497.3500979999999</v>
      </c>
      <c r="W86" s="33">
        <v>3489.5419919999999</v>
      </c>
      <c r="X86" s="33">
        <v>3491.7546390000002</v>
      </c>
      <c r="Y86" s="33">
        <v>3505.2453609999998</v>
      </c>
      <c r="Z86" s="33">
        <v>3522.4682619999999</v>
      </c>
      <c r="AA86" s="33">
        <v>3536.0361330000001</v>
      </c>
      <c r="AB86" s="33">
        <v>3549.4353030000002</v>
      </c>
      <c r="AC86" s="33">
        <v>3561.5859380000002</v>
      </c>
      <c r="AD86" s="33">
        <v>3570.763672</v>
      </c>
      <c r="AE86" s="33">
        <v>3582.1118160000001</v>
      </c>
      <c r="AF86" s="33">
        <v>3595.7126459999999</v>
      </c>
      <c r="AG86" s="33">
        <v>3610.171143</v>
      </c>
      <c r="AH86" s="32">
        <v>-1.157E-3</v>
      </c>
    </row>
    <row r="87" spans="1:34" ht="15" customHeight="1">
      <c r="B87" s="30" t="s">
        <v>2075</v>
      </c>
    </row>
    <row r="88" spans="1:34" ht="15" customHeight="1">
      <c r="A88" s="19" t="s">
        <v>705</v>
      </c>
      <c r="B88" s="37" t="s">
        <v>1121</v>
      </c>
      <c r="C88" s="33">
        <v>4646.3789059999999</v>
      </c>
      <c r="D88" s="33">
        <v>4734.7421880000002</v>
      </c>
      <c r="E88" s="33">
        <v>4855.2133789999998</v>
      </c>
      <c r="F88" s="33">
        <v>4864.2934569999998</v>
      </c>
      <c r="G88" s="33">
        <v>4875.4902339999999</v>
      </c>
      <c r="H88" s="33">
        <v>4893.0498049999997</v>
      </c>
      <c r="I88" s="33">
        <v>4871.3364259999998</v>
      </c>
      <c r="J88" s="33">
        <v>4835.2021480000003</v>
      </c>
      <c r="K88" s="33">
        <v>4796.3320309999999</v>
      </c>
      <c r="L88" s="33">
        <v>4753.7221680000002</v>
      </c>
      <c r="M88" s="33">
        <v>4717.5224609999996</v>
      </c>
      <c r="N88" s="33">
        <v>4683.7666019999997</v>
      </c>
      <c r="O88" s="33">
        <v>4645.8564450000003</v>
      </c>
      <c r="P88" s="33">
        <v>4614.1494140000004</v>
      </c>
      <c r="Q88" s="33">
        <v>4593.3203119999998</v>
      </c>
      <c r="R88" s="33">
        <v>4580.7895509999998</v>
      </c>
      <c r="S88" s="33">
        <v>4566.0693359999996</v>
      </c>
      <c r="T88" s="33">
        <v>4556.1523440000001</v>
      </c>
      <c r="U88" s="33">
        <v>4557.3002930000002</v>
      </c>
      <c r="V88" s="33">
        <v>4558.3876950000003</v>
      </c>
      <c r="W88" s="33">
        <v>4557.591797</v>
      </c>
      <c r="X88" s="33">
        <v>4569.4204099999997</v>
      </c>
      <c r="Y88" s="33">
        <v>4594.4458009999998</v>
      </c>
      <c r="Z88" s="33">
        <v>4623.6240230000003</v>
      </c>
      <c r="AA88" s="33">
        <v>4647.5703119999998</v>
      </c>
      <c r="AB88" s="33">
        <v>4671.5898440000001</v>
      </c>
      <c r="AC88" s="33">
        <v>4694.8378910000001</v>
      </c>
      <c r="AD88" s="33">
        <v>4715.376953</v>
      </c>
      <c r="AE88" s="33">
        <v>4739.3247069999998</v>
      </c>
      <c r="AF88" s="33">
        <v>4765.9448240000002</v>
      </c>
      <c r="AG88" s="33">
        <v>4793.4995120000003</v>
      </c>
      <c r="AH88" s="32">
        <v>1.0399999999999999E-3</v>
      </c>
    </row>
    <row r="89" spans="1:34" ht="15" customHeight="1">
      <c r="A89" s="19" t="s">
        <v>704</v>
      </c>
      <c r="B89" s="37" t="s">
        <v>1129</v>
      </c>
      <c r="C89" s="33">
        <v>460.86556999999999</v>
      </c>
      <c r="D89" s="33">
        <v>464.08178700000002</v>
      </c>
      <c r="E89" s="33">
        <v>468.72634900000003</v>
      </c>
      <c r="F89" s="33">
        <v>462.42269900000002</v>
      </c>
      <c r="G89" s="33">
        <v>457.58013899999997</v>
      </c>
      <c r="H89" s="33">
        <v>453.98718300000002</v>
      </c>
      <c r="I89" s="33">
        <v>449.050659</v>
      </c>
      <c r="J89" s="33">
        <v>445.23101800000001</v>
      </c>
      <c r="K89" s="33">
        <v>443.68206800000002</v>
      </c>
      <c r="L89" s="33">
        <v>443.69396999999998</v>
      </c>
      <c r="M89" s="33">
        <v>445.27596999999997</v>
      </c>
      <c r="N89" s="33">
        <v>447.16433699999999</v>
      </c>
      <c r="O89" s="33">
        <v>449.32247899999999</v>
      </c>
      <c r="P89" s="33">
        <v>452.115387</v>
      </c>
      <c r="Q89" s="33">
        <v>455.98876999999999</v>
      </c>
      <c r="R89" s="33">
        <v>460.42065400000001</v>
      </c>
      <c r="S89" s="33">
        <v>464.556152</v>
      </c>
      <c r="T89" s="33">
        <v>469.95840500000003</v>
      </c>
      <c r="U89" s="33">
        <v>476.32928500000003</v>
      </c>
      <c r="V89" s="33">
        <v>483.10305799999998</v>
      </c>
      <c r="W89" s="33">
        <v>489.35183699999999</v>
      </c>
      <c r="X89" s="33">
        <v>497.359375</v>
      </c>
      <c r="Y89" s="33">
        <v>506.54302999999999</v>
      </c>
      <c r="Z89" s="33">
        <v>516.26464799999997</v>
      </c>
      <c r="AA89" s="33">
        <v>525.47601299999997</v>
      </c>
      <c r="AB89" s="33">
        <v>534.82995600000004</v>
      </c>
      <c r="AC89" s="33">
        <v>544.63769500000001</v>
      </c>
      <c r="AD89" s="33">
        <v>554.65881300000001</v>
      </c>
      <c r="AE89" s="33">
        <v>565.37365699999998</v>
      </c>
      <c r="AF89" s="33">
        <v>576.59271200000001</v>
      </c>
      <c r="AG89" s="33">
        <v>588.04711899999995</v>
      </c>
      <c r="AH89" s="32">
        <v>8.1560000000000001E-3</v>
      </c>
    </row>
    <row r="90" spans="1:34">
      <c r="A90" s="19" t="s">
        <v>703</v>
      </c>
      <c r="B90" s="37" t="s">
        <v>1122</v>
      </c>
      <c r="C90" s="33">
        <v>1.628536</v>
      </c>
      <c r="D90" s="33">
        <v>1.7755810000000001</v>
      </c>
      <c r="E90" s="33">
        <v>1.9411069999999999</v>
      </c>
      <c r="F90" s="33">
        <v>2.0563570000000002</v>
      </c>
      <c r="G90" s="33">
        <v>2.1632389999999999</v>
      </c>
      <c r="H90" s="33">
        <v>2.2662529999999999</v>
      </c>
      <c r="I90" s="33">
        <v>2.347648</v>
      </c>
      <c r="J90" s="33">
        <v>2.4197850000000001</v>
      </c>
      <c r="K90" s="33">
        <v>2.492543</v>
      </c>
      <c r="L90" s="33">
        <v>2.5632769999999998</v>
      </c>
      <c r="M90" s="33">
        <v>2.6395200000000001</v>
      </c>
      <c r="N90" s="33">
        <v>2.7182200000000001</v>
      </c>
      <c r="O90" s="33">
        <v>2.7971400000000002</v>
      </c>
      <c r="P90" s="33">
        <v>2.887197</v>
      </c>
      <c r="Q90" s="33">
        <v>2.9905279999999999</v>
      </c>
      <c r="R90" s="33">
        <v>3.096587</v>
      </c>
      <c r="S90" s="33">
        <v>3.2030029999999998</v>
      </c>
      <c r="T90" s="33">
        <v>3.3186979999999999</v>
      </c>
      <c r="U90" s="33">
        <v>3.4504670000000002</v>
      </c>
      <c r="V90" s="33">
        <v>3.5885889999999998</v>
      </c>
      <c r="W90" s="33">
        <v>3.7303980000000001</v>
      </c>
      <c r="X90" s="33">
        <v>3.8904450000000002</v>
      </c>
      <c r="Y90" s="33">
        <v>4.0669959999999996</v>
      </c>
      <c r="Z90" s="33">
        <v>4.2518130000000003</v>
      </c>
      <c r="AA90" s="33">
        <v>4.4373009999999997</v>
      </c>
      <c r="AB90" s="33">
        <v>4.6319330000000001</v>
      </c>
      <c r="AC90" s="33">
        <v>4.8381660000000002</v>
      </c>
      <c r="AD90" s="33">
        <v>5.0548570000000002</v>
      </c>
      <c r="AE90" s="33">
        <v>5.2874689999999998</v>
      </c>
      <c r="AF90" s="33">
        <v>5.5277960000000004</v>
      </c>
      <c r="AG90" s="33">
        <v>5.7837829999999997</v>
      </c>
      <c r="AH90" s="32">
        <v>4.3151000000000002E-2</v>
      </c>
    </row>
    <row r="91" spans="1:34" ht="15" customHeight="1">
      <c r="A91" s="19" t="s">
        <v>702</v>
      </c>
      <c r="B91" s="37" t="s">
        <v>1123</v>
      </c>
      <c r="C91" s="33">
        <v>47.953026000000001</v>
      </c>
      <c r="D91" s="33">
        <v>49.796078000000001</v>
      </c>
      <c r="E91" s="33">
        <v>51.420200000000001</v>
      </c>
      <c r="F91" s="33">
        <v>51.281097000000003</v>
      </c>
      <c r="G91" s="33">
        <v>50.669235</v>
      </c>
      <c r="H91" s="33">
        <v>49.849915000000003</v>
      </c>
      <c r="I91" s="33">
        <v>48.577961000000002</v>
      </c>
      <c r="J91" s="33">
        <v>47.252620999999998</v>
      </c>
      <c r="K91" s="33">
        <v>46.039627000000003</v>
      </c>
      <c r="L91" s="33">
        <v>45.008057000000001</v>
      </c>
      <c r="M91" s="33">
        <v>44.242843999999998</v>
      </c>
      <c r="N91" s="33">
        <v>43.723736000000002</v>
      </c>
      <c r="O91" s="33">
        <v>43.480815999999997</v>
      </c>
      <c r="P91" s="33">
        <v>43.676288999999997</v>
      </c>
      <c r="Q91" s="33">
        <v>44.361846999999997</v>
      </c>
      <c r="R91" s="33">
        <v>45.477843999999997</v>
      </c>
      <c r="S91" s="33">
        <v>46.936024000000003</v>
      </c>
      <c r="T91" s="33">
        <v>48.865752999999998</v>
      </c>
      <c r="U91" s="33">
        <v>51.342177999999997</v>
      </c>
      <c r="V91" s="33">
        <v>54.241301999999997</v>
      </c>
      <c r="W91" s="33">
        <v>57.555779000000001</v>
      </c>
      <c r="X91" s="33">
        <v>61.450595999999997</v>
      </c>
      <c r="Y91" s="33">
        <v>66.011909000000003</v>
      </c>
      <c r="Z91" s="33">
        <v>71.184021000000001</v>
      </c>
      <c r="AA91" s="33">
        <v>76.766791999999995</v>
      </c>
      <c r="AB91" s="33">
        <v>82.819648999999998</v>
      </c>
      <c r="AC91" s="33">
        <v>89.359306000000004</v>
      </c>
      <c r="AD91" s="33">
        <v>96.402457999999996</v>
      </c>
      <c r="AE91" s="33">
        <v>104.17144</v>
      </c>
      <c r="AF91" s="33">
        <v>112.82753</v>
      </c>
      <c r="AG91" s="33">
        <v>122.398499</v>
      </c>
      <c r="AH91" s="32">
        <v>3.1727999999999999E-2</v>
      </c>
    </row>
    <row r="92" spans="1:34" ht="15" customHeight="1">
      <c r="A92" s="19" t="s">
        <v>701</v>
      </c>
      <c r="B92" s="37" t="s">
        <v>1165</v>
      </c>
      <c r="C92" s="33">
        <v>60.471103999999997</v>
      </c>
      <c r="D92" s="33">
        <v>66.236266999999998</v>
      </c>
      <c r="E92" s="33">
        <v>72.032013000000006</v>
      </c>
      <c r="F92" s="33">
        <v>75.814644000000001</v>
      </c>
      <c r="G92" s="33">
        <v>79.524780000000007</v>
      </c>
      <c r="H92" s="33">
        <v>83.343863999999996</v>
      </c>
      <c r="I92" s="33">
        <v>86.664169000000001</v>
      </c>
      <c r="J92" s="33">
        <v>90.112945999999994</v>
      </c>
      <c r="K92" s="33">
        <v>93.943191999999996</v>
      </c>
      <c r="L92" s="33">
        <v>98.205535999999995</v>
      </c>
      <c r="M92" s="33">
        <v>102.821465</v>
      </c>
      <c r="N92" s="33">
        <v>107.603157</v>
      </c>
      <c r="O92" s="33">
        <v>112.41476400000001</v>
      </c>
      <c r="P92" s="33">
        <v>117.479378</v>
      </c>
      <c r="Q92" s="33">
        <v>122.78181499999999</v>
      </c>
      <c r="R92" s="33">
        <v>128.237122</v>
      </c>
      <c r="S92" s="33">
        <v>133.632126</v>
      </c>
      <c r="T92" s="33">
        <v>139.41383400000001</v>
      </c>
      <c r="U92" s="33">
        <v>145.492493</v>
      </c>
      <c r="V92" s="33">
        <v>151.70349100000001</v>
      </c>
      <c r="W92" s="33">
        <v>157.983261</v>
      </c>
      <c r="X92" s="33">
        <v>165.24739099999999</v>
      </c>
      <c r="Y92" s="33">
        <v>173.371658</v>
      </c>
      <c r="Z92" s="33">
        <v>181.75491299999999</v>
      </c>
      <c r="AA92" s="33">
        <v>190.09524500000001</v>
      </c>
      <c r="AB92" s="33">
        <v>198.920929</v>
      </c>
      <c r="AC92" s="33">
        <v>208.314941</v>
      </c>
      <c r="AD92" s="33">
        <v>218.16861</v>
      </c>
      <c r="AE92" s="33">
        <v>228.62979100000001</v>
      </c>
      <c r="AF92" s="33">
        <v>239.53939800000001</v>
      </c>
      <c r="AG92" s="33">
        <v>250.947281</v>
      </c>
      <c r="AH92" s="32">
        <v>4.8578999999999997E-2</v>
      </c>
    </row>
    <row r="93" spans="1:34" ht="15" customHeight="1">
      <c r="A93" s="19" t="s">
        <v>700</v>
      </c>
      <c r="B93" s="37" t="s">
        <v>1152</v>
      </c>
      <c r="C93" s="33">
        <v>9.0010999999999994E-2</v>
      </c>
      <c r="D93" s="33">
        <v>0.16351399999999999</v>
      </c>
      <c r="E93" s="33">
        <v>0.24915599999999999</v>
      </c>
      <c r="F93" s="33">
        <v>0.33247500000000002</v>
      </c>
      <c r="G93" s="33">
        <v>0.415572</v>
      </c>
      <c r="H93" s="33">
        <v>0.49908000000000002</v>
      </c>
      <c r="I93" s="33">
        <v>0.57745899999999994</v>
      </c>
      <c r="J93" s="33">
        <v>0.65249100000000004</v>
      </c>
      <c r="K93" s="33">
        <v>0.72720499999999999</v>
      </c>
      <c r="L93" s="33">
        <v>0.80153799999999997</v>
      </c>
      <c r="M93" s="33">
        <v>0.87680800000000003</v>
      </c>
      <c r="N93" s="33">
        <v>0.95233100000000004</v>
      </c>
      <c r="O93" s="33">
        <v>1.0264500000000001</v>
      </c>
      <c r="P93" s="33">
        <v>1.1012420000000001</v>
      </c>
      <c r="Q93" s="33">
        <v>1.1781759999999999</v>
      </c>
      <c r="R93" s="33">
        <v>1.257125</v>
      </c>
      <c r="S93" s="33">
        <v>1.3359270000000001</v>
      </c>
      <c r="T93" s="33">
        <v>1.417843</v>
      </c>
      <c r="U93" s="33">
        <v>1.5065679999999999</v>
      </c>
      <c r="V93" s="33">
        <v>1.5963160000000001</v>
      </c>
      <c r="W93" s="33">
        <v>1.687692</v>
      </c>
      <c r="X93" s="33">
        <v>1.786764</v>
      </c>
      <c r="Y93" s="33">
        <v>1.8936329999999999</v>
      </c>
      <c r="Z93" s="33">
        <v>2.0032350000000001</v>
      </c>
      <c r="AA93" s="33">
        <v>2.1123090000000002</v>
      </c>
      <c r="AB93" s="33">
        <v>2.2252290000000001</v>
      </c>
      <c r="AC93" s="33">
        <v>2.3437489999999999</v>
      </c>
      <c r="AD93" s="33">
        <v>2.4672360000000002</v>
      </c>
      <c r="AE93" s="33">
        <v>2.598859</v>
      </c>
      <c r="AF93" s="33">
        <v>2.7386159999999999</v>
      </c>
      <c r="AG93" s="33">
        <v>2.8866520000000002</v>
      </c>
      <c r="AH93" s="32">
        <v>0.122544</v>
      </c>
    </row>
    <row r="94" spans="1:34" ht="15" customHeight="1">
      <c r="A94" s="19" t="s">
        <v>699</v>
      </c>
      <c r="B94" s="37" t="s">
        <v>1166</v>
      </c>
      <c r="C94" s="33">
        <v>0.16417899999999999</v>
      </c>
      <c r="D94" s="33">
        <v>0.26661699999999999</v>
      </c>
      <c r="E94" s="33">
        <v>0.38649099999999997</v>
      </c>
      <c r="F94" s="33">
        <v>0.50137299999999996</v>
      </c>
      <c r="G94" s="33">
        <v>0.61419000000000001</v>
      </c>
      <c r="H94" s="33">
        <v>0.725437</v>
      </c>
      <c r="I94" s="33">
        <v>0.82792100000000002</v>
      </c>
      <c r="J94" s="33">
        <v>0.924508</v>
      </c>
      <c r="K94" s="33">
        <v>1.019326</v>
      </c>
      <c r="L94" s="33">
        <v>1.111796</v>
      </c>
      <c r="M94" s="33">
        <v>1.20394</v>
      </c>
      <c r="N94" s="33">
        <v>1.2947679999999999</v>
      </c>
      <c r="O94" s="33">
        <v>1.382439</v>
      </c>
      <c r="P94" s="33">
        <v>1.470337</v>
      </c>
      <c r="Q94" s="33">
        <v>1.560867</v>
      </c>
      <c r="R94" s="33">
        <v>1.6539330000000001</v>
      </c>
      <c r="S94" s="33">
        <v>1.747665</v>
      </c>
      <c r="T94" s="33">
        <v>1.8465050000000001</v>
      </c>
      <c r="U94" s="33">
        <v>1.951492</v>
      </c>
      <c r="V94" s="33">
        <v>2.0569839999999999</v>
      </c>
      <c r="W94" s="33">
        <v>2.1654819999999999</v>
      </c>
      <c r="X94" s="33">
        <v>2.286279</v>
      </c>
      <c r="Y94" s="33">
        <v>2.415295</v>
      </c>
      <c r="Z94" s="33">
        <v>2.5479159999999998</v>
      </c>
      <c r="AA94" s="33">
        <v>2.6800039999999998</v>
      </c>
      <c r="AB94" s="33">
        <v>2.8168299999999999</v>
      </c>
      <c r="AC94" s="33">
        <v>2.9604940000000002</v>
      </c>
      <c r="AD94" s="33">
        <v>3.1102089999999998</v>
      </c>
      <c r="AE94" s="33">
        <v>3.2700800000000001</v>
      </c>
      <c r="AF94" s="33">
        <v>3.44021</v>
      </c>
      <c r="AG94" s="33">
        <v>3.6207289999999999</v>
      </c>
      <c r="AH94" s="32">
        <v>0.10861999999999999</v>
      </c>
    </row>
    <row r="95" spans="1:34">
      <c r="A95" s="19" t="s">
        <v>698</v>
      </c>
      <c r="B95" s="37" t="s">
        <v>1167</v>
      </c>
      <c r="C95" s="33">
        <v>0.17207500000000001</v>
      </c>
      <c r="D95" s="33">
        <v>0.28374100000000002</v>
      </c>
      <c r="E95" s="33">
        <v>0.41526999999999997</v>
      </c>
      <c r="F95" s="33">
        <v>0.54169599999999996</v>
      </c>
      <c r="G95" s="33">
        <v>0.66685000000000005</v>
      </c>
      <c r="H95" s="33">
        <v>0.79152699999999998</v>
      </c>
      <c r="I95" s="33">
        <v>0.90726099999999998</v>
      </c>
      <c r="J95" s="33">
        <v>1.0168870000000001</v>
      </c>
      <c r="K95" s="33">
        <v>1.1252530000000001</v>
      </c>
      <c r="L95" s="33">
        <v>1.2319979999999999</v>
      </c>
      <c r="M95" s="33">
        <v>1.3392580000000001</v>
      </c>
      <c r="N95" s="33">
        <v>1.446159</v>
      </c>
      <c r="O95" s="33">
        <v>1.5500849999999999</v>
      </c>
      <c r="P95" s="33">
        <v>1.6547639999999999</v>
      </c>
      <c r="Q95" s="33">
        <v>1.762561</v>
      </c>
      <c r="R95" s="33">
        <v>1.873434</v>
      </c>
      <c r="S95" s="33">
        <v>1.9850920000000001</v>
      </c>
      <c r="T95" s="33">
        <v>2.102662</v>
      </c>
      <c r="U95" s="33">
        <v>2.2273559999999999</v>
      </c>
      <c r="V95" s="33">
        <v>2.3527010000000002</v>
      </c>
      <c r="W95" s="33">
        <v>2.4813010000000002</v>
      </c>
      <c r="X95" s="33">
        <v>2.6240589999999999</v>
      </c>
      <c r="Y95" s="33">
        <v>2.7760349999999998</v>
      </c>
      <c r="Z95" s="33">
        <v>2.931746</v>
      </c>
      <c r="AA95" s="33">
        <v>3.086392</v>
      </c>
      <c r="AB95" s="33">
        <v>3.2458170000000002</v>
      </c>
      <c r="AC95" s="33">
        <v>3.4123320000000001</v>
      </c>
      <c r="AD95" s="33">
        <v>3.5848260000000001</v>
      </c>
      <c r="AE95" s="33">
        <v>3.7677390000000002</v>
      </c>
      <c r="AF95" s="33">
        <v>3.9609299999999998</v>
      </c>
      <c r="AG95" s="33">
        <v>4.1644519999999998</v>
      </c>
      <c r="AH95" s="32">
        <v>0.11205900000000001</v>
      </c>
    </row>
    <row r="96" spans="1:34" ht="15" customHeight="1">
      <c r="A96" s="19" t="s">
        <v>697</v>
      </c>
      <c r="B96" s="37" t="s">
        <v>1156</v>
      </c>
      <c r="C96" s="33">
        <v>0.13279199999999999</v>
      </c>
      <c r="D96" s="33">
        <v>0.25957799999999998</v>
      </c>
      <c r="E96" s="33">
        <v>0.412574</v>
      </c>
      <c r="F96" s="33">
        <v>0.56433599999999995</v>
      </c>
      <c r="G96" s="33">
        <v>0.71554700000000004</v>
      </c>
      <c r="H96" s="33">
        <v>0.86864799999999998</v>
      </c>
      <c r="I96" s="33">
        <v>1.01583</v>
      </c>
      <c r="J96" s="33">
        <v>1.1593059999999999</v>
      </c>
      <c r="K96" s="33">
        <v>1.3017799999999999</v>
      </c>
      <c r="L96" s="33">
        <v>1.444674</v>
      </c>
      <c r="M96" s="33">
        <v>1.590762</v>
      </c>
      <c r="N96" s="33">
        <v>1.739317</v>
      </c>
      <c r="O96" s="33">
        <v>1.8861939999999999</v>
      </c>
      <c r="P96" s="33">
        <v>2.0333209999999999</v>
      </c>
      <c r="Q96" s="33">
        <v>2.1833</v>
      </c>
      <c r="R96" s="33">
        <v>2.33555</v>
      </c>
      <c r="S96" s="33">
        <v>2.48638</v>
      </c>
      <c r="T96" s="33">
        <v>2.6414689999999998</v>
      </c>
      <c r="U96" s="33">
        <v>2.8077359999999998</v>
      </c>
      <c r="V96" s="33">
        <v>2.9772620000000001</v>
      </c>
      <c r="W96" s="33">
        <v>3.151119</v>
      </c>
      <c r="X96" s="33">
        <v>3.3401040000000002</v>
      </c>
      <c r="Y96" s="33">
        <v>3.54474</v>
      </c>
      <c r="Z96" s="33">
        <v>3.7597230000000001</v>
      </c>
      <c r="AA96" s="33">
        <v>3.977452</v>
      </c>
      <c r="AB96" s="33">
        <v>4.2026770000000004</v>
      </c>
      <c r="AC96" s="33">
        <v>4.4373459999999998</v>
      </c>
      <c r="AD96" s="33">
        <v>4.6805199999999996</v>
      </c>
      <c r="AE96" s="33">
        <v>4.9399470000000001</v>
      </c>
      <c r="AF96" s="33">
        <v>5.217498</v>
      </c>
      <c r="AG96" s="33">
        <v>5.5114140000000003</v>
      </c>
      <c r="AH96" s="32">
        <v>0.13223399999999999</v>
      </c>
    </row>
    <row r="97" spans="1:34">
      <c r="A97" s="19" t="s">
        <v>696</v>
      </c>
      <c r="B97" s="30" t="s">
        <v>2076</v>
      </c>
      <c r="C97" s="39">
        <v>5217.8559569999998</v>
      </c>
      <c r="D97" s="39">
        <v>5317.6064450000003</v>
      </c>
      <c r="E97" s="39">
        <v>5450.7939450000003</v>
      </c>
      <c r="F97" s="39">
        <v>5457.8100590000004</v>
      </c>
      <c r="G97" s="39">
        <v>5467.8408200000003</v>
      </c>
      <c r="H97" s="39">
        <v>5485.3789059999999</v>
      </c>
      <c r="I97" s="39">
        <v>5461.3066410000001</v>
      </c>
      <c r="J97" s="39">
        <v>5423.9711909999996</v>
      </c>
      <c r="K97" s="39">
        <v>5386.6630859999996</v>
      </c>
      <c r="L97" s="39">
        <v>5347.7846680000002</v>
      </c>
      <c r="M97" s="39">
        <v>5317.5146480000003</v>
      </c>
      <c r="N97" s="39">
        <v>5290.4096680000002</v>
      </c>
      <c r="O97" s="39">
        <v>5259.7163090000004</v>
      </c>
      <c r="P97" s="39">
        <v>5236.5673829999996</v>
      </c>
      <c r="Q97" s="39">
        <v>5226.1264650000003</v>
      </c>
      <c r="R97" s="39">
        <v>5225.1420900000003</v>
      </c>
      <c r="S97" s="39">
        <v>5221.9521480000003</v>
      </c>
      <c r="T97" s="39">
        <v>5225.7172849999997</v>
      </c>
      <c r="U97" s="39">
        <v>5242.4077150000003</v>
      </c>
      <c r="V97" s="39">
        <v>5260.0078119999998</v>
      </c>
      <c r="W97" s="39">
        <v>5275.6992190000001</v>
      </c>
      <c r="X97" s="39">
        <v>5307.404297</v>
      </c>
      <c r="Y97" s="39">
        <v>5355.0698240000002</v>
      </c>
      <c r="Z97" s="39">
        <v>5408.3237300000001</v>
      </c>
      <c r="AA97" s="39">
        <v>5456.2021480000003</v>
      </c>
      <c r="AB97" s="39">
        <v>5505.2817379999997</v>
      </c>
      <c r="AC97" s="39">
        <v>5555.1396480000003</v>
      </c>
      <c r="AD97" s="39">
        <v>5603.5048829999996</v>
      </c>
      <c r="AE97" s="39">
        <v>5657.3647460000002</v>
      </c>
      <c r="AF97" s="39">
        <v>5715.7880859999996</v>
      </c>
      <c r="AG97" s="39">
        <v>5776.8569340000004</v>
      </c>
      <c r="AH97" s="36">
        <v>3.398E-3</v>
      </c>
    </row>
    <row r="98" spans="1:34" ht="15" customHeight="1"/>
    <row r="99" spans="1:34" ht="15" customHeight="1">
      <c r="B99" s="30" t="s">
        <v>2012</v>
      </c>
    </row>
    <row r="100" spans="1:34" ht="15" customHeight="1">
      <c r="B100" s="30" t="s">
        <v>2070</v>
      </c>
    </row>
    <row r="101" spans="1:34" ht="15" customHeight="1">
      <c r="A101" s="19" t="s">
        <v>695</v>
      </c>
      <c r="B101" s="37" t="s">
        <v>1121</v>
      </c>
      <c r="C101" s="33">
        <v>14.441155</v>
      </c>
      <c r="D101" s="33">
        <v>14.628674999999999</v>
      </c>
      <c r="E101" s="33">
        <v>14.826237000000001</v>
      </c>
      <c r="F101" s="33">
        <v>15.029586999999999</v>
      </c>
      <c r="G101" s="33">
        <v>15.245305</v>
      </c>
      <c r="H101" s="33">
        <v>15.476521</v>
      </c>
      <c r="I101" s="33">
        <v>15.718033</v>
      </c>
      <c r="J101" s="33">
        <v>15.960606</v>
      </c>
      <c r="K101" s="33">
        <v>16.191763000000002</v>
      </c>
      <c r="L101" s="33">
        <v>16.413146999999999</v>
      </c>
      <c r="M101" s="33">
        <v>16.618607999999998</v>
      </c>
      <c r="N101" s="33">
        <v>16.806021000000001</v>
      </c>
      <c r="O101" s="33">
        <v>16.977104000000001</v>
      </c>
      <c r="P101" s="33">
        <v>17.133192000000001</v>
      </c>
      <c r="Q101" s="33">
        <v>17.27223</v>
      </c>
      <c r="R101" s="33">
        <v>17.396249999999998</v>
      </c>
      <c r="S101" s="33">
        <v>17.508419</v>
      </c>
      <c r="T101" s="33">
        <v>17.610192999999999</v>
      </c>
      <c r="U101" s="33">
        <v>17.702138999999999</v>
      </c>
      <c r="V101" s="33">
        <v>17.781745999999998</v>
      </c>
      <c r="W101" s="33">
        <v>17.851130999999999</v>
      </c>
      <c r="X101" s="33">
        <v>17.911246999999999</v>
      </c>
      <c r="Y101" s="33">
        <v>17.963654999999999</v>
      </c>
      <c r="Z101" s="33">
        <v>18.006924000000001</v>
      </c>
      <c r="AA101" s="33">
        <v>18.042721</v>
      </c>
      <c r="AB101" s="33">
        <v>18.073295999999999</v>
      </c>
      <c r="AC101" s="33">
        <v>18.100134000000001</v>
      </c>
      <c r="AD101" s="33">
        <v>18.122146999999998</v>
      </c>
      <c r="AE101" s="33">
        <v>18.139838999999998</v>
      </c>
      <c r="AF101" s="33">
        <v>18.155156999999999</v>
      </c>
      <c r="AG101" s="33">
        <v>18.168056</v>
      </c>
      <c r="AH101" s="32">
        <v>7.6819999999999996E-3</v>
      </c>
    </row>
    <row r="102" spans="1:34" ht="15" customHeight="1">
      <c r="A102" s="19" t="s">
        <v>694</v>
      </c>
      <c r="B102" s="37" t="s">
        <v>1129</v>
      </c>
      <c r="C102" s="33">
        <v>9.9267020000000006</v>
      </c>
      <c r="D102" s="33">
        <v>10.047406000000001</v>
      </c>
      <c r="E102" s="33">
        <v>10.179577</v>
      </c>
      <c r="F102" s="33">
        <v>10.321268999999999</v>
      </c>
      <c r="G102" s="33">
        <v>10.476922</v>
      </c>
      <c r="H102" s="33">
        <v>10.646212</v>
      </c>
      <c r="I102" s="33">
        <v>10.82499</v>
      </c>
      <c r="J102" s="33">
        <v>11.012845</v>
      </c>
      <c r="K102" s="33">
        <v>11.20072</v>
      </c>
      <c r="L102" s="33">
        <v>11.391628000000001</v>
      </c>
      <c r="M102" s="33">
        <v>11.580079</v>
      </c>
      <c r="N102" s="33">
        <v>11.768107000000001</v>
      </c>
      <c r="O102" s="33">
        <v>11.946362000000001</v>
      </c>
      <c r="P102" s="33">
        <v>12.112182000000001</v>
      </c>
      <c r="Q102" s="33">
        <v>12.268108</v>
      </c>
      <c r="R102" s="33">
        <v>12.415834</v>
      </c>
      <c r="S102" s="33">
        <v>12.553369</v>
      </c>
      <c r="T102" s="33">
        <v>12.682407</v>
      </c>
      <c r="U102" s="33">
        <v>12.805351999999999</v>
      </c>
      <c r="V102" s="33">
        <v>12.922828000000001</v>
      </c>
      <c r="W102" s="33">
        <v>13.034765</v>
      </c>
      <c r="X102" s="33">
        <v>13.132212000000001</v>
      </c>
      <c r="Y102" s="33">
        <v>13.222569999999999</v>
      </c>
      <c r="Z102" s="33">
        <v>13.304976</v>
      </c>
      <c r="AA102" s="33">
        <v>13.380089999999999</v>
      </c>
      <c r="AB102" s="33">
        <v>13.451065</v>
      </c>
      <c r="AC102" s="33">
        <v>13.519724999999999</v>
      </c>
      <c r="AD102" s="33">
        <v>13.587388000000001</v>
      </c>
      <c r="AE102" s="33">
        <v>13.656262999999999</v>
      </c>
      <c r="AF102" s="33">
        <v>13.727529000000001</v>
      </c>
      <c r="AG102" s="33">
        <v>13.800326</v>
      </c>
      <c r="AH102" s="32">
        <v>1.1043000000000001E-2</v>
      </c>
    </row>
    <row r="103" spans="1:34" ht="15" customHeight="1">
      <c r="A103" s="19" t="s">
        <v>693</v>
      </c>
      <c r="B103" s="37" t="s">
        <v>1122</v>
      </c>
      <c r="C103" s="33">
        <v>11.814458</v>
      </c>
      <c r="D103" s="33">
        <v>12.035667</v>
      </c>
      <c r="E103" s="33">
        <v>12.181789</v>
      </c>
      <c r="F103" s="33">
        <v>12.289403</v>
      </c>
      <c r="G103" s="33">
        <v>12.387568999999999</v>
      </c>
      <c r="H103" s="33">
        <v>12.489755000000001</v>
      </c>
      <c r="I103" s="33">
        <v>12.601646000000001</v>
      </c>
      <c r="J103" s="33">
        <v>12.724716000000001</v>
      </c>
      <c r="K103" s="33">
        <v>12.831035999999999</v>
      </c>
      <c r="L103" s="33">
        <v>12.935676000000001</v>
      </c>
      <c r="M103" s="33">
        <v>13.039225999999999</v>
      </c>
      <c r="N103" s="33">
        <v>13.138006000000001</v>
      </c>
      <c r="O103" s="33">
        <v>13.22781</v>
      </c>
      <c r="P103" s="33">
        <v>13.306797</v>
      </c>
      <c r="Q103" s="33">
        <v>13.377143999999999</v>
      </c>
      <c r="R103" s="33">
        <v>13.438286</v>
      </c>
      <c r="S103" s="33">
        <v>13.490224</v>
      </c>
      <c r="T103" s="33">
        <v>13.534329</v>
      </c>
      <c r="U103" s="33">
        <v>13.572082999999999</v>
      </c>
      <c r="V103" s="33">
        <v>13.604445</v>
      </c>
      <c r="W103" s="33">
        <v>13.634555000000001</v>
      </c>
      <c r="X103" s="33">
        <v>13.661902</v>
      </c>
      <c r="Y103" s="33">
        <v>13.686707</v>
      </c>
      <c r="Z103" s="33">
        <v>13.709042</v>
      </c>
      <c r="AA103" s="33">
        <v>13.729058999999999</v>
      </c>
      <c r="AB103" s="33">
        <v>13.746888</v>
      </c>
      <c r="AC103" s="33">
        <v>13.76193</v>
      </c>
      <c r="AD103" s="33">
        <v>13.771383999999999</v>
      </c>
      <c r="AE103" s="33">
        <v>13.779349</v>
      </c>
      <c r="AF103" s="33">
        <v>13.786849999999999</v>
      </c>
      <c r="AG103" s="33">
        <v>13.794600000000001</v>
      </c>
      <c r="AH103" s="32">
        <v>5.1780000000000003E-3</v>
      </c>
    </row>
    <row r="104" spans="1:34" ht="15" customHeight="1">
      <c r="A104" s="19" t="s">
        <v>692</v>
      </c>
      <c r="B104" s="37" t="s">
        <v>1123</v>
      </c>
      <c r="C104" s="33">
        <v>11.239466</v>
      </c>
      <c r="D104" s="33">
        <v>11.575252000000001</v>
      </c>
      <c r="E104" s="33">
        <v>11.801546</v>
      </c>
      <c r="F104" s="33">
        <v>11.981204</v>
      </c>
      <c r="G104" s="33">
        <v>12.147366</v>
      </c>
      <c r="H104" s="33">
        <v>12.315771</v>
      </c>
      <c r="I104" s="33">
        <v>12.490402</v>
      </c>
      <c r="J104" s="33">
        <v>12.672897000000001</v>
      </c>
      <c r="K104" s="33">
        <v>12.827883999999999</v>
      </c>
      <c r="L104" s="33">
        <v>12.967802000000001</v>
      </c>
      <c r="M104" s="33">
        <v>13.09581</v>
      </c>
      <c r="N104" s="33">
        <v>13.210972999999999</v>
      </c>
      <c r="O104" s="33">
        <v>13.312048000000001</v>
      </c>
      <c r="P104" s="33">
        <v>13.398804999999999</v>
      </c>
      <c r="Q104" s="33">
        <v>13.471738</v>
      </c>
      <c r="R104" s="33">
        <v>13.531838</v>
      </c>
      <c r="S104" s="33">
        <v>13.580890999999999</v>
      </c>
      <c r="T104" s="33">
        <v>13.621471</v>
      </c>
      <c r="U104" s="33">
        <v>13.654075000000001</v>
      </c>
      <c r="V104" s="33">
        <v>13.680985</v>
      </c>
      <c r="W104" s="33">
        <v>13.709327999999999</v>
      </c>
      <c r="X104" s="33">
        <v>13.732798000000001</v>
      </c>
      <c r="Y104" s="33">
        <v>13.750989000000001</v>
      </c>
      <c r="Z104" s="33">
        <v>13.764068</v>
      </c>
      <c r="AA104" s="33">
        <v>13.772107999999999</v>
      </c>
      <c r="AB104" s="33">
        <v>13.775297999999999</v>
      </c>
      <c r="AC104" s="33">
        <v>13.773542000000001</v>
      </c>
      <c r="AD104" s="33">
        <v>13.76587</v>
      </c>
      <c r="AE104" s="33">
        <v>13.754224000000001</v>
      </c>
      <c r="AF104" s="33">
        <v>13.73978</v>
      </c>
      <c r="AG104" s="33">
        <v>13.723494000000001</v>
      </c>
      <c r="AH104" s="32">
        <v>6.6779999999999999E-3</v>
      </c>
    </row>
    <row r="105" spans="1:34" ht="15" customHeight="1">
      <c r="A105" s="19" t="s">
        <v>691</v>
      </c>
      <c r="B105" s="37" t="s">
        <v>1165</v>
      </c>
      <c r="C105" s="33">
        <v>10.253254999999999</v>
      </c>
      <c r="D105" s="33">
        <v>10.360967</v>
      </c>
      <c r="E105" s="33">
        <v>10.478137</v>
      </c>
      <c r="F105" s="33">
        <v>10.603483000000001</v>
      </c>
      <c r="G105" s="33">
        <v>10.740444</v>
      </c>
      <c r="H105" s="33">
        <v>10.889589000000001</v>
      </c>
      <c r="I105" s="33">
        <v>11.048202</v>
      </c>
      <c r="J105" s="33">
        <v>11.215681</v>
      </c>
      <c r="K105" s="33">
        <v>11.375712</v>
      </c>
      <c r="L105" s="33">
        <v>11.537001999999999</v>
      </c>
      <c r="M105" s="33">
        <v>11.697734000000001</v>
      </c>
      <c r="N105" s="33">
        <v>11.855029</v>
      </c>
      <c r="O105" s="33">
        <v>12.004428000000001</v>
      </c>
      <c r="P105" s="33">
        <v>12.143428999999999</v>
      </c>
      <c r="Q105" s="33">
        <v>12.276748</v>
      </c>
      <c r="R105" s="33">
        <v>12.401439999999999</v>
      </c>
      <c r="S105" s="33">
        <v>12.51764</v>
      </c>
      <c r="T105" s="33">
        <v>12.623834</v>
      </c>
      <c r="U105" s="33">
        <v>12.723661999999999</v>
      </c>
      <c r="V105" s="33">
        <v>12.814814</v>
      </c>
      <c r="W105" s="33">
        <v>12.897702000000001</v>
      </c>
      <c r="X105" s="33">
        <v>12.966091</v>
      </c>
      <c r="Y105" s="33">
        <v>13.027263</v>
      </c>
      <c r="Z105" s="33">
        <v>13.081823</v>
      </c>
      <c r="AA105" s="33">
        <v>13.132109</v>
      </c>
      <c r="AB105" s="33">
        <v>13.179739</v>
      </c>
      <c r="AC105" s="33">
        <v>13.226922</v>
      </c>
      <c r="AD105" s="33">
        <v>13.274701</v>
      </c>
      <c r="AE105" s="33">
        <v>13.324634</v>
      </c>
      <c r="AF105" s="33">
        <v>13.377333999999999</v>
      </c>
      <c r="AG105" s="33">
        <v>13.432138</v>
      </c>
      <c r="AH105" s="32">
        <v>9.0430000000000007E-3</v>
      </c>
    </row>
    <row r="106" spans="1:34" ht="15" customHeight="1">
      <c r="A106" s="19" t="s">
        <v>690</v>
      </c>
      <c r="B106" s="37" t="s">
        <v>1152</v>
      </c>
      <c r="C106" s="33">
        <v>26.399508999999998</v>
      </c>
      <c r="D106" s="33">
        <v>26.755780999999999</v>
      </c>
      <c r="E106" s="33">
        <v>26.928184999999999</v>
      </c>
      <c r="F106" s="33">
        <v>27.042293999999998</v>
      </c>
      <c r="G106" s="33">
        <v>27.142814999999999</v>
      </c>
      <c r="H106" s="33">
        <v>27.248234</v>
      </c>
      <c r="I106" s="33">
        <v>27.365373999999999</v>
      </c>
      <c r="J106" s="33">
        <v>27.497843</v>
      </c>
      <c r="K106" s="33">
        <v>27.629349000000001</v>
      </c>
      <c r="L106" s="33">
        <v>27.775953000000001</v>
      </c>
      <c r="M106" s="33">
        <v>27.927216999999999</v>
      </c>
      <c r="N106" s="33">
        <v>28.072451000000001</v>
      </c>
      <c r="O106" s="33">
        <v>28.203959999999999</v>
      </c>
      <c r="P106" s="33">
        <v>28.322315</v>
      </c>
      <c r="Q106" s="33">
        <v>28.426901000000001</v>
      </c>
      <c r="R106" s="33">
        <v>28.516711999999998</v>
      </c>
      <c r="S106" s="33">
        <v>28.592558</v>
      </c>
      <c r="T106" s="33">
        <v>28.656251999999999</v>
      </c>
      <c r="U106" s="33">
        <v>28.709403999999999</v>
      </c>
      <c r="V106" s="33">
        <v>28.754958999999999</v>
      </c>
      <c r="W106" s="33">
        <v>28.78237</v>
      </c>
      <c r="X106" s="33">
        <v>28.806516999999999</v>
      </c>
      <c r="Y106" s="33">
        <v>28.828320999999999</v>
      </c>
      <c r="Z106" s="33">
        <v>28.85087</v>
      </c>
      <c r="AA106" s="33">
        <v>28.874853000000002</v>
      </c>
      <c r="AB106" s="33">
        <v>28.899998</v>
      </c>
      <c r="AC106" s="33">
        <v>28.925726000000001</v>
      </c>
      <c r="AD106" s="33">
        <v>28.951874</v>
      </c>
      <c r="AE106" s="33">
        <v>28.978064</v>
      </c>
      <c r="AF106" s="33">
        <v>29.003675000000001</v>
      </c>
      <c r="AG106" s="33">
        <v>29.027661999999999</v>
      </c>
      <c r="AH106" s="32">
        <v>3.1679999999999998E-3</v>
      </c>
    </row>
    <row r="107" spans="1:34" ht="15" customHeight="1">
      <c r="A107" s="19" t="s">
        <v>689</v>
      </c>
      <c r="B107" s="37" t="s">
        <v>1166</v>
      </c>
      <c r="C107" s="33">
        <v>22.632963</v>
      </c>
      <c r="D107" s="33">
        <v>22.804981000000002</v>
      </c>
      <c r="E107" s="33">
        <v>23.004892000000002</v>
      </c>
      <c r="F107" s="33">
        <v>23.193795999999999</v>
      </c>
      <c r="G107" s="33">
        <v>23.416328</v>
      </c>
      <c r="H107" s="33">
        <v>23.683167999999998</v>
      </c>
      <c r="I107" s="33">
        <v>23.992905</v>
      </c>
      <c r="J107" s="33">
        <v>24.346105999999999</v>
      </c>
      <c r="K107" s="33">
        <v>24.686508</v>
      </c>
      <c r="L107" s="33">
        <v>25.057226</v>
      </c>
      <c r="M107" s="33">
        <v>25.43384</v>
      </c>
      <c r="N107" s="33">
        <v>25.805019000000001</v>
      </c>
      <c r="O107" s="33">
        <v>26.144081</v>
      </c>
      <c r="P107" s="33">
        <v>26.447068999999999</v>
      </c>
      <c r="Q107" s="33">
        <v>26.715181000000001</v>
      </c>
      <c r="R107" s="33">
        <v>26.947904999999999</v>
      </c>
      <c r="S107" s="33">
        <v>27.146709000000001</v>
      </c>
      <c r="T107" s="33">
        <v>27.315069000000001</v>
      </c>
      <c r="U107" s="33">
        <v>27.456453</v>
      </c>
      <c r="V107" s="33">
        <v>27.578709</v>
      </c>
      <c r="W107" s="33">
        <v>27.685963000000001</v>
      </c>
      <c r="X107" s="33">
        <v>27.781416</v>
      </c>
      <c r="Y107" s="33">
        <v>27.867270000000001</v>
      </c>
      <c r="Z107" s="33">
        <v>27.951789999999999</v>
      </c>
      <c r="AA107" s="33">
        <v>28.034054000000001</v>
      </c>
      <c r="AB107" s="33">
        <v>28.112970000000001</v>
      </c>
      <c r="AC107" s="33">
        <v>28.186712</v>
      </c>
      <c r="AD107" s="33">
        <v>28.254383000000001</v>
      </c>
      <c r="AE107" s="33">
        <v>28.314955000000001</v>
      </c>
      <c r="AF107" s="33">
        <v>28.367466</v>
      </c>
      <c r="AG107" s="33">
        <v>28.409887000000001</v>
      </c>
      <c r="AH107" s="32">
        <v>7.6059999999999999E-3</v>
      </c>
    </row>
    <row r="108" spans="1:34" ht="15" customHeight="1">
      <c r="A108" s="19" t="s">
        <v>688</v>
      </c>
      <c r="B108" s="37" t="s">
        <v>1167</v>
      </c>
      <c r="C108" s="33">
        <v>18.31916</v>
      </c>
      <c r="D108" s="33">
        <v>18.487839000000001</v>
      </c>
      <c r="E108" s="33">
        <v>18.575558000000001</v>
      </c>
      <c r="F108" s="33">
        <v>18.652594000000001</v>
      </c>
      <c r="G108" s="33">
        <v>18.734797</v>
      </c>
      <c r="H108" s="33">
        <v>18.830400000000001</v>
      </c>
      <c r="I108" s="33">
        <v>18.941905999999999</v>
      </c>
      <c r="J108" s="33">
        <v>19.07225</v>
      </c>
      <c r="K108" s="33">
        <v>19.193322999999999</v>
      </c>
      <c r="L108" s="33">
        <v>19.320958999999998</v>
      </c>
      <c r="M108" s="33">
        <v>19.447026999999999</v>
      </c>
      <c r="N108" s="33">
        <v>19.560010999999999</v>
      </c>
      <c r="O108" s="33">
        <v>19.665638000000001</v>
      </c>
      <c r="P108" s="33">
        <v>19.762432</v>
      </c>
      <c r="Q108" s="33">
        <v>19.849924000000001</v>
      </c>
      <c r="R108" s="33">
        <v>19.928265</v>
      </c>
      <c r="S108" s="33">
        <v>19.998434</v>
      </c>
      <c r="T108" s="33">
        <v>20.055775000000001</v>
      </c>
      <c r="U108" s="33">
        <v>20.107605</v>
      </c>
      <c r="V108" s="33">
        <v>20.155799999999999</v>
      </c>
      <c r="W108" s="33">
        <v>20.201256000000001</v>
      </c>
      <c r="X108" s="33">
        <v>20.244726</v>
      </c>
      <c r="Y108" s="33">
        <v>20.285682999999999</v>
      </c>
      <c r="Z108" s="33">
        <v>20.326917999999999</v>
      </c>
      <c r="AA108" s="33">
        <v>20.367916000000001</v>
      </c>
      <c r="AB108" s="33">
        <v>20.408463000000001</v>
      </c>
      <c r="AC108" s="33">
        <v>20.447752000000001</v>
      </c>
      <c r="AD108" s="33">
        <v>20.485363</v>
      </c>
      <c r="AE108" s="33">
        <v>20.520792</v>
      </c>
      <c r="AF108" s="33">
        <v>20.552965</v>
      </c>
      <c r="AG108" s="33">
        <v>20.581814000000001</v>
      </c>
      <c r="AH108" s="32">
        <v>3.8899999999999998E-3</v>
      </c>
    </row>
    <row r="109" spans="1:34" ht="15" customHeight="1">
      <c r="A109" s="19" t="s">
        <v>687</v>
      </c>
      <c r="B109" s="37" t="s">
        <v>1156</v>
      </c>
      <c r="C109" s="33">
        <v>18.454547999999999</v>
      </c>
      <c r="D109" s="33">
        <v>17.22167</v>
      </c>
      <c r="E109" s="33">
        <v>16.867775000000002</v>
      </c>
      <c r="F109" s="33">
        <v>16.693802000000002</v>
      </c>
      <c r="G109" s="33">
        <v>16.587803000000001</v>
      </c>
      <c r="H109" s="33">
        <v>16.515595999999999</v>
      </c>
      <c r="I109" s="33">
        <v>16.464047999999998</v>
      </c>
      <c r="J109" s="33">
        <v>16.425732</v>
      </c>
      <c r="K109" s="33">
        <v>16.395925999999999</v>
      </c>
      <c r="L109" s="33">
        <v>16.372328</v>
      </c>
      <c r="M109" s="33">
        <v>16.353483000000001</v>
      </c>
      <c r="N109" s="33">
        <v>16.338339000000001</v>
      </c>
      <c r="O109" s="33">
        <v>16.326218000000001</v>
      </c>
      <c r="P109" s="33">
        <v>16.316557</v>
      </c>
      <c r="Q109" s="33">
        <v>16.308928999999999</v>
      </c>
      <c r="R109" s="33">
        <v>16.303013</v>
      </c>
      <c r="S109" s="33">
        <v>16.298501999999999</v>
      </c>
      <c r="T109" s="33">
        <v>16.295107000000002</v>
      </c>
      <c r="U109" s="33">
        <v>16.292560999999999</v>
      </c>
      <c r="V109" s="33">
        <v>16.288111000000001</v>
      </c>
      <c r="W109" s="33">
        <v>16.283850000000001</v>
      </c>
      <c r="X109" s="33">
        <v>16.280087000000002</v>
      </c>
      <c r="Y109" s="33">
        <v>16.276748999999999</v>
      </c>
      <c r="Z109" s="33">
        <v>16.269725999999999</v>
      </c>
      <c r="AA109" s="33">
        <v>16.264316999999998</v>
      </c>
      <c r="AB109" s="33">
        <v>16.260110999999998</v>
      </c>
      <c r="AC109" s="33">
        <v>16.256844999999998</v>
      </c>
      <c r="AD109" s="33">
        <v>16.254283999999998</v>
      </c>
      <c r="AE109" s="33">
        <v>16.252281</v>
      </c>
      <c r="AF109" s="33">
        <v>16.250710999999999</v>
      </c>
      <c r="AG109" s="33">
        <v>16.250630999999998</v>
      </c>
      <c r="AH109" s="32">
        <v>-4.2300000000000003E-3</v>
      </c>
    </row>
    <row r="110" spans="1:34" ht="15" customHeight="1">
      <c r="A110" s="19" t="s">
        <v>686</v>
      </c>
      <c r="B110" s="37" t="s">
        <v>2077</v>
      </c>
      <c r="C110" s="33">
        <v>13.189824</v>
      </c>
      <c r="D110" s="33">
        <v>13.375131</v>
      </c>
      <c r="E110" s="33">
        <v>13.572129</v>
      </c>
      <c r="F110" s="33">
        <v>13.774395</v>
      </c>
      <c r="G110" s="33">
        <v>13.988068999999999</v>
      </c>
      <c r="H110" s="33">
        <v>14.214337</v>
      </c>
      <c r="I110" s="33">
        <v>14.446809999999999</v>
      </c>
      <c r="J110" s="33">
        <v>14.679754000000001</v>
      </c>
      <c r="K110" s="33">
        <v>14.902338</v>
      </c>
      <c r="L110" s="33">
        <v>15.116213</v>
      </c>
      <c r="M110" s="33">
        <v>15.315773</v>
      </c>
      <c r="N110" s="33">
        <v>15.501522</v>
      </c>
      <c r="O110" s="33">
        <v>15.669395</v>
      </c>
      <c r="P110" s="33">
        <v>15.819436</v>
      </c>
      <c r="Q110" s="33">
        <v>15.953656000000001</v>
      </c>
      <c r="R110" s="33">
        <v>16.074217000000001</v>
      </c>
      <c r="S110" s="33">
        <v>16.181452</v>
      </c>
      <c r="T110" s="33">
        <v>16.277356999999999</v>
      </c>
      <c r="U110" s="33">
        <v>16.364135999999998</v>
      </c>
      <c r="V110" s="33">
        <v>16.441041999999999</v>
      </c>
      <c r="W110" s="33">
        <v>16.509022000000002</v>
      </c>
      <c r="X110" s="33">
        <v>16.564892</v>
      </c>
      <c r="Y110" s="33">
        <v>16.613281000000001</v>
      </c>
      <c r="Z110" s="33">
        <v>16.652504</v>
      </c>
      <c r="AA110" s="33">
        <v>16.684100999999998</v>
      </c>
      <c r="AB110" s="33">
        <v>16.710799999999999</v>
      </c>
      <c r="AC110" s="33">
        <v>16.734235999999999</v>
      </c>
      <c r="AD110" s="33">
        <v>16.754442000000001</v>
      </c>
      <c r="AE110" s="33">
        <v>16.772921</v>
      </c>
      <c r="AF110" s="33">
        <v>16.791166</v>
      </c>
      <c r="AG110" s="33">
        <v>16.808792</v>
      </c>
      <c r="AH110" s="32">
        <v>8.1150000000000007E-3</v>
      </c>
    </row>
    <row r="111" spans="1:34" ht="15" customHeight="1">
      <c r="B111" s="30" t="s">
        <v>1249</v>
      </c>
    </row>
    <row r="112" spans="1:34" ht="15" customHeight="1">
      <c r="A112" s="19" t="s">
        <v>685</v>
      </c>
      <c r="B112" s="37" t="s">
        <v>1121</v>
      </c>
      <c r="C112" s="33">
        <v>8.9404760000000003</v>
      </c>
      <c r="D112" s="33">
        <v>9.0363819999999997</v>
      </c>
      <c r="E112" s="33">
        <v>9.1547750000000008</v>
      </c>
      <c r="F112" s="33">
        <v>9.2892670000000006</v>
      </c>
      <c r="G112" s="33">
        <v>9.4388299999999994</v>
      </c>
      <c r="H112" s="33">
        <v>9.6053990000000002</v>
      </c>
      <c r="I112" s="33">
        <v>9.7839679999999998</v>
      </c>
      <c r="J112" s="33">
        <v>9.9716140000000006</v>
      </c>
      <c r="K112" s="33">
        <v>10.154836</v>
      </c>
      <c r="L112" s="33">
        <v>10.346681999999999</v>
      </c>
      <c r="M112" s="33">
        <v>10.546023999999999</v>
      </c>
      <c r="N112" s="33">
        <v>10.754020000000001</v>
      </c>
      <c r="O112" s="33">
        <v>10.958914999999999</v>
      </c>
      <c r="P112" s="33">
        <v>11.150485</v>
      </c>
      <c r="Q112" s="33">
        <v>11.329257999999999</v>
      </c>
      <c r="R112" s="33">
        <v>11.492611</v>
      </c>
      <c r="S112" s="33">
        <v>11.639251</v>
      </c>
      <c r="T112" s="33">
        <v>11.770699</v>
      </c>
      <c r="U112" s="33">
        <v>11.890703999999999</v>
      </c>
      <c r="V112" s="33">
        <v>12.001735999999999</v>
      </c>
      <c r="W112" s="33">
        <v>12.103960000000001</v>
      </c>
      <c r="X112" s="33">
        <v>12.196728</v>
      </c>
      <c r="Y112" s="33">
        <v>12.27952</v>
      </c>
      <c r="Z112" s="33">
        <v>12.349544</v>
      </c>
      <c r="AA112" s="33">
        <v>12.408097</v>
      </c>
      <c r="AB112" s="33">
        <v>12.45811</v>
      </c>
      <c r="AC112" s="33">
        <v>12.502172</v>
      </c>
      <c r="AD112" s="33">
        <v>12.540189</v>
      </c>
      <c r="AE112" s="33">
        <v>12.573407</v>
      </c>
      <c r="AF112" s="33">
        <v>12.603676999999999</v>
      </c>
      <c r="AG112" s="33">
        <v>12.63172</v>
      </c>
      <c r="AH112" s="32">
        <v>1.1587E-2</v>
      </c>
    </row>
    <row r="113" spans="1:34">
      <c r="A113" s="19" t="s">
        <v>684</v>
      </c>
      <c r="B113" s="37" t="s">
        <v>1129</v>
      </c>
      <c r="C113" s="33">
        <v>6.6134069999999996</v>
      </c>
      <c r="D113" s="33">
        <v>6.6567069999999999</v>
      </c>
      <c r="E113" s="33">
        <v>6.7124790000000001</v>
      </c>
      <c r="F113" s="33">
        <v>6.7777089999999998</v>
      </c>
      <c r="G113" s="33">
        <v>6.850651</v>
      </c>
      <c r="H113" s="33">
        <v>6.9346740000000002</v>
      </c>
      <c r="I113" s="33">
        <v>7.0271020000000002</v>
      </c>
      <c r="J113" s="33">
        <v>7.1272320000000002</v>
      </c>
      <c r="K113" s="33">
        <v>7.22478</v>
      </c>
      <c r="L113" s="33">
        <v>7.3280760000000003</v>
      </c>
      <c r="M113" s="33">
        <v>7.4381510000000004</v>
      </c>
      <c r="N113" s="33">
        <v>7.5557439999999998</v>
      </c>
      <c r="O113" s="33">
        <v>7.6756159999999998</v>
      </c>
      <c r="P113" s="33">
        <v>7.794842</v>
      </c>
      <c r="Q113" s="33">
        <v>7.9073630000000001</v>
      </c>
      <c r="R113" s="33">
        <v>8.0144570000000002</v>
      </c>
      <c r="S113" s="33">
        <v>8.1157540000000008</v>
      </c>
      <c r="T113" s="33">
        <v>8.2084890000000001</v>
      </c>
      <c r="U113" s="33">
        <v>8.2963269999999998</v>
      </c>
      <c r="V113" s="33">
        <v>8.3777659999999994</v>
      </c>
      <c r="W113" s="33">
        <v>8.4553399999999996</v>
      </c>
      <c r="X113" s="33">
        <v>8.5272749999999995</v>
      </c>
      <c r="Y113" s="33">
        <v>8.593337</v>
      </c>
      <c r="Z113" s="33">
        <v>8.652272</v>
      </c>
      <c r="AA113" s="33">
        <v>8.7048109999999994</v>
      </c>
      <c r="AB113" s="33">
        <v>8.7532599999999992</v>
      </c>
      <c r="AC113" s="33">
        <v>8.7979179999999992</v>
      </c>
      <c r="AD113" s="33">
        <v>8.8393770000000007</v>
      </c>
      <c r="AE113" s="33">
        <v>8.8767929999999993</v>
      </c>
      <c r="AF113" s="33">
        <v>8.9107950000000002</v>
      </c>
      <c r="AG113" s="33">
        <v>8.9427699999999994</v>
      </c>
      <c r="AH113" s="32">
        <v>1.0109E-2</v>
      </c>
    </row>
    <row r="114" spans="1:34" ht="15" customHeight="1">
      <c r="A114" s="19" t="s">
        <v>683</v>
      </c>
      <c r="B114" s="37" t="s">
        <v>1122</v>
      </c>
      <c r="C114" s="33">
        <v>6.6512799999999999</v>
      </c>
      <c r="D114" s="33">
        <v>6.69374</v>
      </c>
      <c r="E114" s="33">
        <v>6.7533089999999998</v>
      </c>
      <c r="F114" s="33">
        <v>6.8296229999999998</v>
      </c>
      <c r="G114" s="33">
        <v>6.9223929999999996</v>
      </c>
      <c r="H114" s="33">
        <v>7.0338139999999996</v>
      </c>
      <c r="I114" s="33">
        <v>7.162801</v>
      </c>
      <c r="J114" s="33">
        <v>7.3053049999999997</v>
      </c>
      <c r="K114" s="33">
        <v>7.4456110000000004</v>
      </c>
      <c r="L114" s="33">
        <v>7.5961749999999997</v>
      </c>
      <c r="M114" s="33">
        <v>7.7527100000000004</v>
      </c>
      <c r="N114" s="33">
        <v>7.9141399999999997</v>
      </c>
      <c r="O114" s="33">
        <v>8.0709820000000008</v>
      </c>
      <c r="P114" s="33">
        <v>8.2122969999999995</v>
      </c>
      <c r="Q114" s="33">
        <v>8.3391990000000007</v>
      </c>
      <c r="R114" s="33">
        <v>8.462828</v>
      </c>
      <c r="S114" s="33">
        <v>8.5746579999999994</v>
      </c>
      <c r="T114" s="33">
        <v>8.6716730000000002</v>
      </c>
      <c r="U114" s="33">
        <v>8.7547709999999999</v>
      </c>
      <c r="V114" s="33">
        <v>8.8268880000000003</v>
      </c>
      <c r="W114" s="33">
        <v>8.8883259999999993</v>
      </c>
      <c r="X114" s="33">
        <v>8.9399899999999999</v>
      </c>
      <c r="Y114" s="33">
        <v>8.9836550000000006</v>
      </c>
      <c r="Z114" s="33">
        <v>9.0208270000000006</v>
      </c>
      <c r="AA114" s="33">
        <v>9.052505</v>
      </c>
      <c r="AB114" s="33">
        <v>9.0794940000000004</v>
      </c>
      <c r="AC114" s="33">
        <v>9.1025589999999994</v>
      </c>
      <c r="AD114" s="33">
        <v>9.1224950000000007</v>
      </c>
      <c r="AE114" s="33">
        <v>9.1401610000000009</v>
      </c>
      <c r="AF114" s="33">
        <v>9.1641200000000005</v>
      </c>
      <c r="AG114" s="33">
        <v>9.1839209999999998</v>
      </c>
      <c r="AH114" s="32">
        <v>1.0813E-2</v>
      </c>
    </row>
    <row r="115" spans="1:34" ht="15" customHeight="1">
      <c r="A115" s="19" t="s">
        <v>682</v>
      </c>
      <c r="B115" s="37" t="s">
        <v>1123</v>
      </c>
      <c r="C115" s="33">
        <v>6.7406430000000004</v>
      </c>
      <c r="D115" s="33">
        <v>6.8477740000000002</v>
      </c>
      <c r="E115" s="33">
        <v>6.9631809999999996</v>
      </c>
      <c r="F115" s="33">
        <v>7.0839860000000003</v>
      </c>
      <c r="G115" s="33">
        <v>7.2115590000000003</v>
      </c>
      <c r="H115" s="33">
        <v>7.3492930000000003</v>
      </c>
      <c r="I115" s="33">
        <v>7.4943070000000001</v>
      </c>
      <c r="J115" s="33">
        <v>7.6426460000000001</v>
      </c>
      <c r="K115" s="33">
        <v>7.7778650000000003</v>
      </c>
      <c r="L115" s="33">
        <v>7.9161070000000002</v>
      </c>
      <c r="M115" s="33">
        <v>8.0580409999999993</v>
      </c>
      <c r="N115" s="33">
        <v>8.2037519999999997</v>
      </c>
      <c r="O115" s="33">
        <v>8.3473100000000002</v>
      </c>
      <c r="P115" s="33">
        <v>8.4822120000000005</v>
      </c>
      <c r="Q115" s="33">
        <v>8.6085600000000007</v>
      </c>
      <c r="R115" s="33">
        <v>8.7238760000000006</v>
      </c>
      <c r="S115" s="33">
        <v>8.8271739999999994</v>
      </c>
      <c r="T115" s="33">
        <v>8.9169400000000003</v>
      </c>
      <c r="U115" s="33">
        <v>8.9940569999999997</v>
      </c>
      <c r="V115" s="33">
        <v>9.0602409999999995</v>
      </c>
      <c r="W115" s="33">
        <v>9.1161309999999993</v>
      </c>
      <c r="X115" s="33">
        <v>9.1641980000000007</v>
      </c>
      <c r="Y115" s="33">
        <v>9.2044610000000002</v>
      </c>
      <c r="Z115" s="33">
        <v>9.241619</v>
      </c>
      <c r="AA115" s="33">
        <v>9.2749959999999998</v>
      </c>
      <c r="AB115" s="33">
        <v>9.3026769999999992</v>
      </c>
      <c r="AC115" s="33">
        <v>9.3261679999999991</v>
      </c>
      <c r="AD115" s="33">
        <v>9.3478359999999991</v>
      </c>
      <c r="AE115" s="33">
        <v>9.3682660000000002</v>
      </c>
      <c r="AF115" s="33">
        <v>9.3871769999999994</v>
      </c>
      <c r="AG115" s="33">
        <v>9.4043069999999993</v>
      </c>
      <c r="AH115" s="32">
        <v>1.1162E-2</v>
      </c>
    </row>
    <row r="116" spans="1:34" ht="15" customHeight="1">
      <c r="A116" s="19" t="s">
        <v>681</v>
      </c>
      <c r="B116" s="144" t="s">
        <v>1165</v>
      </c>
      <c r="C116" s="148">
        <v>6.8314630000000003</v>
      </c>
      <c r="D116" s="148">
        <v>6.8920669999999999</v>
      </c>
      <c r="E116" s="148">
        <v>6.9636399999999998</v>
      </c>
      <c r="F116" s="148">
        <v>7.0424420000000003</v>
      </c>
      <c r="G116" s="148">
        <v>7.1281319999999999</v>
      </c>
      <c r="H116" s="148">
        <v>7.2232580000000004</v>
      </c>
      <c r="I116" s="148">
        <v>7.326784</v>
      </c>
      <c r="J116" s="148">
        <v>7.4372249999999998</v>
      </c>
      <c r="K116" s="148">
        <v>7.5396590000000003</v>
      </c>
      <c r="L116" s="148">
        <v>7.6486070000000002</v>
      </c>
      <c r="M116" s="148">
        <v>7.7619360000000004</v>
      </c>
      <c r="N116" s="148">
        <v>7.8823309999999998</v>
      </c>
      <c r="O116" s="148">
        <v>8.0035799999999995</v>
      </c>
      <c r="P116" s="148">
        <v>8.1219900000000003</v>
      </c>
      <c r="Q116" s="148">
        <v>8.2252600000000005</v>
      </c>
      <c r="R116" s="148">
        <v>8.3188899999999997</v>
      </c>
      <c r="S116" s="148">
        <v>8.4037509999999997</v>
      </c>
      <c r="T116" s="148">
        <v>8.4774890000000003</v>
      </c>
      <c r="U116" s="148">
        <v>8.5456640000000004</v>
      </c>
      <c r="V116" s="148">
        <v>8.6067289999999996</v>
      </c>
      <c r="W116" s="148">
        <v>8.6612030000000004</v>
      </c>
      <c r="X116" s="148">
        <v>8.7100209999999993</v>
      </c>
      <c r="Y116" s="148">
        <v>8.753679</v>
      </c>
      <c r="Z116" s="148">
        <v>8.7926490000000008</v>
      </c>
      <c r="AA116" s="148">
        <v>8.8277719999999995</v>
      </c>
      <c r="AB116" s="148">
        <v>8.8590339999999994</v>
      </c>
      <c r="AC116" s="148">
        <v>8.8872140000000002</v>
      </c>
      <c r="AD116" s="148">
        <v>8.9130579999999995</v>
      </c>
      <c r="AE116" s="148">
        <v>8.9370720000000006</v>
      </c>
      <c r="AF116" s="148">
        <v>8.9583569999999995</v>
      </c>
      <c r="AG116" s="148">
        <v>8.9769469999999991</v>
      </c>
      <c r="AH116" s="146">
        <v>9.1459999999999996E-3</v>
      </c>
    </row>
    <row r="117" spans="1:34" ht="15" customHeight="1">
      <c r="A117" s="19" t="s">
        <v>680</v>
      </c>
      <c r="B117" s="37" t="s">
        <v>1152</v>
      </c>
      <c r="C117" s="33">
        <v>17.467136</v>
      </c>
      <c r="D117" s="33">
        <v>17.398571</v>
      </c>
      <c r="E117" s="33">
        <v>17.447804999999999</v>
      </c>
      <c r="F117" s="33">
        <v>17.551127999999999</v>
      </c>
      <c r="G117" s="33">
        <v>17.691208</v>
      </c>
      <c r="H117" s="33">
        <v>17.872102999999999</v>
      </c>
      <c r="I117" s="33">
        <v>18.093546</v>
      </c>
      <c r="J117" s="33">
        <v>18.348794999999999</v>
      </c>
      <c r="K117" s="33">
        <v>18.57996</v>
      </c>
      <c r="L117" s="33">
        <v>18.816780000000001</v>
      </c>
      <c r="M117" s="33">
        <v>19.055897000000002</v>
      </c>
      <c r="N117" s="33">
        <v>19.295674999999999</v>
      </c>
      <c r="O117" s="33">
        <v>19.519515999999999</v>
      </c>
      <c r="P117" s="33">
        <v>19.710569</v>
      </c>
      <c r="Q117" s="33">
        <v>19.867632</v>
      </c>
      <c r="R117" s="33">
        <v>20.003132000000001</v>
      </c>
      <c r="S117" s="33">
        <v>20.118659999999998</v>
      </c>
      <c r="T117" s="33">
        <v>20.213446000000001</v>
      </c>
      <c r="U117" s="33">
        <v>20.288855000000002</v>
      </c>
      <c r="V117" s="33">
        <v>20.358312999999999</v>
      </c>
      <c r="W117" s="33">
        <v>20.414868999999999</v>
      </c>
      <c r="X117" s="33">
        <v>20.461838</v>
      </c>
      <c r="Y117" s="33">
        <v>20.500639</v>
      </c>
      <c r="Z117" s="33">
        <v>20.532536</v>
      </c>
      <c r="AA117" s="33">
        <v>20.558520999999999</v>
      </c>
      <c r="AB117" s="33">
        <v>20.579236999999999</v>
      </c>
      <c r="AC117" s="33">
        <v>20.595182000000001</v>
      </c>
      <c r="AD117" s="33">
        <v>20.608103</v>
      </c>
      <c r="AE117" s="33">
        <v>20.618338000000001</v>
      </c>
      <c r="AF117" s="33">
        <v>20.625457999999998</v>
      </c>
      <c r="AG117" s="33">
        <v>20.631831999999999</v>
      </c>
      <c r="AH117" s="32">
        <v>5.5659999999999998E-3</v>
      </c>
    </row>
    <row r="118" spans="1:34" ht="15" customHeight="1">
      <c r="A118" s="19" t="s">
        <v>679</v>
      </c>
      <c r="B118" s="37" t="s">
        <v>1166</v>
      </c>
      <c r="C118" s="33">
        <v>14.109495000000001</v>
      </c>
      <c r="D118" s="33">
        <v>14.329995</v>
      </c>
      <c r="E118" s="33">
        <v>14.507736</v>
      </c>
      <c r="F118" s="33">
        <v>14.679546999999999</v>
      </c>
      <c r="G118" s="33">
        <v>14.877484000000001</v>
      </c>
      <c r="H118" s="33">
        <v>15.113127</v>
      </c>
      <c r="I118" s="33">
        <v>15.35352</v>
      </c>
      <c r="J118" s="33">
        <v>15.593616000000001</v>
      </c>
      <c r="K118" s="33">
        <v>15.806087</v>
      </c>
      <c r="L118" s="33">
        <v>16.028542000000002</v>
      </c>
      <c r="M118" s="33">
        <v>16.257142999999999</v>
      </c>
      <c r="N118" s="33">
        <v>16.489767000000001</v>
      </c>
      <c r="O118" s="33">
        <v>16.714300000000001</v>
      </c>
      <c r="P118" s="33">
        <v>16.915517999999999</v>
      </c>
      <c r="Q118" s="33">
        <v>17.093406999999999</v>
      </c>
      <c r="R118" s="33">
        <v>17.248837999999999</v>
      </c>
      <c r="S118" s="33">
        <v>17.382788000000001</v>
      </c>
      <c r="T118" s="33">
        <v>17.497434999999999</v>
      </c>
      <c r="U118" s="33">
        <v>17.595372999999999</v>
      </c>
      <c r="V118" s="33">
        <v>17.687313</v>
      </c>
      <c r="W118" s="33">
        <v>17.766314999999999</v>
      </c>
      <c r="X118" s="33">
        <v>17.834959000000001</v>
      </c>
      <c r="Y118" s="33">
        <v>17.894545000000001</v>
      </c>
      <c r="Z118" s="33">
        <v>17.946052999999999</v>
      </c>
      <c r="AA118" s="33">
        <v>17.990227000000001</v>
      </c>
      <c r="AB118" s="33">
        <v>18.028120000000001</v>
      </c>
      <c r="AC118" s="33">
        <v>18.060487999999999</v>
      </c>
      <c r="AD118" s="33">
        <v>18.088953</v>
      </c>
      <c r="AE118" s="33">
        <v>18.113969999999998</v>
      </c>
      <c r="AF118" s="33">
        <v>18.13616</v>
      </c>
      <c r="AG118" s="33">
        <v>18.155761999999999</v>
      </c>
      <c r="AH118" s="32">
        <v>8.4399999999999996E-3</v>
      </c>
    </row>
    <row r="119" spans="1:34" ht="15" customHeight="1">
      <c r="A119" s="19" t="s">
        <v>678</v>
      </c>
      <c r="B119" s="37" t="s">
        <v>1167</v>
      </c>
      <c r="C119" s="33">
        <v>10.271623999999999</v>
      </c>
      <c r="D119" s="33">
        <v>10.418799</v>
      </c>
      <c r="E119" s="33">
        <v>10.519076</v>
      </c>
      <c r="F119" s="33">
        <v>10.644074</v>
      </c>
      <c r="G119" s="33">
        <v>10.775995</v>
      </c>
      <c r="H119" s="33">
        <v>10.925025</v>
      </c>
      <c r="I119" s="33">
        <v>11.088993</v>
      </c>
      <c r="J119" s="33">
        <v>11.268230000000001</v>
      </c>
      <c r="K119" s="33">
        <v>11.428696</v>
      </c>
      <c r="L119" s="33">
        <v>11.596849000000001</v>
      </c>
      <c r="M119" s="33">
        <v>11.768945</v>
      </c>
      <c r="N119" s="33">
        <v>11.942529</v>
      </c>
      <c r="O119" s="33">
        <v>12.106152</v>
      </c>
      <c r="P119" s="33">
        <v>12.248972999999999</v>
      </c>
      <c r="Q119" s="33">
        <v>12.373431</v>
      </c>
      <c r="R119" s="33">
        <v>12.480387</v>
      </c>
      <c r="S119" s="33">
        <v>12.571054999999999</v>
      </c>
      <c r="T119" s="33">
        <v>12.647398000000001</v>
      </c>
      <c r="U119" s="33">
        <v>12.711593000000001</v>
      </c>
      <c r="V119" s="33">
        <v>12.771501000000001</v>
      </c>
      <c r="W119" s="33">
        <v>12.822582000000001</v>
      </c>
      <c r="X119" s="33">
        <v>12.862199</v>
      </c>
      <c r="Y119" s="33">
        <v>12.898693</v>
      </c>
      <c r="Z119" s="33">
        <v>12.933474</v>
      </c>
      <c r="AA119" s="33">
        <v>12.966645</v>
      </c>
      <c r="AB119" s="33">
        <v>13.001507</v>
      </c>
      <c r="AC119" s="33">
        <v>13.038824</v>
      </c>
      <c r="AD119" s="33">
        <v>13.080199</v>
      </c>
      <c r="AE119" s="33">
        <v>13.126312</v>
      </c>
      <c r="AF119" s="33">
        <v>13.177509000000001</v>
      </c>
      <c r="AG119" s="33">
        <v>13.233126</v>
      </c>
      <c r="AH119" s="32">
        <v>8.4799999999999997E-3</v>
      </c>
    </row>
    <row r="120" spans="1:34" ht="15" customHeight="1">
      <c r="A120" s="19" t="s">
        <v>677</v>
      </c>
      <c r="B120" s="37" t="s">
        <v>1156</v>
      </c>
      <c r="C120" s="33">
        <v>11.486763</v>
      </c>
      <c r="D120" s="33">
        <v>11.486762000000001</v>
      </c>
      <c r="E120" s="33">
        <v>11.486764000000001</v>
      </c>
      <c r="F120" s="33">
        <v>11.486765999999999</v>
      </c>
      <c r="G120" s="33">
        <v>11.486764000000001</v>
      </c>
      <c r="H120" s="33">
        <v>11.486764000000001</v>
      </c>
      <c r="I120" s="33">
        <v>11.486765999999999</v>
      </c>
      <c r="J120" s="33">
        <v>11.486763</v>
      </c>
      <c r="K120" s="33">
        <v>11.486765</v>
      </c>
      <c r="L120" s="33">
        <v>11.486764000000001</v>
      </c>
      <c r="M120" s="33">
        <v>11.486764000000001</v>
      </c>
      <c r="N120" s="33">
        <v>11.486765</v>
      </c>
      <c r="O120" s="33">
        <v>11.486764000000001</v>
      </c>
      <c r="P120" s="33">
        <v>11.486765999999999</v>
      </c>
      <c r="Q120" s="33">
        <v>11.486763</v>
      </c>
      <c r="R120" s="33">
        <v>11.486767</v>
      </c>
      <c r="S120" s="33">
        <v>11.486764000000001</v>
      </c>
      <c r="T120" s="33">
        <v>11.486764000000001</v>
      </c>
      <c r="U120" s="33">
        <v>11.486765</v>
      </c>
      <c r="V120" s="33">
        <v>11.486765</v>
      </c>
      <c r="W120" s="33">
        <v>11.486765999999999</v>
      </c>
      <c r="X120" s="33">
        <v>11.486765</v>
      </c>
      <c r="Y120" s="33">
        <v>11.486765</v>
      </c>
      <c r="Z120" s="33">
        <v>11.486765</v>
      </c>
      <c r="AA120" s="33">
        <v>11.486764000000001</v>
      </c>
      <c r="AB120" s="33">
        <v>11.486762000000001</v>
      </c>
      <c r="AC120" s="33">
        <v>11.486764000000001</v>
      </c>
      <c r="AD120" s="33">
        <v>11.486764000000001</v>
      </c>
      <c r="AE120" s="33">
        <v>11.486769000000001</v>
      </c>
      <c r="AF120" s="33">
        <v>11.486765</v>
      </c>
      <c r="AG120" s="33">
        <v>11.486765</v>
      </c>
      <c r="AH120" s="32">
        <v>0</v>
      </c>
    </row>
    <row r="121" spans="1:34" ht="15" customHeight="1">
      <c r="A121" s="19" t="s">
        <v>676</v>
      </c>
      <c r="B121" s="37" t="s">
        <v>2078</v>
      </c>
      <c r="C121" s="33">
        <v>8.0269189999999995</v>
      </c>
      <c r="D121" s="33">
        <v>8.1093449999999994</v>
      </c>
      <c r="E121" s="33">
        <v>8.2128730000000001</v>
      </c>
      <c r="F121" s="33">
        <v>8.330546</v>
      </c>
      <c r="G121" s="33">
        <v>8.4595369999999992</v>
      </c>
      <c r="H121" s="33">
        <v>8.604203</v>
      </c>
      <c r="I121" s="33">
        <v>8.7579750000000001</v>
      </c>
      <c r="J121" s="33">
        <v>8.9190109999999994</v>
      </c>
      <c r="K121" s="33">
        <v>9.0746000000000002</v>
      </c>
      <c r="L121" s="33">
        <v>9.2362769999999994</v>
      </c>
      <c r="M121" s="33">
        <v>9.4050689999999992</v>
      </c>
      <c r="N121" s="33">
        <v>9.5822990000000008</v>
      </c>
      <c r="O121" s="33">
        <v>9.7579980000000006</v>
      </c>
      <c r="P121" s="33">
        <v>9.9254060000000006</v>
      </c>
      <c r="Q121" s="33">
        <v>10.081816999999999</v>
      </c>
      <c r="R121" s="33">
        <v>10.226979999999999</v>
      </c>
      <c r="S121" s="33">
        <v>10.360538</v>
      </c>
      <c r="T121" s="33">
        <v>10.480098999999999</v>
      </c>
      <c r="U121" s="33">
        <v>10.591221000000001</v>
      </c>
      <c r="V121" s="33">
        <v>10.693419</v>
      </c>
      <c r="W121" s="33">
        <v>10.789197</v>
      </c>
      <c r="X121" s="33">
        <v>10.876861999999999</v>
      </c>
      <c r="Y121" s="33">
        <v>10.956263</v>
      </c>
      <c r="Z121" s="33">
        <v>11.025411999999999</v>
      </c>
      <c r="AA121" s="33">
        <v>11.08536</v>
      </c>
      <c r="AB121" s="33">
        <v>11.138833</v>
      </c>
      <c r="AC121" s="33">
        <v>11.187008000000001</v>
      </c>
      <c r="AD121" s="33">
        <v>11.230245999999999</v>
      </c>
      <c r="AE121" s="33">
        <v>11.26904</v>
      </c>
      <c r="AF121" s="33">
        <v>11.304755999999999</v>
      </c>
      <c r="AG121" s="33">
        <v>11.338551000000001</v>
      </c>
      <c r="AH121" s="32">
        <v>1.158E-2</v>
      </c>
    </row>
    <row r="122" spans="1:34" ht="15" customHeight="1">
      <c r="B122" s="30" t="s">
        <v>2073</v>
      </c>
    </row>
    <row r="123" spans="1:34" ht="15" customHeight="1">
      <c r="A123" s="19" t="s">
        <v>675</v>
      </c>
      <c r="B123" s="37" t="s">
        <v>1121</v>
      </c>
      <c r="C123" s="33">
        <v>6.048476</v>
      </c>
      <c r="D123" s="33">
        <v>6.0844860000000001</v>
      </c>
      <c r="E123" s="33">
        <v>6.1321580000000004</v>
      </c>
      <c r="F123" s="33">
        <v>6.1903100000000002</v>
      </c>
      <c r="G123" s="33">
        <v>6.2587789999999996</v>
      </c>
      <c r="H123" s="33">
        <v>6.3386680000000002</v>
      </c>
      <c r="I123" s="33">
        <v>6.4295429999999998</v>
      </c>
      <c r="J123" s="33">
        <v>6.5286569999999999</v>
      </c>
      <c r="K123" s="33">
        <v>6.6276830000000002</v>
      </c>
      <c r="L123" s="33">
        <v>6.7301659999999996</v>
      </c>
      <c r="M123" s="33">
        <v>6.8344009999999997</v>
      </c>
      <c r="N123" s="33">
        <v>6.9399119999999996</v>
      </c>
      <c r="O123" s="33">
        <v>7.0426330000000004</v>
      </c>
      <c r="P123" s="33">
        <v>7.1363440000000002</v>
      </c>
      <c r="Q123" s="33">
        <v>7.2207689999999998</v>
      </c>
      <c r="R123" s="33">
        <v>7.2955620000000003</v>
      </c>
      <c r="S123" s="33">
        <v>7.361694</v>
      </c>
      <c r="T123" s="33">
        <v>7.4199989999999998</v>
      </c>
      <c r="U123" s="33">
        <v>7.4717549999999999</v>
      </c>
      <c r="V123" s="33">
        <v>7.5185219999999999</v>
      </c>
      <c r="W123" s="33">
        <v>7.5602539999999996</v>
      </c>
      <c r="X123" s="33">
        <v>7.5976470000000003</v>
      </c>
      <c r="Y123" s="33">
        <v>7.6297420000000002</v>
      </c>
      <c r="Z123" s="33">
        <v>7.6575680000000004</v>
      </c>
      <c r="AA123" s="33">
        <v>7.6814989999999996</v>
      </c>
      <c r="AB123" s="33">
        <v>7.7022560000000002</v>
      </c>
      <c r="AC123" s="33">
        <v>7.7209680000000001</v>
      </c>
      <c r="AD123" s="33">
        <v>7.7379680000000004</v>
      </c>
      <c r="AE123" s="33">
        <v>7.7537209999999996</v>
      </c>
      <c r="AF123" s="33">
        <v>7.769018</v>
      </c>
      <c r="AG123" s="33">
        <v>7.7839390000000002</v>
      </c>
      <c r="AH123" s="32">
        <v>8.4440000000000001E-3</v>
      </c>
    </row>
    <row r="124" spans="1:34" ht="15" customHeight="1">
      <c r="A124" s="19" t="s">
        <v>674</v>
      </c>
      <c r="B124" s="37" t="s">
        <v>1129</v>
      </c>
      <c r="C124" s="33">
        <v>5.408881</v>
      </c>
      <c r="D124" s="33">
        <v>5.4467230000000004</v>
      </c>
      <c r="E124" s="33">
        <v>5.4947039999999996</v>
      </c>
      <c r="F124" s="33">
        <v>5.5517130000000003</v>
      </c>
      <c r="G124" s="33">
        <v>5.6180459999999997</v>
      </c>
      <c r="H124" s="33">
        <v>5.6966929999999998</v>
      </c>
      <c r="I124" s="33">
        <v>5.782413</v>
      </c>
      <c r="J124" s="33">
        <v>5.8710719999999998</v>
      </c>
      <c r="K124" s="33">
        <v>5.9620860000000002</v>
      </c>
      <c r="L124" s="33">
        <v>6.0590159999999997</v>
      </c>
      <c r="M124" s="33">
        <v>6.1530149999999999</v>
      </c>
      <c r="N124" s="33">
        <v>6.2510669999999999</v>
      </c>
      <c r="O124" s="33">
        <v>6.3530509999999998</v>
      </c>
      <c r="P124" s="33">
        <v>6.4526159999999999</v>
      </c>
      <c r="Q124" s="33">
        <v>6.5485689999999996</v>
      </c>
      <c r="R124" s="33">
        <v>6.6391439999999999</v>
      </c>
      <c r="S124" s="33">
        <v>6.7264520000000001</v>
      </c>
      <c r="T124" s="33">
        <v>6.8027920000000002</v>
      </c>
      <c r="U124" s="33">
        <v>6.871899</v>
      </c>
      <c r="V124" s="33">
        <v>6.9370219999999998</v>
      </c>
      <c r="W124" s="33">
        <v>6.9998509999999996</v>
      </c>
      <c r="X124" s="33">
        <v>7.054678</v>
      </c>
      <c r="Y124" s="33">
        <v>7.1077450000000004</v>
      </c>
      <c r="Z124" s="33">
        <v>7.1569039999999999</v>
      </c>
      <c r="AA124" s="33">
        <v>7.19618</v>
      </c>
      <c r="AB124" s="33">
        <v>7.2276600000000002</v>
      </c>
      <c r="AC124" s="33">
        <v>7.2534429999999999</v>
      </c>
      <c r="AD124" s="33">
        <v>7.2756790000000002</v>
      </c>
      <c r="AE124" s="33">
        <v>7.2946359999999997</v>
      </c>
      <c r="AF124" s="33">
        <v>7.3126090000000001</v>
      </c>
      <c r="AG124" s="33">
        <v>7.3284830000000003</v>
      </c>
      <c r="AH124" s="32">
        <v>1.0175999999999999E-2</v>
      </c>
    </row>
    <row r="125" spans="1:34" ht="15" customHeight="1">
      <c r="A125" s="19" t="s">
        <v>673</v>
      </c>
      <c r="B125" s="37" t="s">
        <v>1122</v>
      </c>
      <c r="C125" s="33">
        <v>5.9671700000000003</v>
      </c>
      <c r="D125" s="33">
        <v>6.0536260000000004</v>
      </c>
      <c r="E125" s="33">
        <v>6.1434160000000002</v>
      </c>
      <c r="F125" s="33">
        <v>6.2341759999999997</v>
      </c>
      <c r="G125" s="33">
        <v>6.3267259999999998</v>
      </c>
      <c r="H125" s="33">
        <v>6.4239709999999999</v>
      </c>
      <c r="I125" s="33">
        <v>6.5231950000000003</v>
      </c>
      <c r="J125" s="33">
        <v>6.6236069999999998</v>
      </c>
      <c r="K125" s="33">
        <v>6.7171890000000003</v>
      </c>
      <c r="L125" s="33">
        <v>6.813542</v>
      </c>
      <c r="M125" s="33">
        <v>6.9114800000000001</v>
      </c>
      <c r="N125" s="33">
        <v>7.0123049999999996</v>
      </c>
      <c r="O125" s="33">
        <v>7.1111139999999997</v>
      </c>
      <c r="P125" s="33">
        <v>7.1983779999999999</v>
      </c>
      <c r="Q125" s="33">
        <v>7.271191</v>
      </c>
      <c r="R125" s="33">
        <v>7.3307140000000004</v>
      </c>
      <c r="S125" s="33">
        <v>7.3822570000000001</v>
      </c>
      <c r="T125" s="33">
        <v>7.4243100000000002</v>
      </c>
      <c r="U125" s="33">
        <v>7.4567540000000001</v>
      </c>
      <c r="V125" s="33">
        <v>7.4824070000000003</v>
      </c>
      <c r="W125" s="33">
        <v>7.501557</v>
      </c>
      <c r="X125" s="33">
        <v>7.5149739999999996</v>
      </c>
      <c r="Y125" s="33">
        <v>7.5240039999999997</v>
      </c>
      <c r="Z125" s="33">
        <v>7.5298980000000002</v>
      </c>
      <c r="AA125" s="33">
        <v>7.5335539999999996</v>
      </c>
      <c r="AB125" s="33">
        <v>7.535533</v>
      </c>
      <c r="AC125" s="33">
        <v>7.5363009999999999</v>
      </c>
      <c r="AD125" s="33">
        <v>7.5364589999999998</v>
      </c>
      <c r="AE125" s="33">
        <v>7.5366590000000002</v>
      </c>
      <c r="AF125" s="33">
        <v>7.5382220000000002</v>
      </c>
      <c r="AG125" s="33">
        <v>7.5416910000000001</v>
      </c>
      <c r="AH125" s="32">
        <v>7.8359999999999992E-3</v>
      </c>
    </row>
    <row r="126" spans="1:34" ht="15" customHeight="1">
      <c r="A126" s="19" t="s">
        <v>672</v>
      </c>
      <c r="B126" s="37" t="s">
        <v>1123</v>
      </c>
      <c r="C126" s="33">
        <v>5.7214460000000003</v>
      </c>
      <c r="D126" s="33">
        <v>5.7272460000000001</v>
      </c>
      <c r="E126" s="33">
        <v>5.7499549999999999</v>
      </c>
      <c r="F126" s="33">
        <v>5.7889590000000002</v>
      </c>
      <c r="G126" s="33">
        <v>5.8423540000000003</v>
      </c>
      <c r="H126" s="33">
        <v>5.90977</v>
      </c>
      <c r="I126" s="33">
        <v>5.9903570000000004</v>
      </c>
      <c r="J126" s="33">
        <v>6.0814539999999999</v>
      </c>
      <c r="K126" s="33">
        <v>6.1739009999999999</v>
      </c>
      <c r="L126" s="33">
        <v>6.27311</v>
      </c>
      <c r="M126" s="33">
        <v>6.377319</v>
      </c>
      <c r="N126" s="33">
        <v>6.4864389999999998</v>
      </c>
      <c r="O126" s="33">
        <v>6.5971859999999998</v>
      </c>
      <c r="P126" s="33">
        <v>6.7037630000000004</v>
      </c>
      <c r="Q126" s="33">
        <v>6.8046009999999999</v>
      </c>
      <c r="R126" s="33">
        <v>6.8953360000000004</v>
      </c>
      <c r="S126" s="33">
        <v>6.9739019999999998</v>
      </c>
      <c r="T126" s="33">
        <v>7.0396609999999997</v>
      </c>
      <c r="U126" s="33">
        <v>7.0937609999999998</v>
      </c>
      <c r="V126" s="33">
        <v>7.1385269999999998</v>
      </c>
      <c r="W126" s="33">
        <v>7.1752419999999999</v>
      </c>
      <c r="X126" s="33">
        <v>7.2053630000000002</v>
      </c>
      <c r="Y126" s="33">
        <v>7.2311709999999998</v>
      </c>
      <c r="Z126" s="33">
        <v>7.2532569999999996</v>
      </c>
      <c r="AA126" s="33">
        <v>7.2720659999999997</v>
      </c>
      <c r="AB126" s="33">
        <v>7.2888890000000002</v>
      </c>
      <c r="AC126" s="33">
        <v>7.3043310000000004</v>
      </c>
      <c r="AD126" s="33">
        <v>7.3183759999999998</v>
      </c>
      <c r="AE126" s="33">
        <v>7.3316889999999999</v>
      </c>
      <c r="AF126" s="33">
        <v>7.3442949999999998</v>
      </c>
      <c r="AG126" s="33">
        <v>7.3562459999999996</v>
      </c>
      <c r="AH126" s="32">
        <v>8.4130000000000003E-3</v>
      </c>
    </row>
    <row r="127" spans="1:34" ht="15" customHeight="1">
      <c r="A127" s="19" t="s">
        <v>671</v>
      </c>
      <c r="B127" s="37" t="s">
        <v>1165</v>
      </c>
      <c r="C127" s="33">
        <v>0</v>
      </c>
      <c r="D127" s="33">
        <v>0</v>
      </c>
      <c r="E127" s="33">
        <v>0</v>
      </c>
      <c r="F127" s="33">
        <v>0</v>
      </c>
      <c r="G127" s="33">
        <v>0</v>
      </c>
      <c r="H127" s="33">
        <v>0</v>
      </c>
      <c r="I127" s="33">
        <v>0</v>
      </c>
      <c r="J127" s="33">
        <v>0</v>
      </c>
      <c r="K127" s="33">
        <v>0</v>
      </c>
      <c r="L127" s="33">
        <v>0</v>
      </c>
      <c r="M127" s="33">
        <v>0</v>
      </c>
      <c r="N127" s="33">
        <v>0</v>
      </c>
      <c r="O127" s="33">
        <v>0</v>
      </c>
      <c r="P127" s="33">
        <v>0</v>
      </c>
      <c r="Q127" s="33">
        <v>0</v>
      </c>
      <c r="R127" s="33">
        <v>0</v>
      </c>
      <c r="S127" s="33">
        <v>0</v>
      </c>
      <c r="T127" s="33">
        <v>0</v>
      </c>
      <c r="U127" s="33">
        <v>0</v>
      </c>
      <c r="V127" s="33">
        <v>0</v>
      </c>
      <c r="W127" s="33">
        <v>0</v>
      </c>
      <c r="X127" s="33">
        <v>0</v>
      </c>
      <c r="Y127" s="33">
        <v>0</v>
      </c>
      <c r="Z127" s="33">
        <v>0</v>
      </c>
      <c r="AA127" s="33">
        <v>0</v>
      </c>
      <c r="AB127" s="33">
        <v>0</v>
      </c>
      <c r="AC127" s="33">
        <v>0</v>
      </c>
      <c r="AD127" s="33">
        <v>0</v>
      </c>
      <c r="AE127" s="33">
        <v>0</v>
      </c>
      <c r="AF127" s="33">
        <v>0</v>
      </c>
      <c r="AG127" s="33">
        <v>0</v>
      </c>
      <c r="AH127" s="32" t="s">
        <v>1754</v>
      </c>
    </row>
    <row r="128" spans="1:34">
      <c r="A128" s="19" t="s">
        <v>670</v>
      </c>
      <c r="B128" s="37" t="s">
        <v>1152</v>
      </c>
      <c r="C128" s="33">
        <v>8.506964</v>
      </c>
      <c r="D128" s="33">
        <v>9.4125619999999994</v>
      </c>
      <c r="E128" s="33">
        <v>9.8214100000000002</v>
      </c>
      <c r="F128" s="33">
        <v>10.058451</v>
      </c>
      <c r="G128" s="33">
        <v>10.229756</v>
      </c>
      <c r="H128" s="33">
        <v>10.378736</v>
      </c>
      <c r="I128" s="33">
        <v>10.522263000000001</v>
      </c>
      <c r="J128" s="33">
        <v>10.663001</v>
      </c>
      <c r="K128" s="33">
        <v>10.788748</v>
      </c>
      <c r="L128" s="33">
        <v>10.915055000000001</v>
      </c>
      <c r="M128" s="33">
        <v>11.043704</v>
      </c>
      <c r="N128" s="33">
        <v>11.176309</v>
      </c>
      <c r="O128" s="33">
        <v>11.307351000000001</v>
      </c>
      <c r="P128" s="33">
        <v>11.430509000000001</v>
      </c>
      <c r="Q128" s="33">
        <v>11.546942</v>
      </c>
      <c r="R128" s="33">
        <v>11.655606000000001</v>
      </c>
      <c r="S128" s="33">
        <v>11.751640999999999</v>
      </c>
      <c r="T128" s="33">
        <v>11.834826</v>
      </c>
      <c r="U128" s="33">
        <v>11.905768</v>
      </c>
      <c r="V128" s="33">
        <v>11.977474000000001</v>
      </c>
      <c r="W128" s="33">
        <v>12.042732000000001</v>
      </c>
      <c r="X128" s="33">
        <v>12.095368000000001</v>
      </c>
      <c r="Y128" s="33">
        <v>12.130754</v>
      </c>
      <c r="Z128" s="33">
        <v>12.163228999999999</v>
      </c>
      <c r="AA128" s="33">
        <v>12.189226</v>
      </c>
      <c r="AB128" s="33">
        <v>12.209749</v>
      </c>
      <c r="AC128" s="33">
        <v>12.225704</v>
      </c>
      <c r="AD128" s="33">
        <v>12.238310999999999</v>
      </c>
      <c r="AE128" s="33">
        <v>12.248664</v>
      </c>
      <c r="AF128" s="33">
        <v>12.257394</v>
      </c>
      <c r="AG128" s="33">
        <v>12.264590999999999</v>
      </c>
      <c r="AH128" s="32">
        <v>1.2269E-2</v>
      </c>
    </row>
    <row r="129" spans="1:34">
      <c r="A129" s="19" t="s">
        <v>669</v>
      </c>
      <c r="B129" s="37" t="s">
        <v>1166</v>
      </c>
      <c r="C129" s="33">
        <v>3.2452869999999998</v>
      </c>
      <c r="D129" s="33">
        <v>4.4042950000000003</v>
      </c>
      <c r="E129" s="33">
        <v>5.2850289999999998</v>
      </c>
      <c r="F129" s="33">
        <v>5.931076</v>
      </c>
      <c r="G129" s="33">
        <v>6.4282880000000002</v>
      </c>
      <c r="H129" s="33">
        <v>6.8455709999999996</v>
      </c>
      <c r="I129" s="33">
        <v>7.212288</v>
      </c>
      <c r="J129" s="33">
        <v>7.5426479999999998</v>
      </c>
      <c r="K129" s="33">
        <v>7.8421820000000002</v>
      </c>
      <c r="L129" s="33">
        <v>8.1263070000000006</v>
      </c>
      <c r="M129" s="33">
        <v>8.3990779999999994</v>
      </c>
      <c r="N129" s="33">
        <v>8.6640619999999995</v>
      </c>
      <c r="O129" s="33">
        <v>8.9163859999999993</v>
      </c>
      <c r="P129" s="33">
        <v>9.1481250000000003</v>
      </c>
      <c r="Q129" s="33">
        <v>9.3527319999999996</v>
      </c>
      <c r="R129" s="33">
        <v>9.5296950000000002</v>
      </c>
      <c r="S129" s="33">
        <v>9.6735729999999993</v>
      </c>
      <c r="T129" s="33">
        <v>9.7794399999999992</v>
      </c>
      <c r="U129" s="33">
        <v>9.9041859999999993</v>
      </c>
      <c r="V129" s="33">
        <v>10.031904000000001</v>
      </c>
      <c r="W129" s="33">
        <v>10.124585</v>
      </c>
      <c r="X129" s="33">
        <v>10.16282</v>
      </c>
      <c r="Y129" s="33">
        <v>10.215541</v>
      </c>
      <c r="Z129" s="33">
        <v>10.26309</v>
      </c>
      <c r="AA129" s="33">
        <v>10.304805999999999</v>
      </c>
      <c r="AB129" s="33">
        <v>10.341332</v>
      </c>
      <c r="AC129" s="33">
        <v>10.373353</v>
      </c>
      <c r="AD129" s="33">
        <v>10.401909</v>
      </c>
      <c r="AE129" s="33">
        <v>10.427711</v>
      </c>
      <c r="AF129" s="33">
        <v>10.451238999999999</v>
      </c>
      <c r="AG129" s="33">
        <v>10.472441999999999</v>
      </c>
      <c r="AH129" s="32">
        <v>3.9823999999999998E-2</v>
      </c>
    </row>
    <row r="130" spans="1:34">
      <c r="A130" s="19" t="s">
        <v>668</v>
      </c>
      <c r="B130" s="37" t="s">
        <v>1167</v>
      </c>
      <c r="C130" s="33">
        <v>3.2800760000000002</v>
      </c>
      <c r="D130" s="33">
        <v>4.4679200000000003</v>
      </c>
      <c r="E130" s="33">
        <v>5.3762169999999996</v>
      </c>
      <c r="F130" s="33">
        <v>6.0415970000000003</v>
      </c>
      <c r="G130" s="33">
        <v>6.5495910000000004</v>
      </c>
      <c r="H130" s="33">
        <v>6.9715809999999996</v>
      </c>
      <c r="I130" s="33">
        <v>7.3405480000000001</v>
      </c>
      <c r="J130" s="33">
        <v>7.6715739999999997</v>
      </c>
      <c r="K130" s="33">
        <v>7.9690180000000002</v>
      </c>
      <c r="L130" s="33">
        <v>8.251322</v>
      </c>
      <c r="M130" s="33">
        <v>8.5230540000000001</v>
      </c>
      <c r="N130" s="33">
        <v>8.7869240000000008</v>
      </c>
      <c r="O130" s="33">
        <v>9.0392489999999999</v>
      </c>
      <c r="P130" s="33">
        <v>9.2708650000000006</v>
      </c>
      <c r="Q130" s="33">
        <v>9.4783559999999998</v>
      </c>
      <c r="R130" s="33">
        <v>9.6568520000000007</v>
      </c>
      <c r="S130" s="33">
        <v>9.8009540000000008</v>
      </c>
      <c r="T130" s="33">
        <v>9.9057849999999998</v>
      </c>
      <c r="U130" s="33">
        <v>10.031919</v>
      </c>
      <c r="V130" s="33">
        <v>10.160356999999999</v>
      </c>
      <c r="W130" s="33">
        <v>10.251047</v>
      </c>
      <c r="X130" s="33">
        <v>10.282996000000001</v>
      </c>
      <c r="Y130" s="33">
        <v>10.332077</v>
      </c>
      <c r="Z130" s="33">
        <v>10.375351999999999</v>
      </c>
      <c r="AA130" s="33">
        <v>10.41295</v>
      </c>
      <c r="AB130" s="33">
        <v>10.445677999999999</v>
      </c>
      <c r="AC130" s="33">
        <v>10.474323999999999</v>
      </c>
      <c r="AD130" s="33">
        <v>10.500102</v>
      </c>
      <c r="AE130" s="33">
        <v>10.523975</v>
      </c>
      <c r="AF130" s="33">
        <v>10.54698</v>
      </c>
      <c r="AG130" s="33">
        <v>10.569102000000001</v>
      </c>
      <c r="AH130" s="32">
        <v>3.9773000000000003E-2</v>
      </c>
    </row>
    <row r="131" spans="1:34">
      <c r="A131" s="19" t="s">
        <v>667</v>
      </c>
      <c r="B131" s="37" t="s">
        <v>1156</v>
      </c>
      <c r="C131" s="33">
        <v>6.4930300000000001</v>
      </c>
      <c r="D131" s="33">
        <v>6.6515129999999996</v>
      </c>
      <c r="E131" s="33">
        <v>6.721851</v>
      </c>
      <c r="F131" s="33">
        <v>6.7577769999999999</v>
      </c>
      <c r="G131" s="33">
        <v>6.7790189999999999</v>
      </c>
      <c r="H131" s="33">
        <v>6.7933519999999996</v>
      </c>
      <c r="I131" s="33">
        <v>6.803858</v>
      </c>
      <c r="J131" s="33">
        <v>6.8119240000000003</v>
      </c>
      <c r="K131" s="33">
        <v>6.8185250000000002</v>
      </c>
      <c r="L131" s="33">
        <v>6.8241500000000004</v>
      </c>
      <c r="M131" s="33">
        <v>6.8290899999999999</v>
      </c>
      <c r="N131" s="33">
        <v>6.8335160000000004</v>
      </c>
      <c r="O131" s="33">
        <v>6.837466</v>
      </c>
      <c r="P131" s="33">
        <v>6.8409490000000002</v>
      </c>
      <c r="Q131" s="33">
        <v>6.843966</v>
      </c>
      <c r="R131" s="33">
        <v>6.8464929999999997</v>
      </c>
      <c r="S131" s="33">
        <v>6.8484930000000004</v>
      </c>
      <c r="T131" s="33">
        <v>6.8499379999999999</v>
      </c>
      <c r="U131" s="33">
        <v>6.8505549999999999</v>
      </c>
      <c r="V131" s="33">
        <v>6.8517210000000004</v>
      </c>
      <c r="W131" s="33">
        <v>6.8531139999999997</v>
      </c>
      <c r="X131" s="33">
        <v>6.8540049999999999</v>
      </c>
      <c r="Y131" s="33">
        <v>6.8538119999999996</v>
      </c>
      <c r="Z131" s="33">
        <v>6.8541040000000004</v>
      </c>
      <c r="AA131" s="33">
        <v>6.8543770000000004</v>
      </c>
      <c r="AB131" s="33">
        <v>6.8546290000000001</v>
      </c>
      <c r="AC131" s="33">
        <v>6.8548629999999999</v>
      </c>
      <c r="AD131" s="33">
        <v>6.8550760000000004</v>
      </c>
      <c r="AE131" s="33">
        <v>6.8552720000000003</v>
      </c>
      <c r="AF131" s="33">
        <v>6.8554570000000004</v>
      </c>
      <c r="AG131" s="33">
        <v>6.8556290000000004</v>
      </c>
      <c r="AH131" s="32">
        <v>1.8129999999999999E-3</v>
      </c>
    </row>
    <row r="132" spans="1:34">
      <c r="A132" s="19" t="s">
        <v>666</v>
      </c>
      <c r="B132" s="37" t="s">
        <v>2079</v>
      </c>
      <c r="C132" s="33">
        <v>6.0436360000000002</v>
      </c>
      <c r="D132" s="33">
        <v>6.0792789999999997</v>
      </c>
      <c r="E132" s="33">
        <v>6.1266889999999998</v>
      </c>
      <c r="F132" s="33">
        <v>6.1846969999999999</v>
      </c>
      <c r="G132" s="33">
        <v>6.2531150000000002</v>
      </c>
      <c r="H132" s="33">
        <v>6.3330109999999999</v>
      </c>
      <c r="I132" s="33">
        <v>6.423915</v>
      </c>
      <c r="J132" s="33">
        <v>6.5230629999999996</v>
      </c>
      <c r="K132" s="33">
        <v>6.6221189999999996</v>
      </c>
      <c r="L132" s="33">
        <v>6.7246439999999996</v>
      </c>
      <c r="M132" s="33">
        <v>6.8289220000000004</v>
      </c>
      <c r="N132" s="33">
        <v>6.9344929999999998</v>
      </c>
      <c r="O132" s="33">
        <v>7.0372859999999999</v>
      </c>
      <c r="P132" s="33">
        <v>7.1310820000000001</v>
      </c>
      <c r="Q132" s="33">
        <v>7.215592</v>
      </c>
      <c r="R132" s="33">
        <v>7.2904330000000002</v>
      </c>
      <c r="S132" s="33">
        <v>7.3565420000000001</v>
      </c>
      <c r="T132" s="33">
        <v>7.4147210000000001</v>
      </c>
      <c r="U132" s="33">
        <v>7.4662410000000001</v>
      </c>
      <c r="V132" s="33">
        <v>7.5126660000000003</v>
      </c>
      <c r="W132" s="33">
        <v>7.5539560000000003</v>
      </c>
      <c r="X132" s="33">
        <v>7.5908119999999997</v>
      </c>
      <c r="Y132" s="33">
        <v>7.6223200000000002</v>
      </c>
      <c r="Z132" s="33">
        <v>7.6494980000000004</v>
      </c>
      <c r="AA132" s="33">
        <v>7.6727249999999998</v>
      </c>
      <c r="AB132" s="33">
        <v>7.6927370000000002</v>
      </c>
      <c r="AC132" s="33">
        <v>7.7106500000000002</v>
      </c>
      <c r="AD132" s="33">
        <v>7.7267869999999998</v>
      </c>
      <c r="AE132" s="33">
        <v>7.7416020000000003</v>
      </c>
      <c r="AF132" s="33">
        <v>7.7558579999999999</v>
      </c>
      <c r="AG132" s="33">
        <v>7.7696180000000004</v>
      </c>
      <c r="AH132" s="32">
        <v>8.4089999999999998E-3</v>
      </c>
    </row>
    <row r="133" spans="1:34">
      <c r="A133" s="19" t="s">
        <v>665</v>
      </c>
      <c r="B133" s="30" t="s">
        <v>2016</v>
      </c>
      <c r="C133" s="39">
        <v>7.2381840000000004</v>
      </c>
      <c r="D133" s="39">
        <v>7.310632</v>
      </c>
      <c r="E133" s="39">
        <v>7.3899400000000002</v>
      </c>
      <c r="F133" s="39">
        <v>7.4766219999999999</v>
      </c>
      <c r="G133" s="39">
        <v>7.5748949999999997</v>
      </c>
      <c r="H133" s="39">
        <v>7.6872600000000002</v>
      </c>
      <c r="I133" s="39">
        <v>7.8117429999999999</v>
      </c>
      <c r="J133" s="39">
        <v>7.9480810000000002</v>
      </c>
      <c r="K133" s="39">
        <v>8.0881109999999996</v>
      </c>
      <c r="L133" s="39">
        <v>8.2363890000000008</v>
      </c>
      <c r="M133" s="39">
        <v>8.3898849999999996</v>
      </c>
      <c r="N133" s="39">
        <v>8.5456990000000008</v>
      </c>
      <c r="O133" s="39">
        <v>8.6975200000000008</v>
      </c>
      <c r="P133" s="39">
        <v>8.8389360000000003</v>
      </c>
      <c r="Q133" s="39">
        <v>8.9690689999999993</v>
      </c>
      <c r="R133" s="39">
        <v>9.0871870000000001</v>
      </c>
      <c r="S133" s="39">
        <v>9.1944239999999997</v>
      </c>
      <c r="T133" s="39">
        <v>9.2917500000000004</v>
      </c>
      <c r="U133" s="39">
        <v>9.3801159999999992</v>
      </c>
      <c r="V133" s="39">
        <v>9.4605920000000001</v>
      </c>
      <c r="W133" s="39">
        <v>9.5333319999999997</v>
      </c>
      <c r="X133" s="39">
        <v>9.6002930000000006</v>
      </c>
      <c r="Y133" s="39">
        <v>9.6593610000000005</v>
      </c>
      <c r="Z133" s="39">
        <v>9.7107559999999999</v>
      </c>
      <c r="AA133" s="39">
        <v>9.7559330000000006</v>
      </c>
      <c r="AB133" s="39">
        <v>9.7982420000000001</v>
      </c>
      <c r="AC133" s="39">
        <v>9.8399830000000001</v>
      </c>
      <c r="AD133" s="39">
        <v>9.8814740000000008</v>
      </c>
      <c r="AE133" s="39">
        <v>9.921932</v>
      </c>
      <c r="AF133" s="39">
        <v>9.9610439999999993</v>
      </c>
      <c r="AG133" s="39">
        <v>9.9996379999999991</v>
      </c>
      <c r="AH133" s="36">
        <v>1.0831E-2</v>
      </c>
    </row>
    <row r="135" spans="1:34">
      <c r="B135" s="30" t="s">
        <v>2017</v>
      </c>
    </row>
    <row r="136" spans="1:34">
      <c r="B136" s="30" t="s">
        <v>2070</v>
      </c>
    </row>
    <row r="137" spans="1:34">
      <c r="A137" s="19" t="s">
        <v>664</v>
      </c>
      <c r="B137" s="37" t="s">
        <v>1121</v>
      </c>
      <c r="C137" s="34">
        <v>2.6647120000000002</v>
      </c>
      <c r="D137" s="34">
        <v>2.7813310000000002</v>
      </c>
      <c r="E137" s="34">
        <v>2.9059249999999999</v>
      </c>
      <c r="F137" s="34">
        <v>3.0302289999999998</v>
      </c>
      <c r="G137" s="34">
        <v>3.1557179999999998</v>
      </c>
      <c r="H137" s="34">
        <v>3.283839</v>
      </c>
      <c r="I137" s="34">
        <v>3.4095300000000002</v>
      </c>
      <c r="J137" s="34">
        <v>3.5296859999999999</v>
      </c>
      <c r="K137" s="34">
        <v>3.6474980000000001</v>
      </c>
      <c r="L137" s="34">
        <v>3.7622710000000001</v>
      </c>
      <c r="M137" s="34">
        <v>3.8742770000000002</v>
      </c>
      <c r="N137" s="34">
        <v>3.98271</v>
      </c>
      <c r="O137" s="34">
        <v>4.0887549999999999</v>
      </c>
      <c r="P137" s="34">
        <v>4.1834009999999999</v>
      </c>
      <c r="Q137" s="34">
        <v>4.2729819999999998</v>
      </c>
      <c r="R137" s="34">
        <v>4.3543000000000003</v>
      </c>
      <c r="S137" s="34">
        <v>4.430447</v>
      </c>
      <c r="T137" s="34">
        <v>4.5017069999999997</v>
      </c>
      <c r="U137" s="34">
        <v>4.5695050000000004</v>
      </c>
      <c r="V137" s="34">
        <v>4.6274689999999996</v>
      </c>
      <c r="W137" s="34">
        <v>4.6731030000000002</v>
      </c>
      <c r="X137" s="34">
        <v>4.7165350000000004</v>
      </c>
      <c r="Y137" s="34">
        <v>4.7552250000000003</v>
      </c>
      <c r="Z137" s="34">
        <v>4.8017190000000003</v>
      </c>
      <c r="AA137" s="34">
        <v>4.8535029999999999</v>
      </c>
      <c r="AB137" s="34">
        <v>4.8996240000000002</v>
      </c>
      <c r="AC137" s="34">
        <v>4.9376220000000002</v>
      </c>
      <c r="AD137" s="34">
        <v>4.9764369999999998</v>
      </c>
      <c r="AE137" s="34">
        <v>5.0137169999999998</v>
      </c>
      <c r="AF137" s="34">
        <v>5.0393530000000002</v>
      </c>
      <c r="AG137" s="34">
        <v>5.0573300000000003</v>
      </c>
      <c r="AH137" s="32">
        <v>2.1588E-2</v>
      </c>
    </row>
    <row r="138" spans="1:34">
      <c r="A138" s="19" t="s">
        <v>663</v>
      </c>
      <c r="B138" s="37" t="s">
        <v>1129</v>
      </c>
      <c r="C138" s="34">
        <v>1.081771</v>
      </c>
      <c r="D138" s="34">
        <v>1.097736</v>
      </c>
      <c r="E138" s="34">
        <v>1.11944</v>
      </c>
      <c r="F138" s="34">
        <v>1.1438809999999999</v>
      </c>
      <c r="G138" s="34">
        <v>1.1712480000000001</v>
      </c>
      <c r="H138" s="34">
        <v>1.2022489999999999</v>
      </c>
      <c r="I138" s="34">
        <v>1.235017</v>
      </c>
      <c r="J138" s="34">
        <v>1.2679389999999999</v>
      </c>
      <c r="K138" s="34">
        <v>1.3009120000000001</v>
      </c>
      <c r="L138" s="34">
        <v>1.332924</v>
      </c>
      <c r="M138" s="34">
        <v>1.365529</v>
      </c>
      <c r="N138" s="34">
        <v>1.3974960000000001</v>
      </c>
      <c r="O138" s="34">
        <v>1.4304790000000001</v>
      </c>
      <c r="P138" s="34">
        <v>1.4612799999999999</v>
      </c>
      <c r="Q138" s="34">
        <v>1.4914510000000001</v>
      </c>
      <c r="R138" s="34">
        <v>1.5197890000000001</v>
      </c>
      <c r="S138" s="34">
        <v>1.5489630000000001</v>
      </c>
      <c r="T138" s="34">
        <v>1.5790120000000001</v>
      </c>
      <c r="U138" s="34">
        <v>1.608698</v>
      </c>
      <c r="V138" s="34">
        <v>1.637302</v>
      </c>
      <c r="W138" s="34">
        <v>1.6653180000000001</v>
      </c>
      <c r="X138" s="34">
        <v>1.6966190000000001</v>
      </c>
      <c r="Y138" s="34">
        <v>1.726221</v>
      </c>
      <c r="Z138" s="34">
        <v>1.759242</v>
      </c>
      <c r="AA138" s="34">
        <v>1.7975019999999999</v>
      </c>
      <c r="AB138" s="34">
        <v>1.8378209999999999</v>
      </c>
      <c r="AC138" s="34">
        <v>1.878317</v>
      </c>
      <c r="AD138" s="34">
        <v>1.920677</v>
      </c>
      <c r="AE138" s="34">
        <v>1.962871</v>
      </c>
      <c r="AF138" s="34">
        <v>2.001169</v>
      </c>
      <c r="AG138" s="34">
        <v>2.0364659999999999</v>
      </c>
      <c r="AH138" s="32">
        <v>2.1311E-2</v>
      </c>
    </row>
    <row r="139" spans="1:34">
      <c r="A139" s="19" t="s">
        <v>662</v>
      </c>
      <c r="B139" s="37" t="s">
        <v>1122</v>
      </c>
      <c r="C139" s="34">
        <v>5.9100000000000005E-4</v>
      </c>
      <c r="D139" s="34">
        <v>8.3699999999999996E-4</v>
      </c>
      <c r="E139" s="34">
        <v>1.111E-3</v>
      </c>
      <c r="F139" s="34">
        <v>1.4009999999999999E-3</v>
      </c>
      <c r="G139" s="34">
        <v>1.7099999999999999E-3</v>
      </c>
      <c r="H139" s="34">
        <v>2.0409999999999998E-3</v>
      </c>
      <c r="I139" s="34">
        <v>2.3860000000000001E-3</v>
      </c>
      <c r="J139" s="34">
        <v>2.7409999999999999E-3</v>
      </c>
      <c r="K139" s="34">
        <v>3.1120000000000002E-3</v>
      </c>
      <c r="L139" s="34">
        <v>3.5000000000000001E-3</v>
      </c>
      <c r="M139" s="34">
        <v>3.9039999999999999E-3</v>
      </c>
      <c r="N139" s="34">
        <v>4.3249999999999999E-3</v>
      </c>
      <c r="O139" s="34">
        <v>4.7629999999999999E-3</v>
      </c>
      <c r="P139" s="34">
        <v>5.2189999999999997E-3</v>
      </c>
      <c r="Q139" s="34">
        <v>5.6800000000000002E-3</v>
      </c>
      <c r="R139" s="34">
        <v>6.1510000000000002E-3</v>
      </c>
      <c r="S139" s="34">
        <v>6.6410000000000002E-3</v>
      </c>
      <c r="T139" s="34">
        <v>7.1529999999999996E-3</v>
      </c>
      <c r="U139" s="34">
        <v>7.6860000000000001E-3</v>
      </c>
      <c r="V139" s="34">
        <v>8.2369999999999995E-3</v>
      </c>
      <c r="W139" s="34">
        <v>8.8070000000000006E-3</v>
      </c>
      <c r="X139" s="34">
        <v>9.3980000000000001E-3</v>
      </c>
      <c r="Y139" s="34">
        <v>1.0012999999999999E-2</v>
      </c>
      <c r="Z139" s="34">
        <v>1.0645999999999999E-2</v>
      </c>
      <c r="AA139" s="34">
        <v>1.1301E-2</v>
      </c>
      <c r="AB139" s="34">
        <v>1.1984E-2</v>
      </c>
      <c r="AC139" s="34">
        <v>1.2692E-2</v>
      </c>
      <c r="AD139" s="34">
        <v>1.3424E-2</v>
      </c>
      <c r="AE139" s="34">
        <v>1.418E-2</v>
      </c>
      <c r="AF139" s="34">
        <v>1.4956000000000001E-2</v>
      </c>
      <c r="AG139" s="34">
        <v>1.5751000000000001E-2</v>
      </c>
      <c r="AH139" s="32">
        <v>0.11566899999999999</v>
      </c>
    </row>
    <row r="140" spans="1:34">
      <c r="A140" s="19" t="s">
        <v>661</v>
      </c>
      <c r="B140" s="37" t="s">
        <v>1123</v>
      </c>
      <c r="C140" s="34">
        <v>2.6600000000000001E-4</v>
      </c>
      <c r="D140" s="34">
        <v>3.86E-4</v>
      </c>
      <c r="E140" s="34">
        <v>5.13E-4</v>
      </c>
      <c r="F140" s="34">
        <v>6.4400000000000004E-4</v>
      </c>
      <c r="G140" s="34">
        <v>7.7800000000000005E-4</v>
      </c>
      <c r="H140" s="34">
        <v>9.1799999999999998E-4</v>
      </c>
      <c r="I140" s="34">
        <v>1.0579999999999999E-3</v>
      </c>
      <c r="J140" s="34">
        <v>1.1969999999999999E-3</v>
      </c>
      <c r="K140" s="34">
        <v>1.3389999999999999E-3</v>
      </c>
      <c r="L140" s="34">
        <v>1.482E-3</v>
      </c>
      <c r="M140" s="34">
        <v>1.627E-3</v>
      </c>
      <c r="N140" s="34">
        <v>1.7730000000000001E-3</v>
      </c>
      <c r="O140" s="34">
        <v>1.921E-3</v>
      </c>
      <c r="P140" s="34">
        <v>2.0709999999999999E-3</v>
      </c>
      <c r="Q140" s="34">
        <v>2.225E-3</v>
      </c>
      <c r="R140" s="34">
        <v>2.379E-3</v>
      </c>
      <c r="S140" s="34">
        <v>2.5349999999999999E-3</v>
      </c>
      <c r="T140" s="34">
        <v>2.6940000000000002E-3</v>
      </c>
      <c r="U140" s="34">
        <v>2.856E-3</v>
      </c>
      <c r="V140" s="34">
        <v>3.0230000000000001E-3</v>
      </c>
      <c r="W140" s="34">
        <v>3.1970000000000002E-3</v>
      </c>
      <c r="X140" s="34">
        <v>3.3790000000000001E-3</v>
      </c>
      <c r="Y140" s="34">
        <v>3.571E-3</v>
      </c>
      <c r="Z140" s="34">
        <v>3.7759999999999998E-3</v>
      </c>
      <c r="AA140" s="34">
        <v>3.9940000000000002E-3</v>
      </c>
      <c r="AB140" s="34">
        <v>4.2290000000000001E-3</v>
      </c>
      <c r="AC140" s="34">
        <v>4.483E-3</v>
      </c>
      <c r="AD140" s="34">
        <v>4.7569999999999999E-3</v>
      </c>
      <c r="AE140" s="34">
        <v>5.0530000000000002E-3</v>
      </c>
      <c r="AF140" s="34">
        <v>5.3699999999999998E-3</v>
      </c>
      <c r="AG140" s="34">
        <v>5.7109999999999999E-3</v>
      </c>
      <c r="AH140" s="32">
        <v>0.107573</v>
      </c>
    </row>
    <row r="141" spans="1:34">
      <c r="A141" s="19" t="s">
        <v>660</v>
      </c>
      <c r="B141" s="37" t="s">
        <v>1165</v>
      </c>
      <c r="C141" s="34">
        <v>0.24854799999999999</v>
      </c>
      <c r="D141" s="34">
        <v>0.27441399999999999</v>
      </c>
      <c r="E141" s="34">
        <v>0.302508</v>
      </c>
      <c r="F141" s="34">
        <v>0.33161400000000002</v>
      </c>
      <c r="G141" s="34">
        <v>0.36217500000000002</v>
      </c>
      <c r="H141" s="34">
        <v>0.394312</v>
      </c>
      <c r="I141" s="34">
        <v>0.42775200000000002</v>
      </c>
      <c r="J141" s="34">
        <v>0.46214300000000003</v>
      </c>
      <c r="K141" s="34">
        <v>0.49761899999999998</v>
      </c>
      <c r="L141" s="34">
        <v>0.53486699999999998</v>
      </c>
      <c r="M141" s="34">
        <v>0.57323000000000002</v>
      </c>
      <c r="N141" s="34">
        <v>0.61304999999999998</v>
      </c>
      <c r="O141" s="34">
        <v>0.65451700000000002</v>
      </c>
      <c r="P141" s="34">
        <v>0.69802699999999995</v>
      </c>
      <c r="Q141" s="34">
        <v>0.74363500000000005</v>
      </c>
      <c r="R141" s="34">
        <v>0.79067799999999999</v>
      </c>
      <c r="S141" s="34">
        <v>0.83898399999999995</v>
      </c>
      <c r="T141" s="34">
        <v>0.88877399999999995</v>
      </c>
      <c r="U141" s="34">
        <v>0.94026500000000002</v>
      </c>
      <c r="V141" s="34">
        <v>0.993286</v>
      </c>
      <c r="W141" s="34">
        <v>1.0478749999999999</v>
      </c>
      <c r="X141" s="34">
        <v>1.105129</v>
      </c>
      <c r="Y141" s="34">
        <v>1.165772</v>
      </c>
      <c r="Z141" s="34">
        <v>1.22801</v>
      </c>
      <c r="AA141" s="34">
        <v>1.291112</v>
      </c>
      <c r="AB141" s="34">
        <v>1.3541719999999999</v>
      </c>
      <c r="AC141" s="34">
        <v>1.417492</v>
      </c>
      <c r="AD141" s="34">
        <v>1.481565</v>
      </c>
      <c r="AE141" s="34">
        <v>1.54756</v>
      </c>
      <c r="AF141" s="34">
        <v>1.6120350000000001</v>
      </c>
      <c r="AG141" s="34">
        <v>1.6771149999999999</v>
      </c>
      <c r="AH141" s="32">
        <v>6.5709000000000004E-2</v>
      </c>
    </row>
    <row r="142" spans="1:34">
      <c r="A142" s="19" t="s">
        <v>659</v>
      </c>
      <c r="B142" s="37" t="s">
        <v>1152</v>
      </c>
      <c r="C142" s="34">
        <v>3.28E-4</v>
      </c>
      <c r="D142" s="34">
        <v>6.1700000000000004E-4</v>
      </c>
      <c r="E142" s="34">
        <v>9.3499999999999996E-4</v>
      </c>
      <c r="F142" s="34">
        <v>1.2700000000000001E-3</v>
      </c>
      <c r="G142" s="34">
        <v>1.6280000000000001E-3</v>
      </c>
      <c r="H142" s="34">
        <v>2.0119999999999999E-3</v>
      </c>
      <c r="I142" s="34">
        <v>2.4109999999999999E-3</v>
      </c>
      <c r="J142" s="34">
        <v>2.823E-3</v>
      </c>
      <c r="K142" s="34">
        <v>3.2529999999999998E-3</v>
      </c>
      <c r="L142" s="34">
        <v>3.7030000000000001E-3</v>
      </c>
      <c r="M142" s="34">
        <v>4.1710000000000002E-3</v>
      </c>
      <c r="N142" s="34">
        <v>4.6600000000000001E-3</v>
      </c>
      <c r="O142" s="34">
        <v>5.1679999999999999E-3</v>
      </c>
      <c r="P142" s="34">
        <v>5.6969999999999998E-3</v>
      </c>
      <c r="Q142" s="34">
        <v>6.2480000000000001E-3</v>
      </c>
      <c r="R142" s="34">
        <v>6.8170000000000001E-3</v>
      </c>
      <c r="S142" s="34">
        <v>7.4029999999999999E-3</v>
      </c>
      <c r="T142" s="34">
        <v>8.0059999999999992E-3</v>
      </c>
      <c r="U142" s="34">
        <v>8.6309999999999998E-3</v>
      </c>
      <c r="V142" s="34">
        <v>9.2739999999999993E-3</v>
      </c>
      <c r="W142" s="34">
        <v>9.9360000000000004E-3</v>
      </c>
      <c r="X142" s="34">
        <v>1.0621999999999999E-2</v>
      </c>
      <c r="Y142" s="34">
        <v>1.1334E-2</v>
      </c>
      <c r="Z142" s="34">
        <v>1.2068000000000001E-2</v>
      </c>
      <c r="AA142" s="34">
        <v>1.2817E-2</v>
      </c>
      <c r="AB142" s="34">
        <v>1.3596E-2</v>
      </c>
      <c r="AC142" s="34">
        <v>1.4408000000000001E-2</v>
      </c>
      <c r="AD142" s="34">
        <v>1.5249E-2</v>
      </c>
      <c r="AE142" s="34">
        <v>1.6121E-2</v>
      </c>
      <c r="AF142" s="34">
        <v>1.7016E-2</v>
      </c>
      <c r="AG142" s="34">
        <v>1.7933999999999999E-2</v>
      </c>
      <c r="AH142" s="32">
        <v>0.14269699999999999</v>
      </c>
    </row>
    <row r="143" spans="1:34">
      <c r="A143" s="19" t="s">
        <v>658</v>
      </c>
      <c r="B143" s="37" t="s">
        <v>1166</v>
      </c>
      <c r="C143" s="34">
        <v>2.6899999999999998E-4</v>
      </c>
      <c r="D143" s="34">
        <v>5.7700000000000004E-4</v>
      </c>
      <c r="E143" s="34">
        <v>9.19E-4</v>
      </c>
      <c r="F143" s="34">
        <v>1.281E-3</v>
      </c>
      <c r="G143" s="34">
        <v>1.668E-3</v>
      </c>
      <c r="H143" s="34">
        <v>2.0820000000000001E-3</v>
      </c>
      <c r="I143" s="34">
        <v>2.5140000000000002E-3</v>
      </c>
      <c r="J143" s="34">
        <v>2.9580000000000001E-3</v>
      </c>
      <c r="K143" s="34">
        <v>3.4229999999999998E-3</v>
      </c>
      <c r="L143" s="34">
        <v>3.9090000000000001E-3</v>
      </c>
      <c r="M143" s="34">
        <v>4.4149999999999997E-3</v>
      </c>
      <c r="N143" s="34">
        <v>4.9430000000000003E-3</v>
      </c>
      <c r="O143" s="34">
        <v>5.4920000000000004E-3</v>
      </c>
      <c r="P143" s="34">
        <v>6.0639999999999999E-3</v>
      </c>
      <c r="Q143" s="34">
        <v>6.659E-3</v>
      </c>
      <c r="R143" s="34">
        <v>7.2750000000000002E-3</v>
      </c>
      <c r="S143" s="34">
        <v>7.9070000000000008E-3</v>
      </c>
      <c r="T143" s="34">
        <v>8.5590000000000006E-3</v>
      </c>
      <c r="U143" s="34">
        <v>9.2339999999999992E-3</v>
      </c>
      <c r="V143" s="34">
        <v>9.9279999999999993E-3</v>
      </c>
      <c r="W143" s="34">
        <v>1.0644000000000001E-2</v>
      </c>
      <c r="X143" s="34">
        <v>1.1384999999999999E-2</v>
      </c>
      <c r="Y143" s="34">
        <v>1.2154999999999999E-2</v>
      </c>
      <c r="Z143" s="34">
        <v>1.2947E-2</v>
      </c>
      <c r="AA143" s="34">
        <v>1.3764999999999999E-2</v>
      </c>
      <c r="AB143" s="34">
        <v>1.4618000000000001E-2</v>
      </c>
      <c r="AC143" s="34">
        <v>1.5502E-2</v>
      </c>
      <c r="AD143" s="34">
        <v>1.6414999999999999E-2</v>
      </c>
      <c r="AE143" s="34">
        <v>1.7358999999999999E-2</v>
      </c>
      <c r="AF143" s="34">
        <v>1.8327E-2</v>
      </c>
      <c r="AG143" s="34">
        <v>1.9318999999999999E-2</v>
      </c>
      <c r="AH143" s="32">
        <v>0.153169</v>
      </c>
    </row>
    <row r="144" spans="1:34">
      <c r="A144" s="19" t="s">
        <v>657</v>
      </c>
      <c r="B144" s="37" t="s">
        <v>1167</v>
      </c>
      <c r="C144" s="34">
        <v>2.7E-4</v>
      </c>
      <c r="D144" s="34">
        <v>5.8E-4</v>
      </c>
      <c r="E144" s="34">
        <v>9.2500000000000004E-4</v>
      </c>
      <c r="F144" s="34">
        <v>1.289E-3</v>
      </c>
      <c r="G144" s="34">
        <v>1.678E-3</v>
      </c>
      <c r="H144" s="34">
        <v>2.0950000000000001E-3</v>
      </c>
      <c r="I144" s="34">
        <v>2.5300000000000001E-3</v>
      </c>
      <c r="J144" s="34">
        <v>2.977E-3</v>
      </c>
      <c r="K144" s="34">
        <v>3.444E-3</v>
      </c>
      <c r="L144" s="34">
        <v>3.9329999999999999E-3</v>
      </c>
      <c r="M144" s="34">
        <v>4.4419999999999998E-3</v>
      </c>
      <c r="N144" s="34">
        <v>4.9740000000000001E-3</v>
      </c>
      <c r="O144" s="34">
        <v>5.5259999999999997E-3</v>
      </c>
      <c r="P144" s="34">
        <v>6.1009999999999997E-3</v>
      </c>
      <c r="Q144" s="34">
        <v>6.7010000000000004E-3</v>
      </c>
      <c r="R144" s="34">
        <v>7.3200000000000001E-3</v>
      </c>
      <c r="S144" s="34">
        <v>7.9559999999999995E-3</v>
      </c>
      <c r="T144" s="34">
        <v>8.6119999999999999E-3</v>
      </c>
      <c r="U144" s="34">
        <v>9.2910000000000006E-3</v>
      </c>
      <c r="V144" s="34">
        <v>9.9900000000000006E-3</v>
      </c>
      <c r="W144" s="34">
        <v>1.0709E-2</v>
      </c>
      <c r="X144" s="34">
        <v>1.1455E-2</v>
      </c>
      <c r="Y144" s="34">
        <v>1.223E-2</v>
      </c>
      <c r="Z144" s="34">
        <v>1.3027E-2</v>
      </c>
      <c r="AA144" s="34">
        <v>1.3849999999999999E-2</v>
      </c>
      <c r="AB144" s="34">
        <v>1.4708000000000001E-2</v>
      </c>
      <c r="AC144" s="34">
        <v>1.5598000000000001E-2</v>
      </c>
      <c r="AD144" s="34">
        <v>1.6517E-2</v>
      </c>
      <c r="AE144" s="34">
        <v>1.7465999999999999E-2</v>
      </c>
      <c r="AF144" s="34">
        <v>1.8440000000000002E-2</v>
      </c>
      <c r="AG144" s="34">
        <v>1.9439000000000001E-2</v>
      </c>
      <c r="AH144" s="32">
        <v>0.153169</v>
      </c>
    </row>
    <row r="145" spans="1:34">
      <c r="A145" s="19" t="s">
        <v>656</v>
      </c>
      <c r="B145" s="37" t="s">
        <v>1156</v>
      </c>
      <c r="C145" s="34">
        <v>0</v>
      </c>
      <c r="D145" s="34">
        <v>0</v>
      </c>
      <c r="E145" s="34">
        <v>0</v>
      </c>
      <c r="F145" s="34">
        <v>9.9999999999999995E-7</v>
      </c>
      <c r="G145" s="34">
        <v>9.9999999999999995E-7</v>
      </c>
      <c r="H145" s="34">
        <v>9.9999999999999995E-7</v>
      </c>
      <c r="I145" s="34">
        <v>9.9999999999999995E-7</v>
      </c>
      <c r="J145" s="34">
        <v>9.9999999999999995E-7</v>
      </c>
      <c r="K145" s="34">
        <v>9.9999999999999995E-7</v>
      </c>
      <c r="L145" s="34">
        <v>1.9999999999999999E-6</v>
      </c>
      <c r="M145" s="34">
        <v>1.9999999999999999E-6</v>
      </c>
      <c r="N145" s="34">
        <v>1.9999999999999999E-6</v>
      </c>
      <c r="O145" s="34">
        <v>1.9999999999999999E-6</v>
      </c>
      <c r="P145" s="34">
        <v>1.9999999999999999E-6</v>
      </c>
      <c r="Q145" s="34">
        <v>1.9999999999999999E-6</v>
      </c>
      <c r="R145" s="34">
        <v>3.0000000000000001E-6</v>
      </c>
      <c r="S145" s="34">
        <v>3.0000000000000001E-6</v>
      </c>
      <c r="T145" s="34">
        <v>3.0000000000000001E-6</v>
      </c>
      <c r="U145" s="34">
        <v>3.0000000000000001E-6</v>
      </c>
      <c r="V145" s="34">
        <v>3.0000000000000001E-6</v>
      </c>
      <c r="W145" s="34">
        <v>3.0000000000000001E-6</v>
      </c>
      <c r="X145" s="34">
        <v>3.0000000000000001E-6</v>
      </c>
      <c r="Y145" s="34">
        <v>3.9999999999999998E-6</v>
      </c>
      <c r="Z145" s="34">
        <v>3.9999999999999998E-6</v>
      </c>
      <c r="AA145" s="34">
        <v>3.9999999999999998E-6</v>
      </c>
      <c r="AB145" s="34">
        <v>3.9999999999999998E-6</v>
      </c>
      <c r="AC145" s="34">
        <v>3.9999999999999998E-6</v>
      </c>
      <c r="AD145" s="34">
        <v>3.9999999999999998E-6</v>
      </c>
      <c r="AE145" s="34">
        <v>3.9999999999999998E-6</v>
      </c>
      <c r="AF145" s="34">
        <v>3.9999999999999998E-6</v>
      </c>
      <c r="AG145" s="34">
        <v>3.9999999999999998E-6</v>
      </c>
      <c r="AH145" s="32">
        <v>0.122838</v>
      </c>
    </row>
    <row r="146" spans="1:34">
      <c r="A146" s="19" t="s">
        <v>655</v>
      </c>
      <c r="B146" s="37" t="s">
        <v>2071</v>
      </c>
      <c r="C146" s="34">
        <v>3.996756</v>
      </c>
      <c r="D146" s="34">
        <v>4.1564769999999998</v>
      </c>
      <c r="E146" s="34">
        <v>4.3322760000000002</v>
      </c>
      <c r="F146" s="34">
        <v>4.511609</v>
      </c>
      <c r="G146" s="34">
        <v>4.6966049999999999</v>
      </c>
      <c r="H146" s="34">
        <v>4.8895479999999996</v>
      </c>
      <c r="I146" s="34">
        <v>5.0831989999999996</v>
      </c>
      <c r="J146" s="34">
        <v>5.2724640000000003</v>
      </c>
      <c r="K146" s="34">
        <v>5.4605980000000001</v>
      </c>
      <c r="L146" s="34">
        <v>5.6465889999999996</v>
      </c>
      <c r="M146" s="34">
        <v>5.8315960000000002</v>
      </c>
      <c r="N146" s="34">
        <v>6.0139290000000001</v>
      </c>
      <c r="O146" s="34">
        <v>6.1966229999999998</v>
      </c>
      <c r="P146" s="34">
        <v>6.3678610000000004</v>
      </c>
      <c r="Q146" s="34">
        <v>6.5355809999999996</v>
      </c>
      <c r="R146" s="34">
        <v>6.6947070000000002</v>
      </c>
      <c r="S146" s="34">
        <v>6.850835</v>
      </c>
      <c r="T146" s="34">
        <v>7.0045200000000003</v>
      </c>
      <c r="U146" s="34">
        <v>7.1561659999999998</v>
      </c>
      <c r="V146" s="34">
        <v>7.2985150000000001</v>
      </c>
      <c r="W146" s="34">
        <v>7.429589</v>
      </c>
      <c r="X146" s="34">
        <v>7.5645220000000002</v>
      </c>
      <c r="Y146" s="34">
        <v>7.6965199999999996</v>
      </c>
      <c r="Z146" s="34">
        <v>7.8414299999999999</v>
      </c>
      <c r="AA146" s="34">
        <v>7.9978439999999997</v>
      </c>
      <c r="AB146" s="34">
        <v>8.1507570000000005</v>
      </c>
      <c r="AC146" s="34">
        <v>8.2961089999999995</v>
      </c>
      <c r="AD146" s="34">
        <v>8.4450409999999998</v>
      </c>
      <c r="AE146" s="34">
        <v>8.5943240000000003</v>
      </c>
      <c r="AF146" s="34">
        <v>8.7266709999999996</v>
      </c>
      <c r="AG146" s="34">
        <v>8.8490739999999999</v>
      </c>
      <c r="AH146" s="32">
        <v>2.6848E-2</v>
      </c>
    </row>
    <row r="147" spans="1:34">
      <c r="B147" s="30" t="s">
        <v>1249</v>
      </c>
    </row>
    <row r="148" spans="1:34">
      <c r="A148" s="19" t="s">
        <v>654</v>
      </c>
      <c r="B148" s="37" t="s">
        <v>1121</v>
      </c>
      <c r="C148" s="34">
        <v>2.1138249999999998</v>
      </c>
      <c r="D148" s="34">
        <v>2.1330469999999999</v>
      </c>
      <c r="E148" s="34">
        <v>2.1715369999999998</v>
      </c>
      <c r="F148" s="34">
        <v>2.2181639999999998</v>
      </c>
      <c r="G148" s="34">
        <v>2.2682690000000001</v>
      </c>
      <c r="H148" s="34">
        <v>2.3226420000000001</v>
      </c>
      <c r="I148" s="34">
        <v>2.379429</v>
      </c>
      <c r="J148" s="34">
        <v>2.4336340000000001</v>
      </c>
      <c r="K148" s="34">
        <v>2.486221</v>
      </c>
      <c r="L148" s="34">
        <v>2.5352030000000001</v>
      </c>
      <c r="M148" s="34">
        <v>2.5842990000000001</v>
      </c>
      <c r="N148" s="34">
        <v>2.634169</v>
      </c>
      <c r="O148" s="34">
        <v>2.6865730000000001</v>
      </c>
      <c r="P148" s="34">
        <v>2.7361960000000001</v>
      </c>
      <c r="Q148" s="34">
        <v>2.7849270000000002</v>
      </c>
      <c r="R148" s="34">
        <v>2.8353130000000002</v>
      </c>
      <c r="S148" s="34">
        <v>2.8876140000000001</v>
      </c>
      <c r="T148" s="34">
        <v>2.9410319999999999</v>
      </c>
      <c r="U148" s="34">
        <v>2.9961289999999998</v>
      </c>
      <c r="V148" s="34">
        <v>3.0529769999999998</v>
      </c>
      <c r="W148" s="34">
        <v>3.1105689999999999</v>
      </c>
      <c r="X148" s="34">
        <v>3.1682679999999999</v>
      </c>
      <c r="Y148" s="34">
        <v>3.2299449999999998</v>
      </c>
      <c r="Z148" s="34">
        <v>3.3011529999999998</v>
      </c>
      <c r="AA148" s="34">
        <v>3.3799410000000001</v>
      </c>
      <c r="AB148" s="34">
        <v>3.4608829999999999</v>
      </c>
      <c r="AC148" s="34">
        <v>3.5397620000000001</v>
      </c>
      <c r="AD148" s="34">
        <v>3.6185999999999998</v>
      </c>
      <c r="AE148" s="34">
        <v>3.6986050000000001</v>
      </c>
      <c r="AF148" s="34">
        <v>3.7791950000000001</v>
      </c>
      <c r="AG148" s="34">
        <v>3.8583720000000001</v>
      </c>
      <c r="AH148" s="32">
        <v>2.0261000000000001E-2</v>
      </c>
    </row>
    <row r="149" spans="1:34">
      <c r="A149" s="19" t="s">
        <v>653</v>
      </c>
      <c r="B149" s="37" t="s">
        <v>1129</v>
      </c>
      <c r="C149" s="34">
        <v>1.4032629999999999</v>
      </c>
      <c r="D149" s="34">
        <v>1.3900110000000001</v>
      </c>
      <c r="E149" s="34">
        <v>1.3896200000000001</v>
      </c>
      <c r="F149" s="34">
        <v>1.396034</v>
      </c>
      <c r="G149" s="34">
        <v>1.406234</v>
      </c>
      <c r="H149" s="34">
        <v>1.4206319999999999</v>
      </c>
      <c r="I149" s="34">
        <v>1.4379489999999999</v>
      </c>
      <c r="J149" s="34">
        <v>1.4557100000000001</v>
      </c>
      <c r="K149" s="34">
        <v>1.4728969999999999</v>
      </c>
      <c r="L149" s="34">
        <v>1.4892030000000001</v>
      </c>
      <c r="M149" s="34">
        <v>1.506483</v>
      </c>
      <c r="N149" s="34">
        <v>1.523571</v>
      </c>
      <c r="O149" s="34">
        <v>1.5432859999999999</v>
      </c>
      <c r="P149" s="34">
        <v>1.561517</v>
      </c>
      <c r="Q149" s="34">
        <v>1.5803959999999999</v>
      </c>
      <c r="R149" s="34">
        <v>1.602096</v>
      </c>
      <c r="S149" s="34">
        <v>1.62473</v>
      </c>
      <c r="T149" s="34">
        <v>1.6481749999999999</v>
      </c>
      <c r="U149" s="34">
        <v>1.6727000000000001</v>
      </c>
      <c r="V149" s="34">
        <v>1.7000820000000001</v>
      </c>
      <c r="W149" s="34">
        <v>1.7275450000000001</v>
      </c>
      <c r="X149" s="34">
        <v>1.756791</v>
      </c>
      <c r="Y149" s="34">
        <v>1.788551</v>
      </c>
      <c r="Z149" s="34">
        <v>1.824411</v>
      </c>
      <c r="AA149" s="34">
        <v>1.863046</v>
      </c>
      <c r="AB149" s="34">
        <v>1.9010819999999999</v>
      </c>
      <c r="AC149" s="34">
        <v>1.937392</v>
      </c>
      <c r="AD149" s="34">
        <v>1.9723919999999999</v>
      </c>
      <c r="AE149" s="34">
        <v>2.0069650000000001</v>
      </c>
      <c r="AF149" s="34">
        <v>2.0415049999999999</v>
      </c>
      <c r="AG149" s="34">
        <v>2.0738319999999999</v>
      </c>
      <c r="AH149" s="32">
        <v>1.3105E-2</v>
      </c>
    </row>
    <row r="150" spans="1:34" ht="15" customHeight="1">
      <c r="A150" s="19" t="s">
        <v>652</v>
      </c>
      <c r="B150" s="37" t="s">
        <v>1122</v>
      </c>
      <c r="C150" s="34">
        <v>3.166E-3</v>
      </c>
      <c r="D150" s="34">
        <v>3.0279999999999999E-3</v>
      </c>
      <c r="E150" s="34">
        <v>2.9889999999999999E-3</v>
      </c>
      <c r="F150" s="34">
        <v>3.0119999999999999E-3</v>
      </c>
      <c r="G150" s="34">
        <v>3.078E-3</v>
      </c>
      <c r="H150" s="34">
        <v>3.1800000000000001E-3</v>
      </c>
      <c r="I150" s="34">
        <v>3.3119999999999998E-3</v>
      </c>
      <c r="J150" s="34">
        <v>3.4580000000000001E-3</v>
      </c>
      <c r="K150" s="34">
        <v>3.614E-3</v>
      </c>
      <c r="L150" s="34">
        <v>3.7669999999999999E-3</v>
      </c>
      <c r="M150" s="34">
        <v>3.9350000000000001E-3</v>
      </c>
      <c r="N150" s="34">
        <v>4.1130000000000003E-3</v>
      </c>
      <c r="O150" s="34">
        <v>4.3080000000000002E-3</v>
      </c>
      <c r="P150" s="34">
        <v>4.5259999999999996E-3</v>
      </c>
      <c r="Q150" s="34">
        <v>4.7470000000000004E-3</v>
      </c>
      <c r="R150" s="34">
        <v>4.9740000000000001E-3</v>
      </c>
      <c r="S150" s="34">
        <v>5.2259999999999997E-3</v>
      </c>
      <c r="T150" s="34">
        <v>5.4980000000000003E-3</v>
      </c>
      <c r="U150" s="34">
        <v>5.7930000000000004E-3</v>
      </c>
      <c r="V150" s="34">
        <v>6.1139999999999996E-3</v>
      </c>
      <c r="W150" s="34">
        <v>6.4580000000000002E-3</v>
      </c>
      <c r="X150" s="34">
        <v>6.8219999999999999E-3</v>
      </c>
      <c r="Y150" s="34">
        <v>7.2090000000000001E-3</v>
      </c>
      <c r="Z150" s="34">
        <v>7.6220000000000003E-3</v>
      </c>
      <c r="AA150" s="34">
        <v>8.0590000000000002E-3</v>
      </c>
      <c r="AB150" s="34">
        <v>8.5140000000000007E-3</v>
      </c>
      <c r="AC150" s="34">
        <v>8.9820000000000004E-3</v>
      </c>
      <c r="AD150" s="34">
        <v>9.4640000000000002E-3</v>
      </c>
      <c r="AE150" s="34">
        <v>9.9659999999999992E-3</v>
      </c>
      <c r="AF150" s="34">
        <v>1.0429000000000001E-2</v>
      </c>
      <c r="AG150" s="34">
        <v>1.0928999999999999E-2</v>
      </c>
      <c r="AH150" s="32">
        <v>4.2162999999999999E-2</v>
      </c>
    </row>
    <row r="151" spans="1:34" ht="15" customHeight="1">
      <c r="A151" s="19" t="s">
        <v>651</v>
      </c>
      <c r="B151" s="37" t="s">
        <v>1123</v>
      </c>
      <c r="C151" s="34">
        <v>2.8370000000000001E-3</v>
      </c>
      <c r="D151" s="34">
        <v>3.235E-3</v>
      </c>
      <c r="E151" s="34">
        <v>3.7079999999999999E-3</v>
      </c>
      <c r="F151" s="34">
        <v>4.2119999999999996E-3</v>
      </c>
      <c r="G151" s="34">
        <v>4.725E-3</v>
      </c>
      <c r="H151" s="34">
        <v>5.2469999999999999E-3</v>
      </c>
      <c r="I151" s="34">
        <v>5.7720000000000002E-3</v>
      </c>
      <c r="J151" s="34">
        <v>6.2849999999999998E-3</v>
      </c>
      <c r="K151" s="34">
        <v>6.7879999999999998E-3</v>
      </c>
      <c r="L151" s="34">
        <v>7.2820000000000003E-3</v>
      </c>
      <c r="M151" s="34">
        <v>7.7710000000000001E-3</v>
      </c>
      <c r="N151" s="34">
        <v>8.2640000000000005E-3</v>
      </c>
      <c r="O151" s="34">
        <v>8.7609999999999997E-3</v>
      </c>
      <c r="P151" s="34">
        <v>9.2569999999999996E-3</v>
      </c>
      <c r="Q151" s="34">
        <v>9.7560000000000008E-3</v>
      </c>
      <c r="R151" s="34">
        <v>1.0252000000000001E-2</v>
      </c>
      <c r="S151" s="34">
        <v>1.0737E-2</v>
      </c>
      <c r="T151" s="34">
        <v>1.1221999999999999E-2</v>
      </c>
      <c r="U151" s="34">
        <v>1.1712999999999999E-2</v>
      </c>
      <c r="V151" s="34">
        <v>1.2225E-2</v>
      </c>
      <c r="W151" s="34">
        <v>1.2756E-2</v>
      </c>
      <c r="X151" s="34">
        <v>1.3287E-2</v>
      </c>
      <c r="Y151" s="34">
        <v>1.3842E-2</v>
      </c>
      <c r="Z151" s="34">
        <v>1.4399E-2</v>
      </c>
      <c r="AA151" s="34">
        <v>1.4968E-2</v>
      </c>
      <c r="AB151" s="34">
        <v>1.5561999999999999E-2</v>
      </c>
      <c r="AC151" s="34">
        <v>1.6168999999999999E-2</v>
      </c>
      <c r="AD151" s="34">
        <v>1.6778999999999999E-2</v>
      </c>
      <c r="AE151" s="34">
        <v>1.7401E-2</v>
      </c>
      <c r="AF151" s="34">
        <v>1.8053E-2</v>
      </c>
      <c r="AG151" s="34">
        <v>1.8733E-2</v>
      </c>
      <c r="AH151" s="32">
        <v>6.4934000000000006E-2</v>
      </c>
    </row>
    <row r="152" spans="1:34" ht="15" customHeight="1">
      <c r="A152" s="19" t="s">
        <v>650</v>
      </c>
      <c r="B152" s="37" t="s">
        <v>1165</v>
      </c>
      <c r="C152" s="34">
        <v>3.2781999999999999E-2</v>
      </c>
      <c r="D152" s="34">
        <v>3.7178999999999997E-2</v>
      </c>
      <c r="E152" s="34">
        <v>4.2407E-2</v>
      </c>
      <c r="F152" s="34">
        <v>4.7974999999999997E-2</v>
      </c>
      <c r="G152" s="34">
        <v>5.3636000000000003E-2</v>
      </c>
      <c r="H152" s="34">
        <v>5.9417999999999999E-2</v>
      </c>
      <c r="I152" s="34">
        <v>6.5318000000000001E-2</v>
      </c>
      <c r="J152" s="34">
        <v>7.1155999999999997E-2</v>
      </c>
      <c r="K152" s="34">
        <v>7.6974000000000001E-2</v>
      </c>
      <c r="L152" s="34">
        <v>8.2794000000000006E-2</v>
      </c>
      <c r="M152" s="34">
        <v>8.8705999999999993E-2</v>
      </c>
      <c r="N152" s="34">
        <v>9.4871999999999998E-2</v>
      </c>
      <c r="O152" s="34">
        <v>0.101296</v>
      </c>
      <c r="P152" s="34">
        <v>0.107948</v>
      </c>
      <c r="Q152" s="34">
        <v>0.114882</v>
      </c>
      <c r="R152" s="34">
        <v>0.12206</v>
      </c>
      <c r="S152" s="34">
        <v>0.12943299999999999</v>
      </c>
      <c r="T152" s="34">
        <v>0.137019</v>
      </c>
      <c r="U152" s="34">
        <v>0.14496600000000001</v>
      </c>
      <c r="V152" s="34">
        <v>0.15341099999999999</v>
      </c>
      <c r="W152" s="34">
        <v>0.162331</v>
      </c>
      <c r="X152" s="34">
        <v>0.171678</v>
      </c>
      <c r="Y152" s="34">
        <v>0.18154999999999999</v>
      </c>
      <c r="Z152" s="34">
        <v>0.19203400000000001</v>
      </c>
      <c r="AA152" s="34">
        <v>0.203037</v>
      </c>
      <c r="AB152" s="34">
        <v>0.21443999999999999</v>
      </c>
      <c r="AC152" s="34">
        <v>0.22606499999999999</v>
      </c>
      <c r="AD152" s="34">
        <v>0.237952</v>
      </c>
      <c r="AE152" s="34">
        <v>0.25019200000000003</v>
      </c>
      <c r="AF152" s="34">
        <v>0.26305699999999999</v>
      </c>
      <c r="AG152" s="34">
        <v>0.276418</v>
      </c>
      <c r="AH152" s="32">
        <v>7.3653999999999997E-2</v>
      </c>
    </row>
    <row r="153" spans="1:34" ht="15" customHeight="1">
      <c r="A153" s="19" t="s">
        <v>649</v>
      </c>
      <c r="B153" s="37" t="s">
        <v>1152</v>
      </c>
      <c r="C153" s="34">
        <v>2.7700000000000001E-4</v>
      </c>
      <c r="D153" s="34">
        <v>4.7600000000000002E-4</v>
      </c>
      <c r="E153" s="34">
        <v>7.1900000000000002E-4</v>
      </c>
      <c r="F153" s="34">
        <v>9.859999999999999E-4</v>
      </c>
      <c r="G153" s="34">
        <v>1.268E-3</v>
      </c>
      <c r="H153" s="34">
        <v>1.565E-3</v>
      </c>
      <c r="I153" s="34">
        <v>1.8760000000000001E-3</v>
      </c>
      <c r="J153" s="34">
        <v>2.1900000000000001E-3</v>
      </c>
      <c r="K153" s="34">
        <v>2.5110000000000002E-3</v>
      </c>
      <c r="L153" s="34">
        <v>2.8379999999999998E-3</v>
      </c>
      <c r="M153" s="34">
        <v>3.1740000000000002E-3</v>
      </c>
      <c r="N153" s="34">
        <v>3.5249999999999999E-3</v>
      </c>
      <c r="O153" s="34">
        <v>3.8920000000000001E-3</v>
      </c>
      <c r="P153" s="34">
        <v>4.2719999999999998E-3</v>
      </c>
      <c r="Q153" s="34">
        <v>4.6680000000000003E-3</v>
      </c>
      <c r="R153" s="34">
        <v>5.078E-3</v>
      </c>
      <c r="S153" s="34">
        <v>5.4980000000000003E-3</v>
      </c>
      <c r="T153" s="34">
        <v>5.9309999999999996E-3</v>
      </c>
      <c r="U153" s="34">
        <v>6.3819999999999997E-3</v>
      </c>
      <c r="V153" s="34">
        <v>6.8589999999999996E-3</v>
      </c>
      <c r="W153" s="34">
        <v>7.3600000000000002E-3</v>
      </c>
      <c r="X153" s="34">
        <v>7.8820000000000001E-3</v>
      </c>
      <c r="Y153" s="34">
        <v>8.4309999999999993E-3</v>
      </c>
      <c r="Z153" s="34">
        <v>9.0100000000000006E-3</v>
      </c>
      <c r="AA153" s="34">
        <v>9.6170000000000005E-3</v>
      </c>
      <c r="AB153" s="34">
        <v>1.0245000000000001E-2</v>
      </c>
      <c r="AC153" s="34">
        <v>1.0888E-2</v>
      </c>
      <c r="AD153" s="34">
        <v>1.1546000000000001E-2</v>
      </c>
      <c r="AE153" s="34">
        <v>1.2227999999999999E-2</v>
      </c>
      <c r="AF153" s="34">
        <v>1.2939000000000001E-2</v>
      </c>
      <c r="AG153" s="34">
        <v>1.3675E-2</v>
      </c>
      <c r="AH153" s="32">
        <v>0.138825</v>
      </c>
    </row>
    <row r="154" spans="1:34" ht="15" customHeight="1">
      <c r="A154" s="19" t="s">
        <v>648</v>
      </c>
      <c r="B154" s="37" t="s">
        <v>1166</v>
      </c>
      <c r="C154" s="34">
        <v>1.8599999999999999E-4</v>
      </c>
      <c r="D154" s="34">
        <v>4.0000000000000002E-4</v>
      </c>
      <c r="E154" s="34">
        <v>6.6200000000000005E-4</v>
      </c>
      <c r="F154" s="34">
        <v>9.5100000000000002E-4</v>
      </c>
      <c r="G154" s="34">
        <v>1.2570000000000001E-3</v>
      </c>
      <c r="H154" s="34">
        <v>1.5790000000000001E-3</v>
      </c>
      <c r="I154" s="34">
        <v>1.9170000000000001E-3</v>
      </c>
      <c r="J154" s="34">
        <v>2.2590000000000002E-3</v>
      </c>
      <c r="K154" s="34">
        <v>2.6069999999999999E-3</v>
      </c>
      <c r="L154" s="34">
        <v>2.9629999999999999E-3</v>
      </c>
      <c r="M154" s="34">
        <v>3.3289999999999999E-3</v>
      </c>
      <c r="N154" s="34">
        <v>3.7109999999999999E-3</v>
      </c>
      <c r="O154" s="34">
        <v>4.1099999999999999E-3</v>
      </c>
      <c r="P154" s="34">
        <v>4.5240000000000002E-3</v>
      </c>
      <c r="Q154" s="34">
        <v>4.9550000000000002E-3</v>
      </c>
      <c r="R154" s="34">
        <v>5.4010000000000004E-3</v>
      </c>
      <c r="S154" s="34">
        <v>5.8589999999999996E-3</v>
      </c>
      <c r="T154" s="34">
        <v>6.3290000000000004E-3</v>
      </c>
      <c r="U154" s="34">
        <v>6.8209999999999998E-3</v>
      </c>
      <c r="V154" s="34">
        <v>7.339E-3</v>
      </c>
      <c r="W154" s="34">
        <v>7.8840000000000004E-3</v>
      </c>
      <c r="X154" s="34">
        <v>8.4519999999999994E-3</v>
      </c>
      <c r="Y154" s="34">
        <v>9.0489999999999998E-3</v>
      </c>
      <c r="Z154" s="34">
        <v>9.6780000000000008E-3</v>
      </c>
      <c r="AA154" s="34">
        <v>1.0338E-2</v>
      </c>
      <c r="AB154" s="34">
        <v>1.102E-2</v>
      </c>
      <c r="AC154" s="34">
        <v>1.1717E-2</v>
      </c>
      <c r="AD154" s="34">
        <v>1.2430999999999999E-2</v>
      </c>
      <c r="AE154" s="34">
        <v>1.3171E-2</v>
      </c>
      <c r="AF154" s="34">
        <v>1.3944E-2</v>
      </c>
      <c r="AG154" s="34">
        <v>1.4742999999999999E-2</v>
      </c>
      <c r="AH154" s="32">
        <v>0.15686600000000001</v>
      </c>
    </row>
    <row r="155" spans="1:34" ht="15" customHeight="1">
      <c r="A155" s="19" t="s">
        <v>647</v>
      </c>
      <c r="B155" s="37" t="s">
        <v>1167</v>
      </c>
      <c r="C155" s="34">
        <v>1.73E-4</v>
      </c>
      <c r="D155" s="34">
        <v>3.7199999999999999E-4</v>
      </c>
      <c r="E155" s="34">
        <v>6.1600000000000001E-4</v>
      </c>
      <c r="F155" s="34">
        <v>8.8500000000000004E-4</v>
      </c>
      <c r="G155" s="34">
        <v>1.1689999999999999E-3</v>
      </c>
      <c r="H155" s="34">
        <v>1.469E-3</v>
      </c>
      <c r="I155" s="34">
        <v>1.7830000000000001E-3</v>
      </c>
      <c r="J155" s="34">
        <v>2.101E-3</v>
      </c>
      <c r="K155" s="34">
        <v>2.4260000000000002E-3</v>
      </c>
      <c r="L155" s="34">
        <v>2.7569999999999999E-3</v>
      </c>
      <c r="M155" s="34">
        <v>3.0969999999999999E-3</v>
      </c>
      <c r="N155" s="34">
        <v>3.4520000000000002E-3</v>
      </c>
      <c r="O155" s="34">
        <v>3.8240000000000001E-3</v>
      </c>
      <c r="P155" s="34">
        <v>4.2090000000000001E-3</v>
      </c>
      <c r="Q155" s="34">
        <v>4.6100000000000004E-3</v>
      </c>
      <c r="R155" s="34">
        <v>5.025E-3</v>
      </c>
      <c r="S155" s="34">
        <v>5.4510000000000001E-3</v>
      </c>
      <c r="T155" s="34">
        <v>5.8890000000000001E-3</v>
      </c>
      <c r="U155" s="34">
        <v>6.3460000000000001E-3</v>
      </c>
      <c r="V155" s="34">
        <v>6.8279999999999999E-3</v>
      </c>
      <c r="W155" s="34">
        <v>7.3350000000000004E-3</v>
      </c>
      <c r="X155" s="34">
        <v>7.8639999999999995E-3</v>
      </c>
      <c r="Y155" s="34">
        <v>8.4189999999999994E-3</v>
      </c>
      <c r="Z155" s="34">
        <v>9.0039999999999999E-3</v>
      </c>
      <c r="AA155" s="34">
        <v>9.6179999999999998E-3</v>
      </c>
      <c r="AB155" s="34">
        <v>1.0253E-2</v>
      </c>
      <c r="AC155" s="34">
        <v>1.0900999999999999E-2</v>
      </c>
      <c r="AD155" s="34">
        <v>1.1566E-2</v>
      </c>
      <c r="AE155" s="34">
        <v>1.2253999999999999E-2</v>
      </c>
      <c r="AF155" s="34">
        <v>1.2973E-2</v>
      </c>
      <c r="AG155" s="34">
        <v>1.3716000000000001E-2</v>
      </c>
      <c r="AH155" s="32">
        <v>0.15686600000000001</v>
      </c>
    </row>
    <row r="156" spans="1:34" ht="15" customHeight="1">
      <c r="A156" s="19" t="s">
        <v>646</v>
      </c>
      <c r="B156" s="37" t="s">
        <v>1156</v>
      </c>
      <c r="C156" s="34">
        <v>2.8600000000000001E-4</v>
      </c>
      <c r="D156" s="34">
        <v>6.1399999999999996E-4</v>
      </c>
      <c r="E156" s="34">
        <v>1.016E-3</v>
      </c>
      <c r="F156" s="34">
        <v>1.4610000000000001E-3</v>
      </c>
      <c r="G156" s="34">
        <v>1.931E-3</v>
      </c>
      <c r="H156" s="34">
        <v>2.4260000000000002E-3</v>
      </c>
      <c r="I156" s="34">
        <v>2.944E-3</v>
      </c>
      <c r="J156" s="34">
        <v>3.47E-3</v>
      </c>
      <c r="K156" s="34">
        <v>4.006E-3</v>
      </c>
      <c r="L156" s="34">
        <v>4.5519999999999996E-3</v>
      </c>
      <c r="M156" s="34">
        <v>5.1130000000000004E-3</v>
      </c>
      <c r="N156" s="34">
        <v>5.7010000000000003E-3</v>
      </c>
      <c r="O156" s="34">
        <v>6.3140000000000002E-3</v>
      </c>
      <c r="P156" s="34">
        <v>6.9490000000000003E-3</v>
      </c>
      <c r="Q156" s="34">
        <v>7.6119999999999998E-3</v>
      </c>
      <c r="R156" s="34">
        <v>8.2970000000000006E-3</v>
      </c>
      <c r="S156" s="34">
        <v>9.0010000000000003E-3</v>
      </c>
      <c r="T156" s="34">
        <v>9.724E-3</v>
      </c>
      <c r="U156" s="34">
        <v>1.0477999999999999E-2</v>
      </c>
      <c r="V156" s="34">
        <v>1.1275E-2</v>
      </c>
      <c r="W156" s="34">
        <v>1.2112E-2</v>
      </c>
      <c r="X156" s="34">
        <v>1.2985E-2</v>
      </c>
      <c r="Y156" s="34">
        <v>1.3901999999999999E-2</v>
      </c>
      <c r="Z156" s="34">
        <v>1.4867999999999999E-2</v>
      </c>
      <c r="AA156" s="34">
        <v>1.5882E-2</v>
      </c>
      <c r="AB156" s="34">
        <v>1.6929E-2</v>
      </c>
      <c r="AC156" s="34">
        <v>1.8001E-2</v>
      </c>
      <c r="AD156" s="34">
        <v>1.9098E-2</v>
      </c>
      <c r="AE156" s="34">
        <v>2.0235E-2</v>
      </c>
      <c r="AF156" s="34">
        <v>2.1420999999999999E-2</v>
      </c>
      <c r="AG156" s="34">
        <v>2.2648999999999999E-2</v>
      </c>
      <c r="AH156" s="32">
        <v>0.15686600000000001</v>
      </c>
    </row>
    <row r="157" spans="1:34" ht="15" customHeight="1">
      <c r="A157" s="19" t="s">
        <v>645</v>
      </c>
      <c r="B157" s="37" t="s">
        <v>2072</v>
      </c>
      <c r="C157" s="34">
        <v>3.5567950000000002</v>
      </c>
      <c r="D157" s="34">
        <v>3.5683609999999999</v>
      </c>
      <c r="E157" s="34">
        <v>3.6132719999999998</v>
      </c>
      <c r="F157" s="34">
        <v>3.6736789999999999</v>
      </c>
      <c r="G157" s="34">
        <v>3.7415639999999999</v>
      </c>
      <c r="H157" s="34">
        <v>3.8181569999999998</v>
      </c>
      <c r="I157" s="34">
        <v>3.900299</v>
      </c>
      <c r="J157" s="34">
        <v>3.9802620000000002</v>
      </c>
      <c r="K157" s="34">
        <v>4.0580400000000001</v>
      </c>
      <c r="L157" s="34">
        <v>4.1313589999999998</v>
      </c>
      <c r="M157" s="34">
        <v>4.2059069999999998</v>
      </c>
      <c r="N157" s="34">
        <v>4.2813780000000001</v>
      </c>
      <c r="O157" s="34">
        <v>4.3623640000000004</v>
      </c>
      <c r="P157" s="34">
        <v>4.4394020000000003</v>
      </c>
      <c r="Q157" s="34">
        <v>4.5165559999999996</v>
      </c>
      <c r="R157" s="34">
        <v>4.5984990000000003</v>
      </c>
      <c r="S157" s="34">
        <v>4.6835459999999998</v>
      </c>
      <c r="T157" s="34">
        <v>4.7708199999999996</v>
      </c>
      <c r="U157" s="34">
        <v>4.8613239999999998</v>
      </c>
      <c r="V157" s="34">
        <v>4.9571079999999998</v>
      </c>
      <c r="W157" s="34">
        <v>5.0543490000000002</v>
      </c>
      <c r="X157" s="34">
        <v>5.1540249999999999</v>
      </c>
      <c r="Y157" s="34">
        <v>5.2608949999999997</v>
      </c>
      <c r="Z157" s="34">
        <v>5.3821779999999997</v>
      </c>
      <c r="AA157" s="34">
        <v>5.514507</v>
      </c>
      <c r="AB157" s="34">
        <v>5.6489279999999997</v>
      </c>
      <c r="AC157" s="34">
        <v>5.7798769999999999</v>
      </c>
      <c r="AD157" s="34">
        <v>5.9098249999999997</v>
      </c>
      <c r="AE157" s="34">
        <v>6.0410180000000002</v>
      </c>
      <c r="AF157" s="34">
        <v>6.1735150000000001</v>
      </c>
      <c r="AG157" s="34">
        <v>6.3030689999999998</v>
      </c>
      <c r="AH157" s="32">
        <v>1.9255999999999999E-2</v>
      </c>
    </row>
    <row r="158" spans="1:34" ht="15" customHeight="1">
      <c r="B158" s="30" t="s">
        <v>2073</v>
      </c>
    </row>
    <row r="159" spans="1:34" ht="15" customHeight="1">
      <c r="A159" s="19" t="s">
        <v>644</v>
      </c>
      <c r="B159" s="37" t="s">
        <v>1121</v>
      </c>
      <c r="C159" s="34">
        <v>4.9273619999999996</v>
      </c>
      <c r="D159" s="34">
        <v>4.9696749999999996</v>
      </c>
      <c r="E159" s="34">
        <v>5.0486659999999999</v>
      </c>
      <c r="F159" s="34">
        <v>5.1388740000000004</v>
      </c>
      <c r="G159" s="34">
        <v>5.2286780000000004</v>
      </c>
      <c r="H159" s="34">
        <v>5.3212419999999998</v>
      </c>
      <c r="I159" s="34">
        <v>5.4139670000000004</v>
      </c>
      <c r="J159" s="34">
        <v>5.4964659999999999</v>
      </c>
      <c r="K159" s="34">
        <v>5.5685570000000002</v>
      </c>
      <c r="L159" s="34">
        <v>5.6279199999999996</v>
      </c>
      <c r="M159" s="34">
        <v>5.6817190000000002</v>
      </c>
      <c r="N159" s="34">
        <v>5.735436</v>
      </c>
      <c r="O159" s="34">
        <v>5.7862390000000001</v>
      </c>
      <c r="P159" s="34">
        <v>5.8301489999999996</v>
      </c>
      <c r="Q159" s="34">
        <v>5.8663569999999998</v>
      </c>
      <c r="R159" s="34">
        <v>5.901745</v>
      </c>
      <c r="S159" s="34">
        <v>5.9375210000000003</v>
      </c>
      <c r="T159" s="34">
        <v>5.9699600000000004</v>
      </c>
      <c r="U159" s="34">
        <v>6.0011840000000003</v>
      </c>
      <c r="V159" s="34">
        <v>6.0273719999999997</v>
      </c>
      <c r="W159" s="34">
        <v>6.0487679999999999</v>
      </c>
      <c r="X159" s="34">
        <v>6.0597180000000002</v>
      </c>
      <c r="Y159" s="34">
        <v>6.0800400000000003</v>
      </c>
      <c r="Z159" s="34">
        <v>6.1063159999999996</v>
      </c>
      <c r="AA159" s="34">
        <v>6.1378029999999999</v>
      </c>
      <c r="AB159" s="34">
        <v>6.16805</v>
      </c>
      <c r="AC159" s="34">
        <v>6.1885700000000003</v>
      </c>
      <c r="AD159" s="34">
        <v>6.2005569999999999</v>
      </c>
      <c r="AE159" s="34">
        <v>6.2073859999999996</v>
      </c>
      <c r="AF159" s="34">
        <v>6.2073270000000003</v>
      </c>
      <c r="AG159" s="34">
        <v>6.1978280000000003</v>
      </c>
      <c r="AH159" s="32">
        <v>7.6759999999999997E-3</v>
      </c>
    </row>
    <row r="160" spans="1:34" ht="15" customHeight="1">
      <c r="A160" s="19" t="s">
        <v>643</v>
      </c>
      <c r="B160" s="37" t="s">
        <v>1129</v>
      </c>
      <c r="C160" s="34">
        <v>4.7627999999999997E-2</v>
      </c>
      <c r="D160" s="34">
        <v>4.1701000000000002E-2</v>
      </c>
      <c r="E160" s="34">
        <v>3.6740000000000002E-2</v>
      </c>
      <c r="F160" s="34">
        <v>3.2582E-2</v>
      </c>
      <c r="G160" s="34">
        <v>2.8962999999999999E-2</v>
      </c>
      <c r="H160" s="34">
        <v>2.5845E-2</v>
      </c>
      <c r="I160" s="34">
        <v>2.3328000000000002E-2</v>
      </c>
      <c r="J160" s="34">
        <v>2.1302999999999999E-2</v>
      </c>
      <c r="K160" s="34">
        <v>1.9633999999999999E-2</v>
      </c>
      <c r="L160" s="34">
        <v>1.8190000000000001E-2</v>
      </c>
      <c r="M160" s="34">
        <v>1.7000000000000001E-2</v>
      </c>
      <c r="N160" s="34">
        <v>1.5949000000000001E-2</v>
      </c>
      <c r="O160" s="34">
        <v>1.5082E-2</v>
      </c>
      <c r="P160" s="34">
        <v>1.44E-2</v>
      </c>
      <c r="Q160" s="34">
        <v>1.3873E-2</v>
      </c>
      <c r="R160" s="34">
        <v>1.3505E-2</v>
      </c>
      <c r="S160" s="34">
        <v>1.3202999999999999E-2</v>
      </c>
      <c r="T160" s="34">
        <v>1.3018E-2</v>
      </c>
      <c r="U160" s="34">
        <v>1.2914E-2</v>
      </c>
      <c r="V160" s="34">
        <v>1.2832E-2</v>
      </c>
      <c r="W160" s="34">
        <v>1.2739E-2</v>
      </c>
      <c r="X160" s="34">
        <v>1.2699E-2</v>
      </c>
      <c r="Y160" s="34">
        <v>1.2626E-2</v>
      </c>
      <c r="Z160" s="34">
        <v>1.2566000000000001E-2</v>
      </c>
      <c r="AA160" s="34">
        <v>1.2585000000000001E-2</v>
      </c>
      <c r="AB160" s="34">
        <v>1.265E-2</v>
      </c>
      <c r="AC160" s="34">
        <v>1.2733E-2</v>
      </c>
      <c r="AD160" s="34">
        <v>1.2819000000000001E-2</v>
      </c>
      <c r="AE160" s="34">
        <v>1.2914999999999999E-2</v>
      </c>
      <c r="AF160" s="34">
        <v>1.3002E-2</v>
      </c>
      <c r="AG160" s="34">
        <v>1.3077999999999999E-2</v>
      </c>
      <c r="AH160" s="32">
        <v>-4.2167000000000003E-2</v>
      </c>
    </row>
    <row r="161" spans="1:34" ht="15" customHeight="1">
      <c r="A161" s="19" t="s">
        <v>642</v>
      </c>
      <c r="B161" s="37" t="s">
        <v>1122</v>
      </c>
      <c r="C161" s="34">
        <v>3.7469999999999999E-3</v>
      </c>
      <c r="D161" s="34">
        <v>3.7699999999999999E-3</v>
      </c>
      <c r="E161" s="34">
        <v>3.8370000000000001E-3</v>
      </c>
      <c r="F161" s="34">
        <v>3.9170000000000003E-3</v>
      </c>
      <c r="G161" s="34">
        <v>4.006E-3</v>
      </c>
      <c r="H161" s="34">
        <v>4.1089999999999998E-3</v>
      </c>
      <c r="I161" s="34">
        <v>4.2379999999999996E-3</v>
      </c>
      <c r="J161" s="34">
        <v>4.3610000000000003E-3</v>
      </c>
      <c r="K161" s="34">
        <v>4.4720000000000003E-3</v>
      </c>
      <c r="L161" s="34">
        <v>4.5490000000000001E-3</v>
      </c>
      <c r="M161" s="34">
        <v>4.6299999999999996E-3</v>
      </c>
      <c r="N161" s="34">
        <v>4.712E-3</v>
      </c>
      <c r="O161" s="34">
        <v>4.7879999999999997E-3</v>
      </c>
      <c r="P161" s="34">
        <v>4.888E-3</v>
      </c>
      <c r="Q161" s="34">
        <v>5.0029999999999996E-3</v>
      </c>
      <c r="R161" s="34">
        <v>5.1240000000000001E-3</v>
      </c>
      <c r="S161" s="34">
        <v>5.2459999999999998E-3</v>
      </c>
      <c r="T161" s="34">
        <v>5.365E-3</v>
      </c>
      <c r="U161" s="34">
        <v>5.483E-3</v>
      </c>
      <c r="V161" s="34">
        <v>5.6010000000000001E-3</v>
      </c>
      <c r="W161" s="34">
        <v>5.7169999999999999E-3</v>
      </c>
      <c r="X161" s="34">
        <v>5.8300000000000001E-3</v>
      </c>
      <c r="Y161" s="34">
        <v>5.94E-3</v>
      </c>
      <c r="Z161" s="34">
        <v>6.0499999999999998E-3</v>
      </c>
      <c r="AA161" s="34">
        <v>6.1570000000000001E-3</v>
      </c>
      <c r="AB161" s="34">
        <v>6.2579999999999997E-3</v>
      </c>
      <c r="AC161" s="34">
        <v>6.3540000000000003E-3</v>
      </c>
      <c r="AD161" s="34">
        <v>6.4440000000000001E-3</v>
      </c>
      <c r="AE161" s="34">
        <v>6.5290000000000001E-3</v>
      </c>
      <c r="AF161" s="34">
        <v>6.6020000000000002E-3</v>
      </c>
      <c r="AG161" s="34">
        <v>6.6550000000000003E-3</v>
      </c>
      <c r="AH161" s="32">
        <v>1.9332999999999999E-2</v>
      </c>
    </row>
    <row r="162" spans="1:34" ht="15" customHeight="1">
      <c r="A162" s="19" t="s">
        <v>641</v>
      </c>
      <c r="B162" s="37" t="s">
        <v>1123</v>
      </c>
      <c r="C162" s="34">
        <v>4.4406000000000001E-2</v>
      </c>
      <c r="D162" s="34">
        <v>4.7683999999999997E-2</v>
      </c>
      <c r="E162" s="34">
        <v>5.1135E-2</v>
      </c>
      <c r="F162" s="34">
        <v>5.4357999999999997E-2</v>
      </c>
      <c r="G162" s="34">
        <v>5.7208000000000002E-2</v>
      </c>
      <c r="H162" s="34">
        <v>5.9767000000000001E-2</v>
      </c>
      <c r="I162" s="34">
        <v>6.2094999999999997E-2</v>
      </c>
      <c r="J162" s="34">
        <v>6.4154000000000003E-2</v>
      </c>
      <c r="K162" s="34">
        <v>6.6006999999999996E-2</v>
      </c>
      <c r="L162" s="34">
        <v>6.7766999999999994E-2</v>
      </c>
      <c r="M162" s="34">
        <v>6.9475999999999996E-2</v>
      </c>
      <c r="N162" s="34">
        <v>7.1196999999999996E-2</v>
      </c>
      <c r="O162" s="34">
        <v>7.2980000000000003E-2</v>
      </c>
      <c r="P162" s="34">
        <v>7.4861999999999998E-2</v>
      </c>
      <c r="Q162" s="34">
        <v>7.6922000000000004E-2</v>
      </c>
      <c r="R162" s="34">
        <v>7.9163999999999998E-2</v>
      </c>
      <c r="S162" s="34">
        <v>8.1599000000000005E-2</v>
      </c>
      <c r="T162" s="34">
        <v>8.4279000000000007E-2</v>
      </c>
      <c r="U162" s="34">
        <v>8.7274000000000004E-2</v>
      </c>
      <c r="V162" s="34">
        <v>9.0637999999999996E-2</v>
      </c>
      <c r="W162" s="34">
        <v>9.4397999999999996E-2</v>
      </c>
      <c r="X162" s="34">
        <v>9.8517999999999994E-2</v>
      </c>
      <c r="Y162" s="34">
        <v>0.10315299999999999</v>
      </c>
      <c r="Z162" s="34">
        <v>0.108345</v>
      </c>
      <c r="AA162" s="34">
        <v>0.11407</v>
      </c>
      <c r="AB162" s="34">
        <v>0.12025</v>
      </c>
      <c r="AC162" s="34">
        <v>0.126802</v>
      </c>
      <c r="AD162" s="34">
        <v>0.133826</v>
      </c>
      <c r="AE162" s="34">
        <v>0.141345</v>
      </c>
      <c r="AF162" s="34">
        <v>0.14955299999999999</v>
      </c>
      <c r="AG162" s="34">
        <v>0.158497</v>
      </c>
      <c r="AH162" s="32">
        <v>4.3324000000000001E-2</v>
      </c>
    </row>
    <row r="163" spans="1:34">
      <c r="A163" s="19" t="s">
        <v>640</v>
      </c>
      <c r="B163" s="37" t="s">
        <v>1165</v>
      </c>
      <c r="C163" s="34">
        <v>0</v>
      </c>
      <c r="D163" s="34">
        <v>0</v>
      </c>
      <c r="E163" s="34">
        <v>0</v>
      </c>
      <c r="F163" s="34">
        <v>0</v>
      </c>
      <c r="G163" s="34">
        <v>0</v>
      </c>
      <c r="H163" s="34">
        <v>0</v>
      </c>
      <c r="I163" s="34">
        <v>0</v>
      </c>
      <c r="J163" s="34">
        <v>0</v>
      </c>
      <c r="K163" s="34">
        <v>0</v>
      </c>
      <c r="L163" s="34">
        <v>0</v>
      </c>
      <c r="M163" s="34">
        <v>0</v>
      </c>
      <c r="N163" s="34">
        <v>0</v>
      </c>
      <c r="O163" s="34">
        <v>0</v>
      </c>
      <c r="P163" s="34">
        <v>0</v>
      </c>
      <c r="Q163" s="34">
        <v>0</v>
      </c>
      <c r="R163" s="34">
        <v>0</v>
      </c>
      <c r="S163" s="34">
        <v>0</v>
      </c>
      <c r="T163" s="34">
        <v>0</v>
      </c>
      <c r="U163" s="34">
        <v>0</v>
      </c>
      <c r="V163" s="34">
        <v>0</v>
      </c>
      <c r="W163" s="34">
        <v>0</v>
      </c>
      <c r="X163" s="34">
        <v>0</v>
      </c>
      <c r="Y163" s="34">
        <v>0</v>
      </c>
      <c r="Z163" s="34">
        <v>0</v>
      </c>
      <c r="AA163" s="34">
        <v>0</v>
      </c>
      <c r="AB163" s="34">
        <v>0</v>
      </c>
      <c r="AC163" s="34">
        <v>0</v>
      </c>
      <c r="AD163" s="34">
        <v>0</v>
      </c>
      <c r="AE163" s="34">
        <v>0</v>
      </c>
      <c r="AF163" s="34">
        <v>0</v>
      </c>
      <c r="AG163" s="34">
        <v>0</v>
      </c>
      <c r="AH163" s="32" t="s">
        <v>1754</v>
      </c>
    </row>
    <row r="164" spans="1:34" ht="15" customHeight="1">
      <c r="A164" s="19" t="s">
        <v>639</v>
      </c>
      <c r="B164" s="37" t="s">
        <v>1152</v>
      </c>
      <c r="C164" s="34">
        <v>1.13E-4</v>
      </c>
      <c r="D164" s="34">
        <v>2.3000000000000001E-4</v>
      </c>
      <c r="E164" s="34">
        <v>3.68E-4</v>
      </c>
      <c r="F164" s="34">
        <v>5.1800000000000001E-4</v>
      </c>
      <c r="G164" s="34">
        <v>6.7100000000000005E-4</v>
      </c>
      <c r="H164" s="34">
        <v>8.3000000000000001E-4</v>
      </c>
      <c r="I164" s="34">
        <v>9.9200000000000004E-4</v>
      </c>
      <c r="J164" s="34">
        <v>1.1529999999999999E-3</v>
      </c>
      <c r="K164" s="34">
        <v>1.312E-3</v>
      </c>
      <c r="L164" s="34">
        <v>1.4710000000000001E-3</v>
      </c>
      <c r="M164" s="34">
        <v>1.6299999999999999E-3</v>
      </c>
      <c r="N164" s="34">
        <v>1.792E-3</v>
      </c>
      <c r="O164" s="34">
        <v>1.957E-3</v>
      </c>
      <c r="P164" s="34">
        <v>2.1229999999999999E-3</v>
      </c>
      <c r="Q164" s="34">
        <v>2.2920000000000002E-3</v>
      </c>
      <c r="R164" s="34">
        <v>2.4610000000000001E-3</v>
      </c>
      <c r="S164" s="34">
        <v>2.63E-3</v>
      </c>
      <c r="T164" s="34">
        <v>2.7989999999999998E-3</v>
      </c>
      <c r="U164" s="34">
        <v>2.9689999999999999E-3</v>
      </c>
      <c r="V164" s="34">
        <v>3.1440000000000001E-3</v>
      </c>
      <c r="W164" s="34">
        <v>3.3219999999999999E-3</v>
      </c>
      <c r="X164" s="34">
        <v>3.5019999999999999E-3</v>
      </c>
      <c r="Y164" s="34">
        <v>3.686E-3</v>
      </c>
      <c r="Z164" s="34">
        <v>3.8730000000000001E-3</v>
      </c>
      <c r="AA164" s="34">
        <v>4.0629999999999998E-3</v>
      </c>
      <c r="AB164" s="34">
        <v>4.254E-3</v>
      </c>
      <c r="AC164" s="34">
        <v>4.4419999999999998E-3</v>
      </c>
      <c r="AD164" s="34">
        <v>4.627E-3</v>
      </c>
      <c r="AE164" s="34">
        <v>4.8129999999999996E-3</v>
      </c>
      <c r="AF164" s="34">
        <v>5.0010000000000002E-3</v>
      </c>
      <c r="AG164" s="34">
        <v>5.1879999999999999E-3</v>
      </c>
      <c r="AH164" s="32">
        <v>0.136044</v>
      </c>
    </row>
    <row r="165" spans="1:34" ht="15" customHeight="1">
      <c r="A165" s="19" t="s">
        <v>638</v>
      </c>
      <c r="B165" s="37" t="s">
        <v>1166</v>
      </c>
      <c r="C165" s="34">
        <v>2.3800000000000001E-4</v>
      </c>
      <c r="D165" s="34">
        <v>4.08E-4</v>
      </c>
      <c r="E165" s="34">
        <v>6.1399999999999996E-4</v>
      </c>
      <c r="F165" s="34">
        <v>8.3500000000000002E-4</v>
      </c>
      <c r="G165" s="34">
        <v>1.0629999999999999E-3</v>
      </c>
      <c r="H165" s="34">
        <v>1.2979999999999999E-3</v>
      </c>
      <c r="I165" s="34">
        <v>1.5380000000000001E-3</v>
      </c>
      <c r="J165" s="34">
        <v>1.7750000000000001E-3</v>
      </c>
      <c r="K165" s="34">
        <v>2.0110000000000002E-3</v>
      </c>
      <c r="L165" s="34">
        <v>2.2460000000000002E-3</v>
      </c>
      <c r="M165" s="34">
        <v>2.48E-3</v>
      </c>
      <c r="N165" s="34">
        <v>2.7200000000000002E-3</v>
      </c>
      <c r="O165" s="34">
        <v>2.9629999999999999E-3</v>
      </c>
      <c r="P165" s="34">
        <v>3.2079999999999999E-3</v>
      </c>
      <c r="Q165" s="34">
        <v>3.4559999999999999E-3</v>
      </c>
      <c r="R165" s="34">
        <v>3.705E-3</v>
      </c>
      <c r="S165" s="34">
        <v>3.954E-3</v>
      </c>
      <c r="T165" s="34">
        <v>4.202E-3</v>
      </c>
      <c r="U165" s="34">
        <v>4.4530000000000004E-3</v>
      </c>
      <c r="V165" s="34">
        <v>4.7099999999999998E-3</v>
      </c>
      <c r="W165" s="34">
        <v>4.973E-3</v>
      </c>
      <c r="X165" s="34">
        <v>5.2370000000000003E-3</v>
      </c>
      <c r="Y165" s="34">
        <v>5.5069999999999997E-3</v>
      </c>
      <c r="Z165" s="34">
        <v>5.7829999999999999E-3</v>
      </c>
      <c r="AA165" s="34">
        <v>6.0629999999999998E-3</v>
      </c>
      <c r="AB165" s="34">
        <v>6.3439999999999998E-3</v>
      </c>
      <c r="AC165" s="34">
        <v>6.6210000000000001E-3</v>
      </c>
      <c r="AD165" s="34">
        <v>6.894E-3</v>
      </c>
      <c r="AE165" s="34">
        <v>7.1679999999999999E-3</v>
      </c>
      <c r="AF165" s="34">
        <v>7.4440000000000001E-3</v>
      </c>
      <c r="AG165" s="34">
        <v>7.7200000000000003E-3</v>
      </c>
      <c r="AH165" s="32">
        <v>0.123047</v>
      </c>
    </row>
    <row r="166" spans="1:34" ht="15" customHeight="1">
      <c r="A166" s="19" t="s">
        <v>637</v>
      </c>
      <c r="B166" s="37" t="s">
        <v>1167</v>
      </c>
      <c r="C166" s="34">
        <v>2.63E-4</v>
      </c>
      <c r="D166" s="34">
        <v>4.4999999999999999E-4</v>
      </c>
      <c r="E166" s="34">
        <v>6.7599999999999995E-4</v>
      </c>
      <c r="F166" s="34">
        <v>9.19E-4</v>
      </c>
      <c r="G166" s="34">
        <v>1.17E-3</v>
      </c>
      <c r="H166" s="34">
        <v>1.428E-3</v>
      </c>
      <c r="I166" s="34">
        <v>1.691E-3</v>
      </c>
      <c r="J166" s="34">
        <v>1.952E-3</v>
      </c>
      <c r="K166" s="34">
        <v>2.2109999999999999E-3</v>
      </c>
      <c r="L166" s="34">
        <v>2.4680000000000001E-3</v>
      </c>
      <c r="M166" s="34">
        <v>2.7260000000000001E-3</v>
      </c>
      <c r="N166" s="34">
        <v>2.9889999999999999E-3</v>
      </c>
      <c r="O166" s="34">
        <v>3.2560000000000002E-3</v>
      </c>
      <c r="P166" s="34">
        <v>3.5249999999999999E-3</v>
      </c>
      <c r="Q166" s="34">
        <v>3.797E-3</v>
      </c>
      <c r="R166" s="34">
        <v>4.0720000000000001E-3</v>
      </c>
      <c r="S166" s="34">
        <v>4.3449999999999999E-3</v>
      </c>
      <c r="T166" s="34">
        <v>4.6169999999999996E-3</v>
      </c>
      <c r="U166" s="34">
        <v>4.8929999999999998E-3</v>
      </c>
      <c r="V166" s="34">
        <v>5.1749999999999999E-3</v>
      </c>
      <c r="W166" s="34">
        <v>5.463E-3</v>
      </c>
      <c r="X166" s="34">
        <v>5.7540000000000004E-3</v>
      </c>
      <c r="Y166" s="34">
        <v>6.0499999999999998E-3</v>
      </c>
      <c r="Z166" s="34">
        <v>6.3540000000000003E-3</v>
      </c>
      <c r="AA166" s="34">
        <v>6.6610000000000003E-3</v>
      </c>
      <c r="AB166" s="34">
        <v>6.9690000000000004E-3</v>
      </c>
      <c r="AC166" s="34">
        <v>7.273E-3</v>
      </c>
      <c r="AD166" s="34">
        <v>7.574E-3</v>
      </c>
      <c r="AE166" s="34">
        <v>7.8740000000000008E-3</v>
      </c>
      <c r="AF166" s="34">
        <v>8.1779999999999995E-3</v>
      </c>
      <c r="AG166" s="34">
        <v>8.4810000000000007E-3</v>
      </c>
      <c r="AH166" s="32">
        <v>0.122811</v>
      </c>
    </row>
    <row r="167" spans="1:34" ht="15" customHeight="1">
      <c r="A167" s="19" t="s">
        <v>636</v>
      </c>
      <c r="B167" s="37" t="s">
        <v>1156</v>
      </c>
      <c r="C167" s="34">
        <v>2.9700000000000001E-4</v>
      </c>
      <c r="D167" s="34">
        <v>5.2899999999999996E-4</v>
      </c>
      <c r="E167" s="34">
        <v>8.0599999999999997E-4</v>
      </c>
      <c r="F167" s="34">
        <v>1.106E-3</v>
      </c>
      <c r="G167" s="34">
        <v>1.415E-3</v>
      </c>
      <c r="H167" s="34">
        <v>1.7329999999999999E-3</v>
      </c>
      <c r="I167" s="34">
        <v>2.0579999999999999E-3</v>
      </c>
      <c r="J167" s="34">
        <v>2.379E-3</v>
      </c>
      <c r="K167" s="34">
        <v>2.6979999999999999E-3</v>
      </c>
      <c r="L167" s="34">
        <v>3.016E-3</v>
      </c>
      <c r="M167" s="34">
        <v>3.3340000000000002E-3</v>
      </c>
      <c r="N167" s="34">
        <v>3.6579999999999998E-3</v>
      </c>
      <c r="O167" s="34">
        <v>3.9880000000000002E-3</v>
      </c>
      <c r="P167" s="34">
        <v>4.3200000000000001E-3</v>
      </c>
      <c r="Q167" s="34">
        <v>4.6560000000000004E-3</v>
      </c>
      <c r="R167" s="34">
        <v>4.9950000000000003E-3</v>
      </c>
      <c r="S167" s="34">
        <v>5.3319999999999999E-3</v>
      </c>
      <c r="T167" s="34">
        <v>5.6680000000000003E-3</v>
      </c>
      <c r="U167" s="34">
        <v>6.0080000000000003E-3</v>
      </c>
      <c r="V167" s="34">
        <v>6.3569999999999998E-3</v>
      </c>
      <c r="W167" s="34">
        <v>6.7130000000000002E-3</v>
      </c>
      <c r="X167" s="34">
        <v>7.0720000000000002E-3</v>
      </c>
      <c r="Y167" s="34">
        <v>7.4380000000000002E-3</v>
      </c>
      <c r="Z167" s="34">
        <v>7.8120000000000004E-3</v>
      </c>
      <c r="AA167" s="34">
        <v>8.1919999999999996E-3</v>
      </c>
      <c r="AB167" s="34">
        <v>8.5719999999999998E-3</v>
      </c>
      <c r="AC167" s="34">
        <v>8.9470000000000001E-3</v>
      </c>
      <c r="AD167" s="34">
        <v>9.3179999999999999E-3</v>
      </c>
      <c r="AE167" s="34">
        <v>9.6889999999999997E-3</v>
      </c>
      <c r="AF167" s="34">
        <v>1.0064E-2</v>
      </c>
      <c r="AG167" s="34">
        <v>1.0437999999999999E-2</v>
      </c>
      <c r="AH167" s="32">
        <v>0.12592999999999999</v>
      </c>
    </row>
    <row r="168" spans="1:34" ht="15" customHeight="1">
      <c r="A168" s="19" t="s">
        <v>635</v>
      </c>
      <c r="B168" s="37" t="s">
        <v>2074</v>
      </c>
      <c r="C168" s="34">
        <v>5.0240530000000003</v>
      </c>
      <c r="D168" s="34">
        <v>5.0644479999999996</v>
      </c>
      <c r="E168" s="34">
        <v>5.1428430000000001</v>
      </c>
      <c r="F168" s="34">
        <v>5.2331089999999998</v>
      </c>
      <c r="G168" s="34">
        <v>5.3231770000000003</v>
      </c>
      <c r="H168" s="34">
        <v>5.4162530000000002</v>
      </c>
      <c r="I168" s="34">
        <v>5.5099049999999998</v>
      </c>
      <c r="J168" s="34">
        <v>5.5935410000000001</v>
      </c>
      <c r="K168" s="34">
        <v>5.6669</v>
      </c>
      <c r="L168" s="34">
        <v>5.7276300000000004</v>
      </c>
      <c r="M168" s="34">
        <v>5.7829959999999998</v>
      </c>
      <c r="N168" s="34">
        <v>5.8384530000000003</v>
      </c>
      <c r="O168" s="34">
        <v>5.8912500000000003</v>
      </c>
      <c r="P168" s="34">
        <v>5.9374710000000004</v>
      </c>
      <c r="Q168" s="34">
        <v>5.9763570000000001</v>
      </c>
      <c r="R168" s="34">
        <v>6.0147690000000003</v>
      </c>
      <c r="S168" s="34">
        <v>6.0538340000000002</v>
      </c>
      <c r="T168" s="34">
        <v>6.0899049999999999</v>
      </c>
      <c r="U168" s="34">
        <v>6.1251790000000002</v>
      </c>
      <c r="V168" s="34">
        <v>6.1558279999999996</v>
      </c>
      <c r="W168" s="34">
        <v>6.1820890000000004</v>
      </c>
      <c r="X168" s="34">
        <v>6.1983319999999997</v>
      </c>
      <c r="Y168" s="34">
        <v>6.2244400000000004</v>
      </c>
      <c r="Z168" s="34">
        <v>6.2570949999999996</v>
      </c>
      <c r="AA168" s="34">
        <v>6.2955959999999997</v>
      </c>
      <c r="AB168" s="34">
        <v>6.3333449999999996</v>
      </c>
      <c r="AC168" s="34">
        <v>6.3617419999999996</v>
      </c>
      <c r="AD168" s="34">
        <v>6.3820560000000004</v>
      </c>
      <c r="AE168" s="34">
        <v>6.3977199999999996</v>
      </c>
      <c r="AF168" s="34">
        <v>6.4071699999999998</v>
      </c>
      <c r="AG168" s="34">
        <v>6.4078869999999997</v>
      </c>
      <c r="AH168" s="32">
        <v>8.1429999999999992E-3</v>
      </c>
    </row>
    <row r="169" spans="1:34" ht="15" customHeight="1">
      <c r="A169" s="19" t="s">
        <v>634</v>
      </c>
      <c r="B169" s="30" t="s">
        <v>2018</v>
      </c>
      <c r="C169" s="35">
        <v>12.577609000000001</v>
      </c>
      <c r="D169" s="35">
        <v>12.789288000000001</v>
      </c>
      <c r="E169" s="35">
        <v>13.08839</v>
      </c>
      <c r="F169" s="35">
        <v>13.418403</v>
      </c>
      <c r="G169" s="35">
        <v>13.761333</v>
      </c>
      <c r="H169" s="35">
        <v>14.123967</v>
      </c>
      <c r="I169" s="35">
        <v>14.493406</v>
      </c>
      <c r="J169" s="35">
        <v>14.846273</v>
      </c>
      <c r="K169" s="35">
        <v>15.185532</v>
      </c>
      <c r="L169" s="35">
        <v>15.505564</v>
      </c>
      <c r="M169" s="35">
        <v>15.820489999999999</v>
      </c>
      <c r="N169" s="35">
        <v>16.133759999999999</v>
      </c>
      <c r="O169" s="35">
        <v>16.450243</v>
      </c>
      <c r="P169" s="35">
        <v>16.744747</v>
      </c>
      <c r="Q169" s="35">
        <v>17.028471</v>
      </c>
      <c r="R169" s="35">
        <v>17.307976</v>
      </c>
      <c r="S169" s="35">
        <v>17.588208999999999</v>
      </c>
      <c r="T169" s="35">
        <v>17.865252000000002</v>
      </c>
      <c r="U169" s="35">
        <v>18.142658000000001</v>
      </c>
      <c r="V169" s="35">
        <v>18.411460999999999</v>
      </c>
      <c r="W169" s="35">
        <v>18.666048</v>
      </c>
      <c r="X169" s="35">
        <v>18.916893000000002</v>
      </c>
      <c r="Y169" s="35">
        <v>19.181844999999999</v>
      </c>
      <c r="Z169" s="35">
        <v>19.480699999999999</v>
      </c>
      <c r="AA169" s="35">
        <v>19.807946999999999</v>
      </c>
      <c r="AB169" s="35">
        <v>20.133018</v>
      </c>
      <c r="AC169" s="35">
        <v>20.437726999999999</v>
      </c>
      <c r="AD169" s="35">
        <v>20.736933000000001</v>
      </c>
      <c r="AE169" s="35">
        <v>21.033051</v>
      </c>
      <c r="AF169" s="35">
        <v>21.307359999999999</v>
      </c>
      <c r="AG169" s="35">
        <v>21.560019</v>
      </c>
      <c r="AH169" s="36">
        <v>1.8126E-2</v>
      </c>
    </row>
    <row r="170" spans="1:34" ht="15" customHeight="1"/>
    <row r="171" spans="1:34" ht="15" customHeight="1">
      <c r="B171" s="30" t="s">
        <v>633</v>
      </c>
    </row>
    <row r="173" spans="1:34" ht="15" customHeight="1">
      <c r="B173" s="30" t="s">
        <v>2012</v>
      </c>
    </row>
    <row r="174" spans="1:34" ht="15" customHeight="1">
      <c r="B174" s="30" t="s">
        <v>2070</v>
      </c>
    </row>
    <row r="175" spans="1:34" ht="15" customHeight="1">
      <c r="A175" s="19" t="s">
        <v>632</v>
      </c>
      <c r="B175" s="37" t="s">
        <v>1121</v>
      </c>
      <c r="C175" s="33">
        <v>16.018782000000002</v>
      </c>
      <c r="D175" s="33">
        <v>16.227394</v>
      </c>
      <c r="E175" s="33">
        <v>16.411498999999999</v>
      </c>
      <c r="F175" s="33">
        <v>16.653787999999999</v>
      </c>
      <c r="G175" s="33">
        <v>16.962364000000001</v>
      </c>
      <c r="H175" s="33">
        <v>17.310279999999999</v>
      </c>
      <c r="I175" s="33">
        <v>17.665562000000001</v>
      </c>
      <c r="J175" s="33">
        <v>17.930149</v>
      </c>
      <c r="K175" s="33">
        <v>18.022524000000001</v>
      </c>
      <c r="L175" s="33">
        <v>18.140340999999999</v>
      </c>
      <c r="M175" s="33">
        <v>18.210198999999999</v>
      </c>
      <c r="N175" s="33">
        <v>18.245816999999999</v>
      </c>
      <c r="O175" s="33">
        <v>18.253329999999998</v>
      </c>
      <c r="P175" s="33">
        <v>18.249317000000001</v>
      </c>
      <c r="Q175" s="33">
        <v>18.245953</v>
      </c>
      <c r="R175" s="33">
        <v>18.243086000000002</v>
      </c>
      <c r="S175" s="33">
        <v>18.240663999999999</v>
      </c>
      <c r="T175" s="33">
        <v>18.238605</v>
      </c>
      <c r="U175" s="33">
        <v>18.236886999999999</v>
      </c>
      <c r="V175" s="33">
        <v>18.235415</v>
      </c>
      <c r="W175" s="33">
        <v>18.234165000000001</v>
      </c>
      <c r="X175" s="33">
        <v>18.233108999999999</v>
      </c>
      <c r="Y175" s="33">
        <v>18.232244000000001</v>
      </c>
      <c r="Z175" s="33">
        <v>18.231531</v>
      </c>
      <c r="AA175" s="33">
        <v>18.230937999999998</v>
      </c>
      <c r="AB175" s="33">
        <v>18.230436000000001</v>
      </c>
      <c r="AC175" s="33">
        <v>18.230013</v>
      </c>
      <c r="AD175" s="33">
        <v>18.229689</v>
      </c>
      <c r="AE175" s="33">
        <v>18.227266</v>
      </c>
      <c r="AF175" s="33">
        <v>18.227561999999999</v>
      </c>
      <c r="AG175" s="33">
        <v>18.228168</v>
      </c>
      <c r="AH175" s="32">
        <v>4.3160000000000004E-3</v>
      </c>
    </row>
    <row r="176" spans="1:34" ht="15" customHeight="1">
      <c r="A176" s="19" t="s">
        <v>631</v>
      </c>
      <c r="B176" s="37" t="s">
        <v>1129</v>
      </c>
      <c r="C176" s="33">
        <v>11.372161</v>
      </c>
      <c r="D176" s="33">
        <v>11.608162999999999</v>
      </c>
      <c r="E176" s="33">
        <v>11.716412999999999</v>
      </c>
      <c r="F176" s="33">
        <v>11.894546</v>
      </c>
      <c r="G176" s="33">
        <v>12.118271</v>
      </c>
      <c r="H176" s="33">
        <v>12.374622</v>
      </c>
      <c r="I176" s="33">
        <v>12.642364000000001</v>
      </c>
      <c r="J176" s="33">
        <v>12.925800000000001</v>
      </c>
      <c r="K176" s="33">
        <v>12.996115</v>
      </c>
      <c r="L176" s="33">
        <v>13.186512</v>
      </c>
      <c r="M176" s="33">
        <v>13.361717000000001</v>
      </c>
      <c r="N176" s="33">
        <v>13.516208000000001</v>
      </c>
      <c r="O176" s="33">
        <v>13.597213999999999</v>
      </c>
      <c r="P176" s="33">
        <v>13.616676</v>
      </c>
      <c r="Q176" s="33">
        <v>13.639376</v>
      </c>
      <c r="R176" s="33">
        <v>13.669010999999999</v>
      </c>
      <c r="S176" s="33">
        <v>13.698966</v>
      </c>
      <c r="T176" s="33">
        <v>13.728073</v>
      </c>
      <c r="U176" s="33">
        <v>13.758075</v>
      </c>
      <c r="V176" s="33">
        <v>13.789474</v>
      </c>
      <c r="W176" s="33">
        <v>13.818527</v>
      </c>
      <c r="X176" s="33">
        <v>13.788951000000001</v>
      </c>
      <c r="Y176" s="33">
        <v>13.824795</v>
      </c>
      <c r="Z176" s="33">
        <v>13.860272999999999</v>
      </c>
      <c r="AA176" s="33">
        <v>13.904553999999999</v>
      </c>
      <c r="AB176" s="33">
        <v>13.967273</v>
      </c>
      <c r="AC176" s="33">
        <v>14.041276999999999</v>
      </c>
      <c r="AD176" s="33">
        <v>14.135870000000001</v>
      </c>
      <c r="AE176" s="33">
        <v>14.240841</v>
      </c>
      <c r="AF176" s="33">
        <v>14.354647</v>
      </c>
      <c r="AG176" s="33">
        <v>14.458164</v>
      </c>
      <c r="AH176" s="32">
        <v>8.0350000000000005E-3</v>
      </c>
    </row>
    <row r="177" spans="1:34" ht="15" customHeight="1">
      <c r="A177" s="19" t="s">
        <v>630</v>
      </c>
      <c r="B177" s="37" t="s">
        <v>1122</v>
      </c>
      <c r="C177" s="33">
        <v>12.278423</v>
      </c>
      <c r="D177" s="33">
        <v>12.390484000000001</v>
      </c>
      <c r="E177" s="33">
        <v>12.450820999999999</v>
      </c>
      <c r="F177" s="33">
        <v>12.551641999999999</v>
      </c>
      <c r="G177" s="33">
        <v>12.689613</v>
      </c>
      <c r="H177" s="33">
        <v>12.866436</v>
      </c>
      <c r="I177" s="33">
        <v>13.086015</v>
      </c>
      <c r="J177" s="33">
        <v>13.334464000000001</v>
      </c>
      <c r="K177" s="33">
        <v>13.398194</v>
      </c>
      <c r="L177" s="33">
        <v>13.544095</v>
      </c>
      <c r="M177" s="33">
        <v>13.671277999999999</v>
      </c>
      <c r="N177" s="33">
        <v>13.761765</v>
      </c>
      <c r="O177" s="33">
        <v>13.811472</v>
      </c>
      <c r="P177" s="33">
        <v>13.829528</v>
      </c>
      <c r="Q177" s="33">
        <v>13.837384</v>
      </c>
      <c r="R177" s="33">
        <v>13.838450999999999</v>
      </c>
      <c r="S177" s="33">
        <v>13.839243</v>
      </c>
      <c r="T177" s="33">
        <v>13.835710000000001</v>
      </c>
      <c r="U177" s="33">
        <v>13.832872999999999</v>
      </c>
      <c r="V177" s="33">
        <v>13.830508</v>
      </c>
      <c r="W177" s="33">
        <v>13.828676</v>
      </c>
      <c r="X177" s="33">
        <v>13.82729</v>
      </c>
      <c r="Y177" s="33">
        <v>13.826283999999999</v>
      </c>
      <c r="Z177" s="33">
        <v>13.825673</v>
      </c>
      <c r="AA177" s="33">
        <v>13.8255</v>
      </c>
      <c r="AB177" s="33">
        <v>13.825533999999999</v>
      </c>
      <c r="AC177" s="33">
        <v>13.820675</v>
      </c>
      <c r="AD177" s="33">
        <v>13.794587999999999</v>
      </c>
      <c r="AE177" s="33">
        <v>13.802619</v>
      </c>
      <c r="AF177" s="33">
        <v>13.815009</v>
      </c>
      <c r="AG177" s="33">
        <v>13.833608</v>
      </c>
      <c r="AH177" s="32">
        <v>3.9830000000000004E-3</v>
      </c>
    </row>
    <row r="178" spans="1:34" ht="15" customHeight="1">
      <c r="A178" s="19" t="s">
        <v>629</v>
      </c>
      <c r="B178" s="37" t="s">
        <v>1123</v>
      </c>
      <c r="C178" s="33">
        <v>12.111692</v>
      </c>
      <c r="D178" s="33">
        <v>12.298147</v>
      </c>
      <c r="E178" s="33">
        <v>12.429470999999999</v>
      </c>
      <c r="F178" s="33">
        <v>12.611805</v>
      </c>
      <c r="G178" s="33">
        <v>12.839409</v>
      </c>
      <c r="H178" s="33">
        <v>13.117630999999999</v>
      </c>
      <c r="I178" s="33">
        <v>13.440863</v>
      </c>
      <c r="J178" s="33">
        <v>13.797917</v>
      </c>
      <c r="K178" s="33">
        <v>13.826043</v>
      </c>
      <c r="L178" s="33">
        <v>13.924735999999999</v>
      </c>
      <c r="M178" s="33">
        <v>14.015807000000001</v>
      </c>
      <c r="N178" s="33">
        <v>14.067591</v>
      </c>
      <c r="O178" s="33">
        <v>14.0844</v>
      </c>
      <c r="P178" s="33">
        <v>14.071206999999999</v>
      </c>
      <c r="Q178" s="33">
        <v>14.038795</v>
      </c>
      <c r="R178" s="33">
        <v>14.002079</v>
      </c>
      <c r="S178" s="33">
        <v>13.967003999999999</v>
      </c>
      <c r="T178" s="33">
        <v>13.932926</v>
      </c>
      <c r="U178" s="33">
        <v>13.900482999999999</v>
      </c>
      <c r="V178" s="33">
        <v>13.868378999999999</v>
      </c>
      <c r="W178" s="33">
        <v>13.83966</v>
      </c>
      <c r="X178" s="33">
        <v>13.814634</v>
      </c>
      <c r="Y178" s="33">
        <v>13.786243000000001</v>
      </c>
      <c r="Z178" s="33">
        <v>13.759869999999999</v>
      </c>
      <c r="AA178" s="33">
        <v>13.736584000000001</v>
      </c>
      <c r="AB178" s="33">
        <v>13.714369</v>
      </c>
      <c r="AC178" s="33">
        <v>13.692971</v>
      </c>
      <c r="AD178" s="33">
        <v>13.672589</v>
      </c>
      <c r="AE178" s="33">
        <v>13.653271</v>
      </c>
      <c r="AF178" s="33">
        <v>13.634584</v>
      </c>
      <c r="AG178" s="33">
        <v>13.616954</v>
      </c>
      <c r="AH178" s="32">
        <v>3.9119999999999997E-3</v>
      </c>
    </row>
    <row r="179" spans="1:34" ht="15" customHeight="1">
      <c r="A179" s="19" t="s">
        <v>628</v>
      </c>
      <c r="B179" s="37" t="s">
        <v>1165</v>
      </c>
      <c r="C179" s="33">
        <v>11.013406</v>
      </c>
      <c r="D179" s="33">
        <v>11.276014999999999</v>
      </c>
      <c r="E179" s="33">
        <v>11.444101</v>
      </c>
      <c r="F179" s="33">
        <v>11.654106000000001</v>
      </c>
      <c r="G179" s="33">
        <v>11.904172000000001</v>
      </c>
      <c r="H179" s="33">
        <v>12.179292999999999</v>
      </c>
      <c r="I179" s="33">
        <v>12.455469000000001</v>
      </c>
      <c r="J179" s="33">
        <v>12.762641</v>
      </c>
      <c r="K179" s="33">
        <v>12.857602999999999</v>
      </c>
      <c r="L179" s="33">
        <v>13.040239</v>
      </c>
      <c r="M179" s="33">
        <v>13.222006</v>
      </c>
      <c r="N179" s="33">
        <v>13.345882</v>
      </c>
      <c r="O179" s="33">
        <v>13.398828999999999</v>
      </c>
      <c r="P179" s="33">
        <v>13.389932</v>
      </c>
      <c r="Q179" s="33">
        <v>13.390180000000001</v>
      </c>
      <c r="R179" s="33">
        <v>13.385707999999999</v>
      </c>
      <c r="S179" s="33">
        <v>13.384715999999999</v>
      </c>
      <c r="T179" s="33">
        <v>13.385285</v>
      </c>
      <c r="U179" s="33">
        <v>13.38636</v>
      </c>
      <c r="V179" s="33">
        <v>13.388477999999999</v>
      </c>
      <c r="W179" s="33">
        <v>13.391391</v>
      </c>
      <c r="X179" s="33">
        <v>13.33972</v>
      </c>
      <c r="Y179" s="33">
        <v>13.357073</v>
      </c>
      <c r="Z179" s="33">
        <v>13.386817000000001</v>
      </c>
      <c r="AA179" s="33">
        <v>13.419119</v>
      </c>
      <c r="AB179" s="33">
        <v>13.458243</v>
      </c>
      <c r="AC179" s="33">
        <v>13.519278999999999</v>
      </c>
      <c r="AD179" s="33">
        <v>13.592381</v>
      </c>
      <c r="AE179" s="33">
        <v>13.68089</v>
      </c>
      <c r="AF179" s="33">
        <v>13.770393</v>
      </c>
      <c r="AG179" s="33">
        <v>13.861917</v>
      </c>
      <c r="AH179" s="32">
        <v>7.6969999999999998E-3</v>
      </c>
    </row>
    <row r="180" spans="1:34" ht="15" customHeight="1">
      <c r="A180" s="19" t="s">
        <v>627</v>
      </c>
      <c r="B180" s="37" t="s">
        <v>1152</v>
      </c>
      <c r="C180" s="33">
        <v>26.943646999999999</v>
      </c>
      <c r="D180" s="33">
        <v>27.103387999999999</v>
      </c>
      <c r="E180" s="33">
        <v>27.217566999999999</v>
      </c>
      <c r="F180" s="33">
        <v>27.322797999999999</v>
      </c>
      <c r="G180" s="33">
        <v>27.467963999999998</v>
      </c>
      <c r="H180" s="33">
        <v>27.667482</v>
      </c>
      <c r="I180" s="33">
        <v>27.921341000000002</v>
      </c>
      <c r="J180" s="33">
        <v>28.224304</v>
      </c>
      <c r="K180" s="33">
        <v>28.407834999999999</v>
      </c>
      <c r="L180" s="33">
        <v>28.69586</v>
      </c>
      <c r="M180" s="33">
        <v>28.917421000000001</v>
      </c>
      <c r="N180" s="33">
        <v>29.042099</v>
      </c>
      <c r="O180" s="33">
        <v>29.086787999999999</v>
      </c>
      <c r="P180" s="33">
        <v>29.099751000000001</v>
      </c>
      <c r="Q180" s="33">
        <v>29.107948</v>
      </c>
      <c r="R180" s="33">
        <v>29.113253</v>
      </c>
      <c r="S180" s="33">
        <v>29.112164</v>
      </c>
      <c r="T180" s="33">
        <v>29.1112</v>
      </c>
      <c r="U180" s="33">
        <v>29.110558999999999</v>
      </c>
      <c r="V180" s="33">
        <v>29.110461999999998</v>
      </c>
      <c r="W180" s="33">
        <v>28.976416</v>
      </c>
      <c r="X180" s="33">
        <v>28.985966000000001</v>
      </c>
      <c r="Y180" s="33">
        <v>28.99822</v>
      </c>
      <c r="Z180" s="33">
        <v>29.011489999999998</v>
      </c>
      <c r="AA180" s="33">
        <v>29.030412999999999</v>
      </c>
      <c r="AB180" s="33">
        <v>29.052336</v>
      </c>
      <c r="AC180" s="33">
        <v>29.076435</v>
      </c>
      <c r="AD180" s="33">
        <v>29.101959000000001</v>
      </c>
      <c r="AE180" s="33">
        <v>29.127623</v>
      </c>
      <c r="AF180" s="33">
        <v>29.152338</v>
      </c>
      <c r="AG180" s="33">
        <v>29.174662000000001</v>
      </c>
      <c r="AH180" s="32">
        <v>2.6549999999999998E-3</v>
      </c>
    </row>
    <row r="181" spans="1:34">
      <c r="A181" s="19" t="s">
        <v>626</v>
      </c>
      <c r="B181" s="37" t="s">
        <v>1166</v>
      </c>
      <c r="C181" s="33">
        <v>22.632963</v>
      </c>
      <c r="D181" s="33">
        <v>22.957091999999999</v>
      </c>
      <c r="E181" s="33">
        <v>23.358597</v>
      </c>
      <c r="F181" s="33">
        <v>23.698526000000001</v>
      </c>
      <c r="G181" s="33">
        <v>24.187473000000001</v>
      </c>
      <c r="H181" s="33">
        <v>24.802168000000002</v>
      </c>
      <c r="I181" s="33">
        <v>25.531600999999998</v>
      </c>
      <c r="J181" s="33">
        <v>26.374994000000001</v>
      </c>
      <c r="K181" s="33">
        <v>26.771439000000001</v>
      </c>
      <c r="L181" s="33">
        <v>27.494781</v>
      </c>
      <c r="M181" s="33">
        <v>28.035391000000001</v>
      </c>
      <c r="N181" s="33">
        <v>28.435516</v>
      </c>
      <c r="O181" s="33">
        <v>28.548590000000001</v>
      </c>
      <c r="P181" s="33">
        <v>28.573391000000001</v>
      </c>
      <c r="Q181" s="33">
        <v>28.589378</v>
      </c>
      <c r="R181" s="33">
        <v>28.594681000000001</v>
      </c>
      <c r="S181" s="33">
        <v>28.592082999999999</v>
      </c>
      <c r="T181" s="33">
        <v>28.588228000000001</v>
      </c>
      <c r="U181" s="33">
        <v>28.584602</v>
      </c>
      <c r="V181" s="33">
        <v>28.581496999999999</v>
      </c>
      <c r="W181" s="33">
        <v>28.578883999999999</v>
      </c>
      <c r="X181" s="33">
        <v>28.576656</v>
      </c>
      <c r="Y181" s="33">
        <v>28.574788999999999</v>
      </c>
      <c r="Z181" s="33">
        <v>28.573225000000001</v>
      </c>
      <c r="AA181" s="33">
        <v>28.571902999999999</v>
      </c>
      <c r="AB181" s="33">
        <v>28.570744000000001</v>
      </c>
      <c r="AC181" s="33">
        <v>28.569724999999998</v>
      </c>
      <c r="AD181" s="33">
        <v>28.568874000000001</v>
      </c>
      <c r="AE181" s="33">
        <v>28.568156999999999</v>
      </c>
      <c r="AF181" s="33">
        <v>28.56756</v>
      </c>
      <c r="AG181" s="33">
        <v>28.567093</v>
      </c>
      <c r="AH181" s="32">
        <v>7.7920000000000003E-3</v>
      </c>
    </row>
    <row r="182" spans="1:34">
      <c r="A182" s="19" t="s">
        <v>625</v>
      </c>
      <c r="B182" s="37" t="s">
        <v>1167</v>
      </c>
      <c r="C182" s="33">
        <v>18.31916</v>
      </c>
      <c r="D182" s="33">
        <v>18.637445</v>
      </c>
      <c r="E182" s="33">
        <v>18.731166999999999</v>
      </c>
      <c r="F182" s="33">
        <v>18.853666</v>
      </c>
      <c r="G182" s="33">
        <v>19.011057000000001</v>
      </c>
      <c r="H182" s="33">
        <v>19.216137</v>
      </c>
      <c r="I182" s="33">
        <v>19.471630000000001</v>
      </c>
      <c r="J182" s="33">
        <v>19.784786</v>
      </c>
      <c r="K182" s="33">
        <v>19.897226</v>
      </c>
      <c r="L182" s="33">
        <v>20.108267000000001</v>
      </c>
      <c r="M182" s="33">
        <v>20.259747999999998</v>
      </c>
      <c r="N182" s="33">
        <v>20.293088999999998</v>
      </c>
      <c r="O182" s="33">
        <v>20.364847000000001</v>
      </c>
      <c r="P182" s="33">
        <v>20.413160000000001</v>
      </c>
      <c r="Q182" s="33">
        <v>20.447154999999999</v>
      </c>
      <c r="R182" s="33">
        <v>20.478881999999999</v>
      </c>
      <c r="S182" s="33">
        <v>20.513238999999999</v>
      </c>
      <c r="T182" s="33">
        <v>20.484553999999999</v>
      </c>
      <c r="U182" s="33">
        <v>20.520582000000001</v>
      </c>
      <c r="V182" s="33">
        <v>20.553749</v>
      </c>
      <c r="W182" s="33">
        <v>20.585771999999999</v>
      </c>
      <c r="X182" s="33">
        <v>20.615507000000001</v>
      </c>
      <c r="Y182" s="33">
        <v>20.632131999999999</v>
      </c>
      <c r="Z182" s="33">
        <v>20.650894000000001</v>
      </c>
      <c r="AA182" s="33">
        <v>20.671164999999998</v>
      </c>
      <c r="AB182" s="33">
        <v>20.691199999999998</v>
      </c>
      <c r="AC182" s="33">
        <v>20.710218000000001</v>
      </c>
      <c r="AD182" s="33">
        <v>20.727501</v>
      </c>
      <c r="AE182" s="33">
        <v>20.742836</v>
      </c>
      <c r="AF182" s="33">
        <v>20.749586000000001</v>
      </c>
      <c r="AG182" s="33">
        <v>20.763186000000001</v>
      </c>
      <c r="AH182" s="32">
        <v>4.1830000000000001E-3</v>
      </c>
    </row>
    <row r="183" spans="1:34" ht="15" customHeight="1">
      <c r="A183" s="19" t="s">
        <v>624</v>
      </c>
      <c r="B183" s="37" t="s">
        <v>1156</v>
      </c>
      <c r="C183" s="33">
        <v>18.454547999999999</v>
      </c>
      <c r="D183" s="33">
        <v>16.244858000000001</v>
      </c>
      <c r="E183" s="33">
        <v>16.244858000000001</v>
      </c>
      <c r="F183" s="33">
        <v>16.244858000000001</v>
      </c>
      <c r="G183" s="33">
        <v>16.244858000000001</v>
      </c>
      <c r="H183" s="33">
        <v>16.244858000000001</v>
      </c>
      <c r="I183" s="33">
        <v>16.244858000000001</v>
      </c>
      <c r="J183" s="33">
        <v>16.244858000000001</v>
      </c>
      <c r="K183" s="33">
        <v>16.244858000000001</v>
      </c>
      <c r="L183" s="33">
        <v>16.244858000000001</v>
      </c>
      <c r="M183" s="33">
        <v>16.244858000000001</v>
      </c>
      <c r="N183" s="33">
        <v>16.244858000000001</v>
      </c>
      <c r="O183" s="33">
        <v>16.244858000000001</v>
      </c>
      <c r="P183" s="33">
        <v>16.244858000000001</v>
      </c>
      <c r="Q183" s="33">
        <v>16.244858000000001</v>
      </c>
      <c r="R183" s="33">
        <v>16.244858000000001</v>
      </c>
      <c r="S183" s="33">
        <v>16.244858000000001</v>
      </c>
      <c r="T183" s="33">
        <v>16.244858000000001</v>
      </c>
      <c r="U183" s="33">
        <v>16.244858000000001</v>
      </c>
      <c r="V183" s="33">
        <v>16.244858000000001</v>
      </c>
      <c r="W183" s="33">
        <v>16.244858000000001</v>
      </c>
      <c r="X183" s="33">
        <v>16.244858000000001</v>
      </c>
      <c r="Y183" s="33">
        <v>16.244858000000001</v>
      </c>
      <c r="Z183" s="33">
        <v>16.244858000000001</v>
      </c>
      <c r="AA183" s="33">
        <v>16.244858000000001</v>
      </c>
      <c r="AB183" s="33">
        <v>16.244858000000001</v>
      </c>
      <c r="AC183" s="33">
        <v>16.244858000000001</v>
      </c>
      <c r="AD183" s="33">
        <v>16.244858000000001</v>
      </c>
      <c r="AE183" s="33">
        <v>16.244858000000001</v>
      </c>
      <c r="AF183" s="33">
        <v>16.244858000000001</v>
      </c>
      <c r="AG183" s="33">
        <v>16.244858000000001</v>
      </c>
      <c r="AH183" s="32">
        <v>-4.2420000000000001E-3</v>
      </c>
    </row>
    <row r="184" spans="1:34" ht="15" customHeight="1">
      <c r="A184" s="19" t="s">
        <v>623</v>
      </c>
      <c r="B184" s="37" t="s">
        <v>2077</v>
      </c>
      <c r="C184" s="33">
        <v>15.236129</v>
      </c>
      <c r="D184" s="33">
        <v>15.438084</v>
      </c>
      <c r="E184" s="33">
        <v>15.588023</v>
      </c>
      <c r="F184" s="33">
        <v>15.800247000000001</v>
      </c>
      <c r="G184" s="33">
        <v>16.074567999999999</v>
      </c>
      <c r="H184" s="33">
        <v>16.386198</v>
      </c>
      <c r="I184" s="33">
        <v>16.708863999999998</v>
      </c>
      <c r="J184" s="33">
        <v>16.965294</v>
      </c>
      <c r="K184" s="33">
        <v>17.032696000000001</v>
      </c>
      <c r="L184" s="33">
        <v>17.152971000000001</v>
      </c>
      <c r="M184" s="33">
        <v>17.235724999999999</v>
      </c>
      <c r="N184" s="33">
        <v>17.283124999999998</v>
      </c>
      <c r="O184" s="33">
        <v>17.293873000000001</v>
      </c>
      <c r="P184" s="33">
        <v>17.279449</v>
      </c>
      <c r="Q184" s="33">
        <v>17.267593000000002</v>
      </c>
      <c r="R184" s="33">
        <v>17.256796000000001</v>
      </c>
      <c r="S184" s="33">
        <v>17.246607000000001</v>
      </c>
      <c r="T184" s="33">
        <v>17.236151</v>
      </c>
      <c r="U184" s="33">
        <v>17.225512999999999</v>
      </c>
      <c r="V184" s="33">
        <v>17.218391</v>
      </c>
      <c r="W184" s="33">
        <v>17.210675999999999</v>
      </c>
      <c r="X184" s="33">
        <v>17.186482999999999</v>
      </c>
      <c r="Y184" s="33">
        <v>17.184498000000001</v>
      </c>
      <c r="Z184" s="33">
        <v>17.179054000000001</v>
      </c>
      <c r="AA184" s="33">
        <v>17.178090999999998</v>
      </c>
      <c r="AB184" s="33">
        <v>17.182331000000001</v>
      </c>
      <c r="AC184" s="33">
        <v>17.190332000000001</v>
      </c>
      <c r="AD184" s="33">
        <v>17.205090999999999</v>
      </c>
      <c r="AE184" s="33">
        <v>17.222705999999999</v>
      </c>
      <c r="AF184" s="33">
        <v>17.244361999999999</v>
      </c>
      <c r="AG184" s="33">
        <v>17.262357999999999</v>
      </c>
      <c r="AH184" s="32">
        <v>4.1710000000000002E-3</v>
      </c>
    </row>
    <row r="185" spans="1:34" ht="15" customHeight="1">
      <c r="B185" s="30" t="s">
        <v>1249</v>
      </c>
    </row>
    <row r="186" spans="1:34" ht="15" customHeight="1">
      <c r="A186" s="19" t="s">
        <v>622</v>
      </c>
      <c r="B186" s="37" t="s">
        <v>1121</v>
      </c>
      <c r="C186" s="33">
        <v>9.6559530000000002</v>
      </c>
      <c r="D186" s="33">
        <v>9.9479570000000006</v>
      </c>
      <c r="E186" s="33">
        <v>10.115456</v>
      </c>
      <c r="F186" s="33">
        <v>10.340456</v>
      </c>
      <c r="G186" s="33">
        <v>10.628728000000001</v>
      </c>
      <c r="H186" s="33">
        <v>10.960763999999999</v>
      </c>
      <c r="I186" s="33">
        <v>11.290639000000001</v>
      </c>
      <c r="J186" s="33">
        <v>11.650408000000001</v>
      </c>
      <c r="K186" s="33">
        <v>11.832385</v>
      </c>
      <c r="L186" s="33">
        <v>12.146115999999999</v>
      </c>
      <c r="M186" s="33">
        <v>12.432252999999999</v>
      </c>
      <c r="N186" s="33">
        <v>12.698682</v>
      </c>
      <c r="O186" s="33">
        <v>12.83761</v>
      </c>
      <c r="P186" s="33">
        <v>12.835402</v>
      </c>
      <c r="Q186" s="33">
        <v>12.833826</v>
      </c>
      <c r="R186" s="33">
        <v>12.832639</v>
      </c>
      <c r="S186" s="33">
        <v>12.831880999999999</v>
      </c>
      <c r="T186" s="33">
        <v>12.83112</v>
      </c>
      <c r="U186" s="33">
        <v>12.830503999999999</v>
      </c>
      <c r="V186" s="33">
        <v>12.829739999999999</v>
      </c>
      <c r="W186" s="33">
        <v>12.829205</v>
      </c>
      <c r="X186" s="33">
        <v>12.828856999999999</v>
      </c>
      <c r="Y186" s="33">
        <v>12.828688</v>
      </c>
      <c r="Z186" s="33">
        <v>12.828671</v>
      </c>
      <c r="AA186" s="33">
        <v>12.82878</v>
      </c>
      <c r="AB186" s="33">
        <v>12.828887999999999</v>
      </c>
      <c r="AC186" s="33">
        <v>12.828991</v>
      </c>
      <c r="AD186" s="33">
        <v>12.829186</v>
      </c>
      <c r="AE186" s="33">
        <v>12.829461999999999</v>
      </c>
      <c r="AF186" s="33">
        <v>12.829818</v>
      </c>
      <c r="AG186" s="33">
        <v>12.830237</v>
      </c>
      <c r="AH186" s="32">
        <v>9.5189999999999997E-3</v>
      </c>
    </row>
    <row r="187" spans="1:34" ht="15" customHeight="1">
      <c r="A187" s="19" t="s">
        <v>621</v>
      </c>
      <c r="B187" s="37" t="s">
        <v>1129</v>
      </c>
      <c r="C187" s="33">
        <v>7.0945929999999997</v>
      </c>
      <c r="D187" s="33">
        <v>7.3061579999999999</v>
      </c>
      <c r="E187" s="33">
        <v>7.4158920000000004</v>
      </c>
      <c r="F187" s="33">
        <v>7.557823</v>
      </c>
      <c r="G187" s="33">
        <v>7.730029</v>
      </c>
      <c r="H187" s="33">
        <v>7.9307439999999998</v>
      </c>
      <c r="I187" s="33">
        <v>8.1389879999999994</v>
      </c>
      <c r="J187" s="33">
        <v>8.3719239999999999</v>
      </c>
      <c r="K187" s="33">
        <v>8.4549400000000006</v>
      </c>
      <c r="L187" s="33">
        <v>8.6599690000000002</v>
      </c>
      <c r="M187" s="33">
        <v>8.8463419999999999</v>
      </c>
      <c r="N187" s="33">
        <v>9.0210779999999993</v>
      </c>
      <c r="O187" s="33">
        <v>9.1430349999999994</v>
      </c>
      <c r="P187" s="33">
        <v>9.1912479999999999</v>
      </c>
      <c r="Q187" s="33">
        <v>9.1926439999999996</v>
      </c>
      <c r="R187" s="33">
        <v>9.1905560000000008</v>
      </c>
      <c r="S187" s="33">
        <v>9.1884409999999992</v>
      </c>
      <c r="T187" s="33">
        <v>9.1866909999999997</v>
      </c>
      <c r="U187" s="33">
        <v>9.1850810000000003</v>
      </c>
      <c r="V187" s="33">
        <v>9.1838700000000006</v>
      </c>
      <c r="W187" s="33">
        <v>9.1826329999999992</v>
      </c>
      <c r="X187" s="33">
        <v>9.181362</v>
      </c>
      <c r="Y187" s="33">
        <v>9.1800490000000003</v>
      </c>
      <c r="Z187" s="33">
        <v>9.1786940000000001</v>
      </c>
      <c r="AA187" s="33">
        <v>9.177289</v>
      </c>
      <c r="AB187" s="33">
        <v>9.1759299999999993</v>
      </c>
      <c r="AC187" s="33">
        <v>9.1746040000000004</v>
      </c>
      <c r="AD187" s="33">
        <v>9.1732259999999997</v>
      </c>
      <c r="AE187" s="33">
        <v>9.1717879999999994</v>
      </c>
      <c r="AF187" s="33">
        <v>9.1702899999999996</v>
      </c>
      <c r="AG187" s="33">
        <v>9.1687309999999993</v>
      </c>
      <c r="AH187" s="32">
        <v>8.5850000000000006E-3</v>
      </c>
    </row>
    <row r="188" spans="1:34">
      <c r="A188" s="19" t="s">
        <v>620</v>
      </c>
      <c r="B188" s="37" t="s">
        <v>1122</v>
      </c>
      <c r="C188" s="33">
        <v>6.9232909999999999</v>
      </c>
      <c r="D188" s="33">
        <v>7.125318</v>
      </c>
      <c r="E188" s="33">
        <v>7.2408609999999998</v>
      </c>
      <c r="F188" s="33">
        <v>7.4066640000000001</v>
      </c>
      <c r="G188" s="33">
        <v>7.6094720000000002</v>
      </c>
      <c r="H188" s="33">
        <v>7.8470589999999998</v>
      </c>
      <c r="I188" s="33">
        <v>8.0986229999999999</v>
      </c>
      <c r="J188" s="33">
        <v>8.3529630000000008</v>
      </c>
      <c r="K188" s="33">
        <v>8.4366869999999992</v>
      </c>
      <c r="L188" s="33">
        <v>8.6562780000000004</v>
      </c>
      <c r="M188" s="33">
        <v>8.8486250000000002</v>
      </c>
      <c r="N188" s="33">
        <v>9.0224969999999995</v>
      </c>
      <c r="O188" s="33">
        <v>9.1364380000000001</v>
      </c>
      <c r="P188" s="33">
        <v>9.1801049999999993</v>
      </c>
      <c r="Q188" s="33">
        <v>9.2182239999999993</v>
      </c>
      <c r="R188" s="33">
        <v>9.2489240000000006</v>
      </c>
      <c r="S188" s="33">
        <v>9.2744970000000002</v>
      </c>
      <c r="T188" s="33">
        <v>9.2760770000000008</v>
      </c>
      <c r="U188" s="33">
        <v>9.2762519999999995</v>
      </c>
      <c r="V188" s="33">
        <v>9.2765109999999993</v>
      </c>
      <c r="W188" s="33">
        <v>9.2768770000000007</v>
      </c>
      <c r="X188" s="33">
        <v>9.2773640000000004</v>
      </c>
      <c r="Y188" s="33">
        <v>9.2779790000000002</v>
      </c>
      <c r="Z188" s="33">
        <v>9.2787140000000008</v>
      </c>
      <c r="AA188" s="33">
        <v>9.2795249999999996</v>
      </c>
      <c r="AB188" s="33">
        <v>9.2803430000000002</v>
      </c>
      <c r="AC188" s="33">
        <v>9.28111</v>
      </c>
      <c r="AD188" s="33">
        <v>9.2817930000000004</v>
      </c>
      <c r="AE188" s="33">
        <v>9.2823709999999995</v>
      </c>
      <c r="AF188" s="33">
        <v>9.2828389999999992</v>
      </c>
      <c r="AG188" s="33">
        <v>9.2830720000000007</v>
      </c>
      <c r="AH188" s="32">
        <v>9.8250000000000004E-3</v>
      </c>
    </row>
    <row r="189" spans="1:34" ht="15" customHeight="1">
      <c r="A189" s="19" t="s">
        <v>619</v>
      </c>
      <c r="B189" s="37" t="s">
        <v>1123</v>
      </c>
      <c r="C189" s="33">
        <v>7.0355270000000001</v>
      </c>
      <c r="D189" s="33">
        <v>7.2667609999999998</v>
      </c>
      <c r="E189" s="33">
        <v>7.4078489999999997</v>
      </c>
      <c r="F189" s="33">
        <v>7.6021929999999998</v>
      </c>
      <c r="G189" s="33">
        <v>7.8396889999999999</v>
      </c>
      <c r="H189" s="33">
        <v>8.1168580000000006</v>
      </c>
      <c r="I189" s="33">
        <v>8.3977570000000004</v>
      </c>
      <c r="J189" s="33">
        <v>8.6740220000000008</v>
      </c>
      <c r="K189" s="33">
        <v>8.7724519999999995</v>
      </c>
      <c r="L189" s="33">
        <v>8.985887</v>
      </c>
      <c r="M189" s="33">
        <v>9.1794379999999993</v>
      </c>
      <c r="N189" s="33">
        <v>9.3606870000000004</v>
      </c>
      <c r="O189" s="33">
        <v>9.4760390000000001</v>
      </c>
      <c r="P189" s="33">
        <v>9.5055019999999999</v>
      </c>
      <c r="Q189" s="33">
        <v>9.5168619999999997</v>
      </c>
      <c r="R189" s="33">
        <v>9.5164259999999992</v>
      </c>
      <c r="S189" s="33">
        <v>9.5160370000000007</v>
      </c>
      <c r="T189" s="33">
        <v>9.5153400000000001</v>
      </c>
      <c r="U189" s="33">
        <v>9.5155419999999999</v>
      </c>
      <c r="V189" s="33">
        <v>9.5161099999999994</v>
      </c>
      <c r="W189" s="33">
        <v>9.5170169999999992</v>
      </c>
      <c r="X189" s="33">
        <v>9.5180950000000006</v>
      </c>
      <c r="Y189" s="33">
        <v>9.5194639999999993</v>
      </c>
      <c r="Z189" s="33">
        <v>9.5211129999999997</v>
      </c>
      <c r="AA189" s="33">
        <v>9.5230329999999999</v>
      </c>
      <c r="AB189" s="33">
        <v>9.5252149999999993</v>
      </c>
      <c r="AC189" s="33">
        <v>9.5276510000000005</v>
      </c>
      <c r="AD189" s="33">
        <v>9.5303369999999994</v>
      </c>
      <c r="AE189" s="33">
        <v>9.5337019999999999</v>
      </c>
      <c r="AF189" s="33">
        <v>9.5373319999999993</v>
      </c>
      <c r="AG189" s="33">
        <v>9.5409570000000006</v>
      </c>
      <c r="AH189" s="32">
        <v>1.0206E-2</v>
      </c>
    </row>
    <row r="190" spans="1:34" ht="15" customHeight="1">
      <c r="A190" s="19" t="s">
        <v>618</v>
      </c>
      <c r="B190" s="37" t="s">
        <v>1165</v>
      </c>
      <c r="C190" s="33">
        <v>7.0239770000000004</v>
      </c>
      <c r="D190" s="33">
        <v>7.2325910000000002</v>
      </c>
      <c r="E190" s="33">
        <v>7.3398760000000003</v>
      </c>
      <c r="F190" s="33">
        <v>7.4786960000000002</v>
      </c>
      <c r="G190" s="33">
        <v>7.6474989999999998</v>
      </c>
      <c r="H190" s="33">
        <v>7.8457160000000004</v>
      </c>
      <c r="I190" s="33">
        <v>8.0506630000000001</v>
      </c>
      <c r="J190" s="33">
        <v>8.2804590000000005</v>
      </c>
      <c r="K190" s="33">
        <v>8.3611559999999994</v>
      </c>
      <c r="L190" s="33">
        <v>8.5633230000000005</v>
      </c>
      <c r="M190" s="33">
        <v>8.7483450000000005</v>
      </c>
      <c r="N190" s="33">
        <v>8.9225999999999992</v>
      </c>
      <c r="O190" s="33">
        <v>9.0458230000000004</v>
      </c>
      <c r="P190" s="33">
        <v>9.0962099999999992</v>
      </c>
      <c r="Q190" s="33">
        <v>9.0999440000000007</v>
      </c>
      <c r="R190" s="33">
        <v>9.099812</v>
      </c>
      <c r="S190" s="33">
        <v>9.0997070000000004</v>
      </c>
      <c r="T190" s="33">
        <v>9.0996269999999999</v>
      </c>
      <c r="U190" s="33">
        <v>9.0995659999999994</v>
      </c>
      <c r="V190" s="33">
        <v>9.0995179999999998</v>
      </c>
      <c r="W190" s="33">
        <v>9.0994810000000008</v>
      </c>
      <c r="X190" s="33">
        <v>9.0994510000000002</v>
      </c>
      <c r="Y190" s="33">
        <v>9.0994279999999996</v>
      </c>
      <c r="Z190" s="33">
        <v>9.0994089999999996</v>
      </c>
      <c r="AA190" s="33">
        <v>9.0993940000000002</v>
      </c>
      <c r="AB190" s="33">
        <v>9.0993809999999993</v>
      </c>
      <c r="AC190" s="33">
        <v>9.0993700000000004</v>
      </c>
      <c r="AD190" s="33">
        <v>9.0993600000000008</v>
      </c>
      <c r="AE190" s="33">
        <v>9.0993530000000007</v>
      </c>
      <c r="AF190" s="33">
        <v>9.0993460000000006</v>
      </c>
      <c r="AG190" s="33">
        <v>9.0993390000000005</v>
      </c>
      <c r="AH190" s="32">
        <v>8.6660000000000001E-3</v>
      </c>
    </row>
    <row r="191" spans="1:34" ht="15" customHeight="1">
      <c r="A191" s="19" t="s">
        <v>617</v>
      </c>
      <c r="B191" s="37" t="s">
        <v>1152</v>
      </c>
      <c r="C191" s="33">
        <v>16.770681</v>
      </c>
      <c r="D191" s="33">
        <v>17.319915999999999</v>
      </c>
      <c r="E191" s="33">
        <v>17.540993</v>
      </c>
      <c r="F191" s="33">
        <v>17.806149999999999</v>
      </c>
      <c r="G191" s="33">
        <v>18.131084000000001</v>
      </c>
      <c r="H191" s="33">
        <v>18.551514000000001</v>
      </c>
      <c r="I191" s="33">
        <v>19.060248999999999</v>
      </c>
      <c r="J191" s="33">
        <v>19.643166000000001</v>
      </c>
      <c r="K191" s="33">
        <v>19.867986999999999</v>
      </c>
      <c r="L191" s="33">
        <v>20.248224</v>
      </c>
      <c r="M191" s="33">
        <v>20.582408999999998</v>
      </c>
      <c r="N191" s="33">
        <v>20.864747999999999</v>
      </c>
      <c r="O191" s="33">
        <v>21.000195000000001</v>
      </c>
      <c r="P191" s="33">
        <v>20.973717000000001</v>
      </c>
      <c r="Q191" s="33">
        <v>20.941534000000001</v>
      </c>
      <c r="R191" s="33">
        <v>20.912962</v>
      </c>
      <c r="S191" s="33">
        <v>20.887339000000001</v>
      </c>
      <c r="T191" s="33">
        <v>20.863814999999999</v>
      </c>
      <c r="U191" s="33">
        <v>20.842234000000001</v>
      </c>
      <c r="V191" s="33">
        <v>20.822906</v>
      </c>
      <c r="W191" s="33">
        <v>20.805662000000002</v>
      </c>
      <c r="X191" s="33">
        <v>20.790474</v>
      </c>
      <c r="Y191" s="33">
        <v>20.776619</v>
      </c>
      <c r="Z191" s="33">
        <v>20.763914</v>
      </c>
      <c r="AA191" s="33">
        <v>20.752275000000001</v>
      </c>
      <c r="AB191" s="33">
        <v>20.740879</v>
      </c>
      <c r="AC191" s="33">
        <v>20.729534000000001</v>
      </c>
      <c r="AD191" s="33">
        <v>20.718444999999999</v>
      </c>
      <c r="AE191" s="33">
        <v>20.707846</v>
      </c>
      <c r="AF191" s="33">
        <v>20.698214</v>
      </c>
      <c r="AG191" s="33">
        <v>20.689696999999999</v>
      </c>
      <c r="AH191" s="32">
        <v>7.025E-3</v>
      </c>
    </row>
    <row r="192" spans="1:34" ht="15" customHeight="1">
      <c r="A192" s="19" t="s">
        <v>616</v>
      </c>
      <c r="B192" s="37" t="s">
        <v>1166</v>
      </c>
      <c r="C192" s="33">
        <v>14.109495000000001</v>
      </c>
      <c r="D192" s="33">
        <v>14.516603</v>
      </c>
      <c r="E192" s="33">
        <v>14.76421</v>
      </c>
      <c r="F192" s="33">
        <v>15.045161999999999</v>
      </c>
      <c r="G192" s="33">
        <v>15.445099000000001</v>
      </c>
      <c r="H192" s="33">
        <v>15.950824000000001</v>
      </c>
      <c r="I192" s="33">
        <v>16.359686</v>
      </c>
      <c r="J192" s="33">
        <v>16.765329000000001</v>
      </c>
      <c r="K192" s="33">
        <v>16.953211</v>
      </c>
      <c r="L192" s="33">
        <v>17.346174000000001</v>
      </c>
      <c r="M192" s="33">
        <v>17.701409999999999</v>
      </c>
      <c r="N192" s="33">
        <v>18.008778</v>
      </c>
      <c r="O192" s="33">
        <v>18.210446999999998</v>
      </c>
      <c r="P192" s="33">
        <v>18.269777000000001</v>
      </c>
      <c r="Q192" s="33">
        <v>18.291418</v>
      </c>
      <c r="R192" s="33">
        <v>18.304016000000001</v>
      </c>
      <c r="S192" s="33">
        <v>18.310219</v>
      </c>
      <c r="T192" s="33">
        <v>18.315263999999999</v>
      </c>
      <c r="U192" s="33">
        <v>18.318331000000001</v>
      </c>
      <c r="V192" s="33">
        <v>18.318197000000001</v>
      </c>
      <c r="W192" s="33">
        <v>18.318089000000001</v>
      </c>
      <c r="X192" s="33">
        <v>18.317996999999998</v>
      </c>
      <c r="Y192" s="33">
        <v>18.317920999999998</v>
      </c>
      <c r="Z192" s="33">
        <v>18.31786</v>
      </c>
      <c r="AA192" s="33">
        <v>18.317802</v>
      </c>
      <c r="AB192" s="33">
        <v>18.317758999999999</v>
      </c>
      <c r="AC192" s="33">
        <v>18.317719</v>
      </c>
      <c r="AD192" s="33">
        <v>18.317682000000001</v>
      </c>
      <c r="AE192" s="33">
        <v>18.317655999999999</v>
      </c>
      <c r="AF192" s="33">
        <v>18.317630999999999</v>
      </c>
      <c r="AG192" s="33">
        <v>18.317606000000001</v>
      </c>
      <c r="AH192" s="32">
        <v>8.7379999999999992E-3</v>
      </c>
    </row>
    <row r="193" spans="1:34" ht="15" customHeight="1">
      <c r="A193" s="19" t="s">
        <v>615</v>
      </c>
      <c r="B193" s="37" t="s">
        <v>1167</v>
      </c>
      <c r="C193" s="33">
        <v>10.271623999999999</v>
      </c>
      <c r="D193" s="33">
        <v>10.543060000000001</v>
      </c>
      <c r="E193" s="33">
        <v>10.662836</v>
      </c>
      <c r="F193" s="33">
        <v>10.909983</v>
      </c>
      <c r="G193" s="33">
        <v>11.152777</v>
      </c>
      <c r="H193" s="33">
        <v>11.450137</v>
      </c>
      <c r="I193" s="33">
        <v>11.772164</v>
      </c>
      <c r="J193" s="33">
        <v>12.146317</v>
      </c>
      <c r="K193" s="33">
        <v>12.299932</v>
      </c>
      <c r="L193" s="33">
        <v>12.599181</v>
      </c>
      <c r="M193" s="33">
        <v>12.862641</v>
      </c>
      <c r="N193" s="33">
        <v>13.081009999999999</v>
      </c>
      <c r="O193" s="33">
        <v>13.196801000000001</v>
      </c>
      <c r="P193" s="33">
        <v>13.206073999999999</v>
      </c>
      <c r="Q193" s="33">
        <v>13.205886</v>
      </c>
      <c r="R193" s="33">
        <v>13.1998</v>
      </c>
      <c r="S193" s="33">
        <v>13.192259</v>
      </c>
      <c r="T193" s="33">
        <v>13.186287</v>
      </c>
      <c r="U193" s="33">
        <v>13.182017</v>
      </c>
      <c r="V193" s="33">
        <v>13.179131999999999</v>
      </c>
      <c r="W193" s="33">
        <v>13.177747999999999</v>
      </c>
      <c r="X193" s="33">
        <v>13.136168</v>
      </c>
      <c r="Y193" s="33">
        <v>13.158022000000001</v>
      </c>
      <c r="Z193" s="33">
        <v>13.186559000000001</v>
      </c>
      <c r="AA193" s="33">
        <v>13.213891</v>
      </c>
      <c r="AB193" s="33">
        <v>13.269787000000001</v>
      </c>
      <c r="AC193" s="33">
        <v>13.337013000000001</v>
      </c>
      <c r="AD193" s="33">
        <v>13.415107000000001</v>
      </c>
      <c r="AE193" s="33">
        <v>13.50285</v>
      </c>
      <c r="AF193" s="33">
        <v>13.595819000000001</v>
      </c>
      <c r="AG193" s="33">
        <v>13.691106</v>
      </c>
      <c r="AH193" s="32">
        <v>9.6249999999999999E-3</v>
      </c>
    </row>
    <row r="194" spans="1:34">
      <c r="A194" s="19" t="s">
        <v>614</v>
      </c>
      <c r="B194" s="37" t="s">
        <v>1156</v>
      </c>
      <c r="C194" s="33">
        <v>11.486763</v>
      </c>
      <c r="D194" s="33">
        <v>11.486763</v>
      </c>
      <c r="E194" s="33">
        <v>11.486765</v>
      </c>
      <c r="F194" s="33">
        <v>11.486765</v>
      </c>
      <c r="G194" s="33">
        <v>11.486764000000001</v>
      </c>
      <c r="H194" s="33">
        <v>11.486765999999999</v>
      </c>
      <c r="I194" s="33">
        <v>11.486765</v>
      </c>
      <c r="J194" s="33">
        <v>11.486763</v>
      </c>
      <c r="K194" s="33">
        <v>11.486765</v>
      </c>
      <c r="L194" s="33">
        <v>11.486765</v>
      </c>
      <c r="M194" s="33">
        <v>11.486765</v>
      </c>
      <c r="N194" s="33">
        <v>11.486765</v>
      </c>
      <c r="O194" s="33">
        <v>11.486765</v>
      </c>
      <c r="P194" s="33">
        <v>11.486765</v>
      </c>
      <c r="Q194" s="33">
        <v>11.486765</v>
      </c>
      <c r="R194" s="33">
        <v>11.486765</v>
      </c>
      <c r="S194" s="33">
        <v>11.486765</v>
      </c>
      <c r="T194" s="33">
        <v>11.486765</v>
      </c>
      <c r="U194" s="33">
        <v>11.486765</v>
      </c>
      <c r="V194" s="33">
        <v>11.486765</v>
      </c>
      <c r="W194" s="33">
        <v>11.486764000000001</v>
      </c>
      <c r="X194" s="33">
        <v>11.486765</v>
      </c>
      <c r="Y194" s="33">
        <v>11.486764000000001</v>
      </c>
      <c r="Z194" s="33">
        <v>11.486765</v>
      </c>
      <c r="AA194" s="33">
        <v>11.486765</v>
      </c>
      <c r="AB194" s="33">
        <v>11.486765</v>
      </c>
      <c r="AC194" s="33">
        <v>11.486765</v>
      </c>
      <c r="AD194" s="33">
        <v>11.486765</v>
      </c>
      <c r="AE194" s="33">
        <v>11.486765</v>
      </c>
      <c r="AF194" s="33">
        <v>11.486765</v>
      </c>
      <c r="AG194" s="33">
        <v>11.486765</v>
      </c>
      <c r="AH194" s="32">
        <v>0</v>
      </c>
    </row>
    <row r="195" spans="1:34" ht="15" customHeight="1">
      <c r="A195" s="19" t="s">
        <v>613</v>
      </c>
      <c r="B195" s="37" t="s">
        <v>2078</v>
      </c>
      <c r="C195" s="33">
        <v>8.8875980000000006</v>
      </c>
      <c r="D195" s="33">
        <v>9.1578900000000001</v>
      </c>
      <c r="E195" s="33">
        <v>9.3089300000000001</v>
      </c>
      <c r="F195" s="33">
        <v>9.5104310000000005</v>
      </c>
      <c r="G195" s="33">
        <v>9.7661390000000008</v>
      </c>
      <c r="H195" s="33">
        <v>10.057715999999999</v>
      </c>
      <c r="I195" s="33">
        <v>10.344886000000001</v>
      </c>
      <c r="J195" s="33">
        <v>10.661410999999999</v>
      </c>
      <c r="K195" s="33">
        <v>10.807873000000001</v>
      </c>
      <c r="L195" s="33">
        <v>11.086740000000001</v>
      </c>
      <c r="M195" s="33">
        <v>11.341175</v>
      </c>
      <c r="N195" s="33">
        <v>11.578566</v>
      </c>
      <c r="O195" s="33">
        <v>11.714205</v>
      </c>
      <c r="P195" s="33">
        <v>11.731210000000001</v>
      </c>
      <c r="Q195" s="33">
        <v>11.73082</v>
      </c>
      <c r="R195" s="33">
        <v>11.729127</v>
      </c>
      <c r="S195" s="33">
        <v>11.72883</v>
      </c>
      <c r="T195" s="33">
        <v>11.729104</v>
      </c>
      <c r="U195" s="33">
        <v>11.730907</v>
      </c>
      <c r="V195" s="33">
        <v>11.732756999999999</v>
      </c>
      <c r="W195" s="33">
        <v>11.734723000000001</v>
      </c>
      <c r="X195" s="33">
        <v>11.736783000000001</v>
      </c>
      <c r="Y195" s="33">
        <v>11.738937999999999</v>
      </c>
      <c r="Z195" s="33">
        <v>11.74118</v>
      </c>
      <c r="AA195" s="33">
        <v>11.743823000000001</v>
      </c>
      <c r="AB195" s="33">
        <v>11.746796</v>
      </c>
      <c r="AC195" s="33">
        <v>11.749825</v>
      </c>
      <c r="AD195" s="33">
        <v>11.752946</v>
      </c>
      <c r="AE195" s="33">
        <v>11.756157</v>
      </c>
      <c r="AF195" s="33">
        <v>11.759466</v>
      </c>
      <c r="AG195" s="33">
        <v>11.762872</v>
      </c>
      <c r="AH195" s="32">
        <v>9.3869999999999995E-3</v>
      </c>
    </row>
    <row r="196" spans="1:34" ht="15" customHeight="1">
      <c r="B196" s="30" t="s">
        <v>2073</v>
      </c>
    </row>
    <row r="197" spans="1:34" ht="15" customHeight="1">
      <c r="A197" s="19" t="s">
        <v>612</v>
      </c>
      <c r="B197" s="37" t="s">
        <v>1121</v>
      </c>
      <c r="C197" s="33">
        <v>6.2664340000000003</v>
      </c>
      <c r="D197" s="33">
        <v>6.3500730000000001</v>
      </c>
      <c r="E197" s="33">
        <v>6.4489660000000004</v>
      </c>
      <c r="F197" s="33">
        <v>6.5716850000000004</v>
      </c>
      <c r="G197" s="33">
        <v>6.7239170000000001</v>
      </c>
      <c r="H197" s="33">
        <v>6.9000880000000002</v>
      </c>
      <c r="I197" s="33">
        <v>7.0906799999999999</v>
      </c>
      <c r="J197" s="33">
        <v>7.2876159999999999</v>
      </c>
      <c r="K197" s="33">
        <v>7.3896499999999996</v>
      </c>
      <c r="L197" s="33">
        <v>7.5379209999999999</v>
      </c>
      <c r="M197" s="33">
        <v>7.6645479999999999</v>
      </c>
      <c r="N197" s="33">
        <v>7.777031</v>
      </c>
      <c r="O197" s="33">
        <v>7.8441169999999998</v>
      </c>
      <c r="P197" s="33">
        <v>7.850676</v>
      </c>
      <c r="Q197" s="33">
        <v>7.8585719999999997</v>
      </c>
      <c r="R197" s="33">
        <v>7.8629410000000002</v>
      </c>
      <c r="S197" s="33">
        <v>7.8700359999999998</v>
      </c>
      <c r="T197" s="33">
        <v>7.8762080000000001</v>
      </c>
      <c r="U197" s="33">
        <v>7.8795019999999996</v>
      </c>
      <c r="V197" s="33">
        <v>7.8771820000000004</v>
      </c>
      <c r="W197" s="33">
        <v>7.880179</v>
      </c>
      <c r="X197" s="33">
        <v>7.8828480000000001</v>
      </c>
      <c r="Y197" s="33">
        <v>7.885154</v>
      </c>
      <c r="Z197" s="33">
        <v>7.8879890000000001</v>
      </c>
      <c r="AA197" s="33">
        <v>7.891038</v>
      </c>
      <c r="AB197" s="33">
        <v>7.8939969999999997</v>
      </c>
      <c r="AC197" s="33">
        <v>7.8968910000000001</v>
      </c>
      <c r="AD197" s="33">
        <v>7.8996079999999997</v>
      </c>
      <c r="AE197" s="33">
        <v>7.9019649999999997</v>
      </c>
      <c r="AF197" s="33">
        <v>7.9039630000000001</v>
      </c>
      <c r="AG197" s="33">
        <v>7.9055049999999998</v>
      </c>
      <c r="AH197" s="32">
        <v>7.7749999999999998E-3</v>
      </c>
    </row>
    <row r="198" spans="1:34" ht="15" customHeight="1">
      <c r="A198" s="19" t="s">
        <v>611</v>
      </c>
      <c r="B198" s="37" t="s">
        <v>1129</v>
      </c>
      <c r="C198" s="33">
        <v>6.0033459999999996</v>
      </c>
      <c r="D198" s="33">
        <v>6.1458620000000002</v>
      </c>
      <c r="E198" s="33">
        <v>6.2206429999999999</v>
      </c>
      <c r="F198" s="33">
        <v>6.3189500000000001</v>
      </c>
      <c r="G198" s="33">
        <v>6.4416279999999997</v>
      </c>
      <c r="H198" s="33">
        <v>6.5900809999999996</v>
      </c>
      <c r="I198" s="33">
        <v>6.7469150000000004</v>
      </c>
      <c r="J198" s="33">
        <v>6.9181800000000004</v>
      </c>
      <c r="K198" s="33">
        <v>6.993843</v>
      </c>
      <c r="L198" s="33">
        <v>7.1334720000000003</v>
      </c>
      <c r="M198" s="33">
        <v>7.2547730000000001</v>
      </c>
      <c r="N198" s="33">
        <v>7.3601599999999996</v>
      </c>
      <c r="O198" s="33">
        <v>7.4261540000000004</v>
      </c>
      <c r="P198" s="33">
        <v>7.4340900000000003</v>
      </c>
      <c r="Q198" s="33">
        <v>7.436966</v>
      </c>
      <c r="R198" s="33">
        <v>7.4374630000000002</v>
      </c>
      <c r="S198" s="33">
        <v>7.4371989999999997</v>
      </c>
      <c r="T198" s="33">
        <v>7.4021410000000003</v>
      </c>
      <c r="U198" s="33">
        <v>7.4056420000000003</v>
      </c>
      <c r="V198" s="33">
        <v>7.4101429999999997</v>
      </c>
      <c r="W198" s="33">
        <v>7.4158540000000004</v>
      </c>
      <c r="X198" s="33">
        <v>7.4228139999999998</v>
      </c>
      <c r="Y198" s="33">
        <v>7.4310749999999999</v>
      </c>
      <c r="Z198" s="33">
        <v>7.4403100000000002</v>
      </c>
      <c r="AA198" s="33">
        <v>7.4500799999999998</v>
      </c>
      <c r="AB198" s="33">
        <v>7.4597740000000003</v>
      </c>
      <c r="AC198" s="33">
        <v>7.469112</v>
      </c>
      <c r="AD198" s="33">
        <v>7.4776619999999996</v>
      </c>
      <c r="AE198" s="33">
        <v>7.4852930000000004</v>
      </c>
      <c r="AF198" s="33">
        <v>7.4915700000000003</v>
      </c>
      <c r="AG198" s="33">
        <v>7.496734</v>
      </c>
      <c r="AH198" s="32">
        <v>7.4320000000000002E-3</v>
      </c>
    </row>
    <row r="199" spans="1:34" ht="15" customHeight="1">
      <c r="A199" s="19" t="s">
        <v>610</v>
      </c>
      <c r="B199" s="37" t="s">
        <v>1122</v>
      </c>
      <c r="C199" s="33">
        <v>6.2969470000000003</v>
      </c>
      <c r="D199" s="33">
        <v>6.455381</v>
      </c>
      <c r="E199" s="33">
        <v>6.5478560000000003</v>
      </c>
      <c r="F199" s="33">
        <v>6.6709690000000004</v>
      </c>
      <c r="G199" s="33">
        <v>6.8209210000000002</v>
      </c>
      <c r="H199" s="33">
        <v>6.9914750000000003</v>
      </c>
      <c r="I199" s="33">
        <v>7.147519</v>
      </c>
      <c r="J199" s="33">
        <v>7.3062519999999997</v>
      </c>
      <c r="K199" s="33">
        <v>7.3621359999999996</v>
      </c>
      <c r="L199" s="33">
        <v>7.494129</v>
      </c>
      <c r="M199" s="33">
        <v>7.6084160000000001</v>
      </c>
      <c r="N199" s="33">
        <v>7.7060329999999997</v>
      </c>
      <c r="O199" s="33">
        <v>7.7580530000000003</v>
      </c>
      <c r="P199" s="33">
        <v>7.7608199999999998</v>
      </c>
      <c r="Q199" s="33">
        <v>7.7615160000000003</v>
      </c>
      <c r="R199" s="33">
        <v>7.7549729999999997</v>
      </c>
      <c r="S199" s="33">
        <v>7.7439739999999997</v>
      </c>
      <c r="T199" s="33">
        <v>7.7242249999999997</v>
      </c>
      <c r="U199" s="33">
        <v>7.7046140000000003</v>
      </c>
      <c r="V199" s="33">
        <v>7.6848320000000001</v>
      </c>
      <c r="W199" s="33">
        <v>7.6654260000000001</v>
      </c>
      <c r="X199" s="33">
        <v>7.6496110000000002</v>
      </c>
      <c r="Y199" s="33">
        <v>7.6348770000000004</v>
      </c>
      <c r="Z199" s="33">
        <v>7.6221769999999998</v>
      </c>
      <c r="AA199" s="33">
        <v>7.6114389999999998</v>
      </c>
      <c r="AB199" s="33">
        <v>7.6015730000000001</v>
      </c>
      <c r="AC199" s="33">
        <v>7.5924670000000001</v>
      </c>
      <c r="AD199" s="33">
        <v>7.5871219999999999</v>
      </c>
      <c r="AE199" s="33">
        <v>7.5823850000000004</v>
      </c>
      <c r="AF199" s="33">
        <v>7.5761130000000003</v>
      </c>
      <c r="AG199" s="33">
        <v>7.5721939999999996</v>
      </c>
      <c r="AH199" s="32">
        <v>6.1659999999999996E-3</v>
      </c>
    </row>
    <row r="200" spans="1:34">
      <c r="A200" s="19" t="s">
        <v>609</v>
      </c>
      <c r="B200" s="37" t="s">
        <v>1123</v>
      </c>
      <c r="C200" s="33">
        <v>5.662852</v>
      </c>
      <c r="D200" s="33">
        <v>5.8213860000000004</v>
      </c>
      <c r="E200" s="33">
        <v>5.9459730000000004</v>
      </c>
      <c r="F200" s="33">
        <v>6.1002929999999997</v>
      </c>
      <c r="G200" s="33">
        <v>6.2822279999999999</v>
      </c>
      <c r="H200" s="33">
        <v>6.4812700000000003</v>
      </c>
      <c r="I200" s="33">
        <v>6.6898559999999998</v>
      </c>
      <c r="J200" s="33">
        <v>6.9031900000000004</v>
      </c>
      <c r="K200" s="33">
        <v>6.9906269999999999</v>
      </c>
      <c r="L200" s="33">
        <v>7.1402400000000004</v>
      </c>
      <c r="M200" s="33">
        <v>7.2585329999999999</v>
      </c>
      <c r="N200" s="33">
        <v>7.3634409999999999</v>
      </c>
      <c r="O200" s="33">
        <v>7.4277319999999998</v>
      </c>
      <c r="P200" s="33">
        <v>7.4418350000000002</v>
      </c>
      <c r="Q200" s="33">
        <v>7.4442760000000003</v>
      </c>
      <c r="R200" s="33">
        <v>7.4309430000000001</v>
      </c>
      <c r="S200" s="33">
        <v>7.4193790000000002</v>
      </c>
      <c r="T200" s="33">
        <v>7.4102779999999999</v>
      </c>
      <c r="U200" s="33">
        <v>7.4009790000000004</v>
      </c>
      <c r="V200" s="33">
        <v>7.3918249999999999</v>
      </c>
      <c r="W200" s="33">
        <v>7.3861939999999997</v>
      </c>
      <c r="X200" s="33">
        <v>7.3849130000000001</v>
      </c>
      <c r="Y200" s="33">
        <v>7.3877189999999997</v>
      </c>
      <c r="Z200" s="33">
        <v>7.3860279999999996</v>
      </c>
      <c r="AA200" s="33">
        <v>7.3860400000000004</v>
      </c>
      <c r="AB200" s="33">
        <v>7.3908509999999996</v>
      </c>
      <c r="AC200" s="33">
        <v>7.3957170000000003</v>
      </c>
      <c r="AD200" s="33">
        <v>7.3994669999999996</v>
      </c>
      <c r="AE200" s="33">
        <v>7.4033689999999996</v>
      </c>
      <c r="AF200" s="33">
        <v>7.4074920000000004</v>
      </c>
      <c r="AG200" s="33">
        <v>7.4117490000000004</v>
      </c>
      <c r="AH200" s="32">
        <v>9.0119999999999992E-3</v>
      </c>
    </row>
    <row r="201" spans="1:34" ht="15" customHeight="1">
      <c r="A201" s="19" t="s">
        <v>608</v>
      </c>
      <c r="B201" s="37" t="s">
        <v>1165</v>
      </c>
      <c r="C201" s="33">
        <v>0</v>
      </c>
      <c r="D201" s="33">
        <v>0</v>
      </c>
      <c r="E201" s="33">
        <v>0</v>
      </c>
      <c r="F201" s="33">
        <v>0</v>
      </c>
      <c r="G201" s="33">
        <v>0</v>
      </c>
      <c r="H201" s="33">
        <v>0</v>
      </c>
      <c r="I201" s="33">
        <v>0</v>
      </c>
      <c r="J201" s="33">
        <v>0</v>
      </c>
      <c r="K201" s="33">
        <v>0</v>
      </c>
      <c r="L201" s="33">
        <v>0</v>
      </c>
      <c r="M201" s="33">
        <v>0</v>
      </c>
      <c r="N201" s="33">
        <v>0</v>
      </c>
      <c r="O201" s="33">
        <v>0</v>
      </c>
      <c r="P201" s="33">
        <v>0</v>
      </c>
      <c r="Q201" s="33">
        <v>0</v>
      </c>
      <c r="R201" s="33">
        <v>0</v>
      </c>
      <c r="S201" s="33">
        <v>0</v>
      </c>
      <c r="T201" s="33">
        <v>0</v>
      </c>
      <c r="U201" s="33">
        <v>0</v>
      </c>
      <c r="V201" s="33">
        <v>0</v>
      </c>
      <c r="W201" s="33">
        <v>0</v>
      </c>
      <c r="X201" s="33">
        <v>0</v>
      </c>
      <c r="Y201" s="33">
        <v>0</v>
      </c>
      <c r="Z201" s="33">
        <v>0</v>
      </c>
      <c r="AA201" s="33">
        <v>0</v>
      </c>
      <c r="AB201" s="33">
        <v>0</v>
      </c>
      <c r="AC201" s="33">
        <v>0</v>
      </c>
      <c r="AD201" s="33">
        <v>0</v>
      </c>
      <c r="AE201" s="33">
        <v>0</v>
      </c>
      <c r="AF201" s="33">
        <v>0</v>
      </c>
      <c r="AG201" s="33">
        <v>0</v>
      </c>
      <c r="AH201" s="32" t="s">
        <v>1754</v>
      </c>
    </row>
    <row r="202" spans="1:34" ht="15" customHeight="1">
      <c r="A202" s="19" t="s">
        <v>607</v>
      </c>
      <c r="B202" s="37" t="s">
        <v>1152</v>
      </c>
      <c r="C202" s="33">
        <v>7.5361390000000004</v>
      </c>
      <c r="D202" s="33">
        <v>10.49126</v>
      </c>
      <c r="E202" s="33">
        <v>10.591227999999999</v>
      </c>
      <c r="F202" s="33">
        <v>10.722576</v>
      </c>
      <c r="G202" s="33">
        <v>10.883514</v>
      </c>
      <c r="H202" s="33">
        <v>11.084242</v>
      </c>
      <c r="I202" s="33">
        <v>11.326036999999999</v>
      </c>
      <c r="J202" s="33">
        <v>11.583989000000001</v>
      </c>
      <c r="K202" s="33">
        <v>11.695997</v>
      </c>
      <c r="L202" s="33">
        <v>11.894651</v>
      </c>
      <c r="M202" s="33">
        <v>12.083207</v>
      </c>
      <c r="N202" s="33">
        <v>12.255418000000001</v>
      </c>
      <c r="O202" s="33">
        <v>12.353395000000001</v>
      </c>
      <c r="P202" s="33">
        <v>12.364751999999999</v>
      </c>
      <c r="Q202" s="33">
        <v>12.372114</v>
      </c>
      <c r="R202" s="33">
        <v>12.372731</v>
      </c>
      <c r="S202" s="33">
        <v>12.372341</v>
      </c>
      <c r="T202" s="33">
        <v>12.371029999999999</v>
      </c>
      <c r="U202" s="33">
        <v>12.369259</v>
      </c>
      <c r="V202" s="33">
        <v>12.366438</v>
      </c>
      <c r="W202" s="33">
        <v>12.362772</v>
      </c>
      <c r="X202" s="33">
        <v>12.359324000000001</v>
      </c>
      <c r="Y202" s="33">
        <v>12.356184000000001</v>
      </c>
      <c r="Z202" s="33">
        <v>12.353287999999999</v>
      </c>
      <c r="AA202" s="33">
        <v>12.350557</v>
      </c>
      <c r="AB202" s="33">
        <v>12.347875999999999</v>
      </c>
      <c r="AC202" s="33">
        <v>12.345295</v>
      </c>
      <c r="AD202" s="33">
        <v>12.342862999999999</v>
      </c>
      <c r="AE202" s="33">
        <v>12.340621000000001</v>
      </c>
      <c r="AF202" s="33">
        <v>12.338616999999999</v>
      </c>
      <c r="AG202" s="33">
        <v>12.336846</v>
      </c>
      <c r="AH202" s="32">
        <v>1.6565E-2</v>
      </c>
    </row>
    <row r="203" spans="1:34" ht="15" customHeight="1">
      <c r="A203" s="19" t="s">
        <v>606</v>
      </c>
      <c r="B203" s="37" t="s">
        <v>1166</v>
      </c>
      <c r="C203" s="33">
        <v>7.8577649999999997</v>
      </c>
      <c r="D203" s="33">
        <v>8.6946469999999998</v>
      </c>
      <c r="E203" s="33">
        <v>8.8289760000000008</v>
      </c>
      <c r="F203" s="33">
        <v>9.0002940000000002</v>
      </c>
      <c r="G203" s="33">
        <v>9.2120350000000002</v>
      </c>
      <c r="H203" s="33">
        <v>9.4590859999999992</v>
      </c>
      <c r="I203" s="33">
        <v>9.6959649999999993</v>
      </c>
      <c r="J203" s="33">
        <v>9.9495590000000007</v>
      </c>
      <c r="K203" s="33">
        <v>10.061811000000001</v>
      </c>
      <c r="L203" s="33">
        <v>10.245884999999999</v>
      </c>
      <c r="M203" s="33">
        <v>10.3977</v>
      </c>
      <c r="N203" s="33">
        <v>10.534060999999999</v>
      </c>
      <c r="O203" s="33">
        <v>10.613023999999999</v>
      </c>
      <c r="P203" s="33">
        <v>10.614241</v>
      </c>
      <c r="Q203" s="33">
        <v>10.558177000000001</v>
      </c>
      <c r="R203" s="33">
        <v>10.563114000000001</v>
      </c>
      <c r="S203" s="33">
        <v>10.569948</v>
      </c>
      <c r="T203" s="33">
        <v>10.578673</v>
      </c>
      <c r="U203" s="33">
        <v>10.589021000000001</v>
      </c>
      <c r="V203" s="33">
        <v>10.600398999999999</v>
      </c>
      <c r="W203" s="33">
        <v>10.612151000000001</v>
      </c>
      <c r="X203" s="33">
        <v>10.623481999999999</v>
      </c>
      <c r="Y203" s="33">
        <v>10.634119999999999</v>
      </c>
      <c r="Z203" s="33">
        <v>10.643428999999999</v>
      </c>
      <c r="AA203" s="33">
        <v>10.650999000000001</v>
      </c>
      <c r="AB203" s="33">
        <v>10.656935000000001</v>
      </c>
      <c r="AC203" s="33">
        <v>10.661666</v>
      </c>
      <c r="AD203" s="33">
        <v>10.665647</v>
      </c>
      <c r="AE203" s="33">
        <v>10.665967</v>
      </c>
      <c r="AF203" s="33">
        <v>10.665621</v>
      </c>
      <c r="AG203" s="33">
        <v>10.665321</v>
      </c>
      <c r="AH203" s="32">
        <v>1.0234999999999999E-2</v>
      </c>
    </row>
    <row r="204" spans="1:34">
      <c r="A204" s="19" t="s">
        <v>605</v>
      </c>
      <c r="B204" s="37" t="s">
        <v>1167</v>
      </c>
      <c r="C204" s="33">
        <v>8.6752950000000002</v>
      </c>
      <c r="D204" s="33">
        <v>9.0080600000000004</v>
      </c>
      <c r="E204" s="33">
        <v>9.1108619999999991</v>
      </c>
      <c r="F204" s="33">
        <v>9.2412310000000009</v>
      </c>
      <c r="G204" s="33">
        <v>9.4035720000000005</v>
      </c>
      <c r="H204" s="33">
        <v>9.6022300000000005</v>
      </c>
      <c r="I204" s="33">
        <v>9.8140529999999995</v>
      </c>
      <c r="J204" s="33">
        <v>10.046810000000001</v>
      </c>
      <c r="K204" s="33">
        <v>10.122896000000001</v>
      </c>
      <c r="L204" s="33">
        <v>10.30757</v>
      </c>
      <c r="M204" s="33">
        <v>10.472948000000001</v>
      </c>
      <c r="N204" s="33">
        <v>10.615933999999999</v>
      </c>
      <c r="O204" s="33">
        <v>10.720953</v>
      </c>
      <c r="P204" s="33">
        <v>10.732138000000001</v>
      </c>
      <c r="Q204" s="33">
        <v>10.728588</v>
      </c>
      <c r="R204" s="33">
        <v>10.725644000000001</v>
      </c>
      <c r="S204" s="33">
        <v>10.723262</v>
      </c>
      <c r="T204" s="33">
        <v>10.721355000000001</v>
      </c>
      <c r="U204" s="33">
        <v>10.719934</v>
      </c>
      <c r="V204" s="33">
        <v>10.718921</v>
      </c>
      <c r="W204" s="33">
        <v>10.718316</v>
      </c>
      <c r="X204" s="33">
        <v>10.696899999999999</v>
      </c>
      <c r="Y204" s="33">
        <v>10.700927</v>
      </c>
      <c r="Z204" s="33">
        <v>10.706310999999999</v>
      </c>
      <c r="AA204" s="33">
        <v>10.713207000000001</v>
      </c>
      <c r="AB204" s="33">
        <v>10.721633000000001</v>
      </c>
      <c r="AC204" s="33">
        <v>10.731565</v>
      </c>
      <c r="AD204" s="33">
        <v>10.742775</v>
      </c>
      <c r="AE204" s="33">
        <v>10.753094000000001</v>
      </c>
      <c r="AF204" s="33">
        <v>10.769733</v>
      </c>
      <c r="AG204" s="33">
        <v>10.7872</v>
      </c>
      <c r="AH204" s="32">
        <v>7.2890000000000003E-3</v>
      </c>
    </row>
    <row r="205" spans="1:34" ht="15" customHeight="1">
      <c r="A205" s="19" t="s">
        <v>604</v>
      </c>
      <c r="B205" s="37" t="s">
        <v>1156</v>
      </c>
      <c r="C205" s="33">
        <v>6.2527379999999999</v>
      </c>
      <c r="D205" s="33">
        <v>6.8571939999999998</v>
      </c>
      <c r="E205" s="33">
        <v>6.8571939999999998</v>
      </c>
      <c r="F205" s="33">
        <v>6.8571949999999999</v>
      </c>
      <c r="G205" s="33">
        <v>6.8571939999999998</v>
      </c>
      <c r="H205" s="33">
        <v>6.8571939999999998</v>
      </c>
      <c r="I205" s="33">
        <v>6.8571939999999998</v>
      </c>
      <c r="J205" s="33">
        <v>6.8571939999999998</v>
      </c>
      <c r="K205" s="33">
        <v>6.8571939999999998</v>
      </c>
      <c r="L205" s="33">
        <v>6.8571939999999998</v>
      </c>
      <c r="M205" s="33">
        <v>6.8571939999999998</v>
      </c>
      <c r="N205" s="33">
        <v>6.8571939999999998</v>
      </c>
      <c r="O205" s="33">
        <v>6.8571939999999998</v>
      </c>
      <c r="P205" s="33">
        <v>6.8571939999999998</v>
      </c>
      <c r="Q205" s="33">
        <v>6.8571939999999998</v>
      </c>
      <c r="R205" s="33">
        <v>6.8571939999999998</v>
      </c>
      <c r="S205" s="33">
        <v>6.8571939999999998</v>
      </c>
      <c r="T205" s="33">
        <v>6.8571939999999998</v>
      </c>
      <c r="U205" s="33">
        <v>6.8571939999999998</v>
      </c>
      <c r="V205" s="33">
        <v>6.8571939999999998</v>
      </c>
      <c r="W205" s="33">
        <v>6.8571939999999998</v>
      </c>
      <c r="X205" s="33">
        <v>6.8571939999999998</v>
      </c>
      <c r="Y205" s="33">
        <v>6.8571939999999998</v>
      </c>
      <c r="Z205" s="33">
        <v>6.8571939999999998</v>
      </c>
      <c r="AA205" s="33">
        <v>6.8571939999999998</v>
      </c>
      <c r="AB205" s="33">
        <v>6.8571939999999998</v>
      </c>
      <c r="AC205" s="33">
        <v>6.8571939999999998</v>
      </c>
      <c r="AD205" s="33">
        <v>6.8571939999999998</v>
      </c>
      <c r="AE205" s="33">
        <v>6.8571939999999998</v>
      </c>
      <c r="AF205" s="33">
        <v>6.8571939999999998</v>
      </c>
      <c r="AG205" s="33">
        <v>6.8571939999999998</v>
      </c>
      <c r="AH205" s="32">
        <v>3.081E-3</v>
      </c>
    </row>
    <row r="206" spans="1:34" ht="15" customHeight="1">
      <c r="A206" s="19" t="s">
        <v>603</v>
      </c>
      <c r="B206" s="37" t="s">
        <v>2079</v>
      </c>
      <c r="C206" s="33">
        <v>6.2572460000000003</v>
      </c>
      <c r="D206" s="33">
        <v>6.3427709999999999</v>
      </c>
      <c r="E206" s="33">
        <v>6.4425600000000003</v>
      </c>
      <c r="F206" s="33">
        <v>6.5661389999999997</v>
      </c>
      <c r="G206" s="33">
        <v>6.7190839999999996</v>
      </c>
      <c r="H206" s="33">
        <v>6.8957040000000003</v>
      </c>
      <c r="I206" s="33">
        <v>7.0865590000000003</v>
      </c>
      <c r="J206" s="33">
        <v>7.2836809999999996</v>
      </c>
      <c r="K206" s="33">
        <v>7.3855139999999997</v>
      </c>
      <c r="L206" s="33">
        <v>7.5336590000000001</v>
      </c>
      <c r="M206" s="33">
        <v>7.6600279999999996</v>
      </c>
      <c r="N206" s="33">
        <v>7.7722290000000003</v>
      </c>
      <c r="O206" s="33">
        <v>7.8390019999999998</v>
      </c>
      <c r="P206" s="33">
        <v>7.8453160000000004</v>
      </c>
      <c r="Q206" s="33">
        <v>7.852722</v>
      </c>
      <c r="R206" s="33">
        <v>7.8563599999999996</v>
      </c>
      <c r="S206" s="33">
        <v>7.8625889999999998</v>
      </c>
      <c r="T206" s="33">
        <v>7.8678049999999997</v>
      </c>
      <c r="U206" s="33">
        <v>7.8701460000000001</v>
      </c>
      <c r="V206" s="33">
        <v>7.8669529999999996</v>
      </c>
      <c r="W206" s="33">
        <v>7.8689109999999998</v>
      </c>
      <c r="X206" s="33">
        <v>7.8705850000000002</v>
      </c>
      <c r="Y206" s="33">
        <v>7.8718079999999997</v>
      </c>
      <c r="Z206" s="33">
        <v>7.8733089999999999</v>
      </c>
      <c r="AA206" s="33">
        <v>7.8750419999999997</v>
      </c>
      <c r="AB206" s="33">
        <v>7.8767300000000002</v>
      </c>
      <c r="AC206" s="33">
        <v>7.8782160000000001</v>
      </c>
      <c r="AD206" s="33">
        <v>7.8793490000000004</v>
      </c>
      <c r="AE206" s="33">
        <v>7.8799939999999999</v>
      </c>
      <c r="AF206" s="33">
        <v>7.8801449999999997</v>
      </c>
      <c r="AG206" s="33">
        <v>7.879702</v>
      </c>
      <c r="AH206" s="32">
        <v>7.7149999999999996E-3</v>
      </c>
    </row>
    <row r="207" spans="1:34" ht="15" customHeight="1">
      <c r="A207" s="19" t="s">
        <v>602</v>
      </c>
      <c r="B207" s="30" t="s">
        <v>2016</v>
      </c>
      <c r="C207" s="39">
        <v>7.6005839999999996</v>
      </c>
      <c r="D207" s="39">
        <v>7.7452839999999998</v>
      </c>
      <c r="E207" s="39">
        <v>7.8006510000000002</v>
      </c>
      <c r="F207" s="39">
        <v>7.9360160000000004</v>
      </c>
      <c r="G207" s="39">
        <v>8.1517169999999997</v>
      </c>
      <c r="H207" s="39">
        <v>8.3969509999999996</v>
      </c>
      <c r="I207" s="39">
        <v>8.6410879999999999</v>
      </c>
      <c r="J207" s="39">
        <v>8.9050220000000007</v>
      </c>
      <c r="K207" s="39">
        <v>9.0619700000000005</v>
      </c>
      <c r="L207" s="39">
        <v>9.2794019999999993</v>
      </c>
      <c r="M207" s="39">
        <v>9.4615530000000003</v>
      </c>
      <c r="N207" s="39">
        <v>9.6121390000000009</v>
      </c>
      <c r="O207" s="39">
        <v>9.7031500000000008</v>
      </c>
      <c r="P207" s="39">
        <v>9.7317730000000005</v>
      </c>
      <c r="Q207" s="39">
        <v>9.7552629999999994</v>
      </c>
      <c r="R207" s="39">
        <v>9.7731860000000008</v>
      </c>
      <c r="S207" s="39">
        <v>9.7962140000000009</v>
      </c>
      <c r="T207" s="39">
        <v>9.8208579999999994</v>
      </c>
      <c r="U207" s="39">
        <v>9.8327559999999998</v>
      </c>
      <c r="V207" s="39">
        <v>9.8270710000000001</v>
      </c>
      <c r="W207" s="39">
        <v>9.8309800000000003</v>
      </c>
      <c r="X207" s="39">
        <v>9.8453160000000004</v>
      </c>
      <c r="Y207" s="39">
        <v>9.8578279999999996</v>
      </c>
      <c r="Z207" s="39">
        <v>9.8598579999999991</v>
      </c>
      <c r="AA207" s="39">
        <v>9.87195</v>
      </c>
      <c r="AB207" s="39">
        <v>9.9024059999999992</v>
      </c>
      <c r="AC207" s="39">
        <v>9.9369650000000007</v>
      </c>
      <c r="AD207" s="39">
        <v>9.9694040000000008</v>
      </c>
      <c r="AE207" s="39">
        <v>9.9919729999999998</v>
      </c>
      <c r="AF207" s="39">
        <v>10.003772</v>
      </c>
      <c r="AG207" s="39">
        <v>10.021278000000001</v>
      </c>
      <c r="AH207" s="36">
        <v>9.2589999999999999E-3</v>
      </c>
    </row>
    <row r="208" spans="1:34" ht="15" customHeight="1"/>
    <row r="209" spans="1:34">
      <c r="B209" s="30" t="s">
        <v>2019</v>
      </c>
    </row>
    <row r="210" spans="1:34" ht="15" customHeight="1">
      <c r="B210" s="30" t="s">
        <v>2070</v>
      </c>
    </row>
    <row r="211" spans="1:34" ht="15" customHeight="1">
      <c r="A211" s="19" t="s">
        <v>601</v>
      </c>
      <c r="B211" s="37" t="s">
        <v>1121</v>
      </c>
      <c r="C211" s="33">
        <v>147.368988</v>
      </c>
      <c r="D211" s="33">
        <v>162.802368</v>
      </c>
      <c r="E211" s="33">
        <v>174.07515000000001</v>
      </c>
      <c r="F211" s="33">
        <v>177.627106</v>
      </c>
      <c r="G211" s="33">
        <v>182.72294600000001</v>
      </c>
      <c r="H211" s="33">
        <v>188.413681</v>
      </c>
      <c r="I211" s="33">
        <v>189.141693</v>
      </c>
      <c r="J211" s="33">
        <v>187.349121</v>
      </c>
      <c r="K211" s="33">
        <v>189.06535299999999</v>
      </c>
      <c r="L211" s="33">
        <v>190.367065</v>
      </c>
      <c r="M211" s="33">
        <v>191.57943700000001</v>
      </c>
      <c r="N211" s="33">
        <v>192.91215500000001</v>
      </c>
      <c r="O211" s="33">
        <v>193.20060699999999</v>
      </c>
      <c r="P211" s="33">
        <v>193.93777499999999</v>
      </c>
      <c r="Q211" s="33">
        <v>194.836884</v>
      </c>
      <c r="R211" s="33">
        <v>194.20547500000001</v>
      </c>
      <c r="S211" s="33">
        <v>192.75183100000001</v>
      </c>
      <c r="T211" s="33">
        <v>191.87698399999999</v>
      </c>
      <c r="U211" s="33">
        <v>191.45019500000001</v>
      </c>
      <c r="V211" s="33">
        <v>190.42652899999999</v>
      </c>
      <c r="W211" s="33">
        <v>189.306274</v>
      </c>
      <c r="X211" s="33">
        <v>188.84451300000001</v>
      </c>
      <c r="Y211" s="33">
        <v>188.62626599999999</v>
      </c>
      <c r="Z211" s="33">
        <v>187.369675</v>
      </c>
      <c r="AA211" s="33">
        <v>186.77568099999999</v>
      </c>
      <c r="AB211" s="33">
        <v>187.440506</v>
      </c>
      <c r="AC211" s="33">
        <v>187.23213200000001</v>
      </c>
      <c r="AD211" s="33">
        <v>186.65258800000001</v>
      </c>
      <c r="AE211" s="33">
        <v>185.858994</v>
      </c>
      <c r="AF211" s="33">
        <v>183.96121199999999</v>
      </c>
      <c r="AG211" s="33">
        <v>181.76341199999999</v>
      </c>
      <c r="AH211" s="32">
        <v>7.0169999999999998E-3</v>
      </c>
    </row>
    <row r="212" spans="1:34" ht="15" customHeight="1">
      <c r="A212" s="19" t="s">
        <v>600</v>
      </c>
      <c r="B212" s="37" t="s">
        <v>1129</v>
      </c>
      <c r="C212" s="33">
        <v>36.342590000000001</v>
      </c>
      <c r="D212" s="33">
        <v>41.146469000000003</v>
      </c>
      <c r="E212" s="33">
        <v>45.310924999999997</v>
      </c>
      <c r="F212" s="33">
        <v>47.515510999999996</v>
      </c>
      <c r="G212" s="33">
        <v>50.190441</v>
      </c>
      <c r="H212" s="33">
        <v>53.147022</v>
      </c>
      <c r="I212" s="33">
        <v>54.538677</v>
      </c>
      <c r="J212" s="33">
        <v>55.242255999999998</v>
      </c>
      <c r="K212" s="33">
        <v>57.242077000000002</v>
      </c>
      <c r="L212" s="33">
        <v>58.962254000000001</v>
      </c>
      <c r="M212" s="33">
        <v>60.503734999999999</v>
      </c>
      <c r="N212" s="33">
        <v>62.469085999999997</v>
      </c>
      <c r="O212" s="33">
        <v>63.871464000000003</v>
      </c>
      <c r="P212" s="33">
        <v>65.504493999999994</v>
      </c>
      <c r="Q212" s="33">
        <v>67.118965000000003</v>
      </c>
      <c r="R212" s="33">
        <v>68.337813999999995</v>
      </c>
      <c r="S212" s="33">
        <v>69.267539999999997</v>
      </c>
      <c r="T212" s="33">
        <v>70.446770000000001</v>
      </c>
      <c r="U212" s="33">
        <v>71.877646999999996</v>
      </c>
      <c r="V212" s="33">
        <v>72.832024000000004</v>
      </c>
      <c r="W212" s="33">
        <v>73.770531000000005</v>
      </c>
      <c r="X212" s="33">
        <v>74.953934000000004</v>
      </c>
      <c r="Y212" s="33">
        <v>75.928855999999996</v>
      </c>
      <c r="Z212" s="33">
        <v>76.837440000000001</v>
      </c>
      <c r="AA212" s="33">
        <v>77.857902999999993</v>
      </c>
      <c r="AB212" s="33">
        <v>79.466094999999996</v>
      </c>
      <c r="AC212" s="33">
        <v>80.709014999999994</v>
      </c>
      <c r="AD212" s="33">
        <v>81.758812000000006</v>
      </c>
      <c r="AE212" s="33">
        <v>82.623267999999996</v>
      </c>
      <c r="AF212" s="33">
        <v>83.076324</v>
      </c>
      <c r="AG212" s="33">
        <v>83.50676</v>
      </c>
      <c r="AH212" s="32">
        <v>2.8119000000000002E-2</v>
      </c>
    </row>
    <row r="213" spans="1:34" ht="15" customHeight="1">
      <c r="A213" s="19" t="s">
        <v>599</v>
      </c>
      <c r="B213" s="37" t="s">
        <v>1122</v>
      </c>
      <c r="C213" s="33">
        <v>0.21667700000000001</v>
      </c>
      <c r="D213" s="33">
        <v>0.24854100000000001</v>
      </c>
      <c r="E213" s="33">
        <v>0.275864</v>
      </c>
      <c r="F213" s="33">
        <v>0.292155</v>
      </c>
      <c r="G213" s="33">
        <v>0.31211</v>
      </c>
      <c r="H213" s="33">
        <v>0.33423900000000001</v>
      </c>
      <c r="I213" s="33">
        <v>0.348937</v>
      </c>
      <c r="J213" s="33">
        <v>0.35965900000000001</v>
      </c>
      <c r="K213" s="33">
        <v>0.37730599999999997</v>
      </c>
      <c r="L213" s="33">
        <v>0.39572000000000002</v>
      </c>
      <c r="M213" s="33">
        <v>0.41363499999999997</v>
      </c>
      <c r="N213" s="33">
        <v>0.43360300000000002</v>
      </c>
      <c r="O213" s="33">
        <v>0.45232099999999997</v>
      </c>
      <c r="P213" s="33">
        <v>0.47347800000000001</v>
      </c>
      <c r="Q213" s="33">
        <v>0.495867</v>
      </c>
      <c r="R213" s="33">
        <v>0.514988</v>
      </c>
      <c r="S213" s="33">
        <v>0.53270300000000004</v>
      </c>
      <c r="T213" s="33">
        <v>0.55289900000000003</v>
      </c>
      <c r="U213" s="33">
        <v>0.57552700000000001</v>
      </c>
      <c r="V213" s="33">
        <v>0.59679300000000002</v>
      </c>
      <c r="W213" s="33">
        <v>0.61874499999999999</v>
      </c>
      <c r="X213" s="33">
        <v>0.64546599999999998</v>
      </c>
      <c r="Y213" s="33">
        <v>0.67484500000000003</v>
      </c>
      <c r="Z213" s="33">
        <v>0.69946699999999995</v>
      </c>
      <c r="AA213" s="33">
        <v>0.72768999999999995</v>
      </c>
      <c r="AB213" s="33">
        <v>0.76308200000000004</v>
      </c>
      <c r="AC213" s="33">
        <v>0.79593000000000003</v>
      </c>
      <c r="AD213" s="33">
        <v>0.82844099999999998</v>
      </c>
      <c r="AE213" s="33">
        <v>0.86158199999999996</v>
      </c>
      <c r="AF213" s="33">
        <v>0.89071</v>
      </c>
      <c r="AG213" s="33">
        <v>0.91969100000000004</v>
      </c>
      <c r="AH213" s="32">
        <v>4.9368000000000002E-2</v>
      </c>
    </row>
    <row r="214" spans="1:34" ht="15" customHeight="1">
      <c r="A214" s="19" t="s">
        <v>598</v>
      </c>
      <c r="B214" s="37" t="s">
        <v>1123</v>
      </c>
      <c r="C214" s="33">
        <v>0.10786</v>
      </c>
      <c r="D214" s="33">
        <v>0.11926200000000001</v>
      </c>
      <c r="E214" s="33">
        <v>0.12768699999999999</v>
      </c>
      <c r="F214" s="33">
        <v>0.130579</v>
      </c>
      <c r="G214" s="33">
        <v>0.13478399999999999</v>
      </c>
      <c r="H214" s="33">
        <v>0.13959099999999999</v>
      </c>
      <c r="I214" s="33">
        <v>0.14102600000000001</v>
      </c>
      <c r="J214" s="33">
        <v>0.14072999999999999</v>
      </c>
      <c r="K214" s="33">
        <v>0.14343</v>
      </c>
      <c r="L214" s="33">
        <v>0.14616499999999999</v>
      </c>
      <c r="M214" s="33">
        <v>0.14846400000000001</v>
      </c>
      <c r="N214" s="33">
        <v>0.15124399999999999</v>
      </c>
      <c r="O214" s="33">
        <v>0.15384200000000001</v>
      </c>
      <c r="P214" s="33">
        <v>0.15728500000000001</v>
      </c>
      <c r="Q214" s="33">
        <v>0.161659</v>
      </c>
      <c r="R214" s="33">
        <v>0.16492699999999999</v>
      </c>
      <c r="S214" s="33">
        <v>0.16775699999999999</v>
      </c>
      <c r="T214" s="33">
        <v>0.17225799999999999</v>
      </c>
      <c r="U214" s="33">
        <v>0.17765600000000001</v>
      </c>
      <c r="V214" s="33">
        <v>0.18436</v>
      </c>
      <c r="W214" s="33">
        <v>0.19287899999999999</v>
      </c>
      <c r="X214" s="33">
        <v>0.20383100000000001</v>
      </c>
      <c r="Y214" s="33">
        <v>0.21682399999999999</v>
      </c>
      <c r="Z214" s="33">
        <v>0.230906</v>
      </c>
      <c r="AA214" s="33">
        <v>0.24735299999999999</v>
      </c>
      <c r="AB214" s="33">
        <v>0.267675</v>
      </c>
      <c r="AC214" s="33">
        <v>0.288717</v>
      </c>
      <c r="AD214" s="33">
        <v>0.31137900000000002</v>
      </c>
      <c r="AE214" s="33">
        <v>0.33626499999999998</v>
      </c>
      <c r="AF214" s="33">
        <v>0.36164499999999999</v>
      </c>
      <c r="AG214" s="33">
        <v>0.389152</v>
      </c>
      <c r="AH214" s="32">
        <v>4.3699000000000002E-2</v>
      </c>
    </row>
    <row r="215" spans="1:34" ht="15" customHeight="1">
      <c r="A215" s="19" t="s">
        <v>597</v>
      </c>
      <c r="B215" s="37" t="s">
        <v>1165</v>
      </c>
      <c r="C215" s="33">
        <v>23.122268999999999</v>
      </c>
      <c r="D215" s="33">
        <v>26.360711999999999</v>
      </c>
      <c r="E215" s="33">
        <v>28.763829999999999</v>
      </c>
      <c r="F215" s="33">
        <v>29.969276000000001</v>
      </c>
      <c r="G215" s="33">
        <v>31.643744999999999</v>
      </c>
      <c r="H215" s="33">
        <v>33.45731</v>
      </c>
      <c r="I215" s="33">
        <v>35.021850999999998</v>
      </c>
      <c r="J215" s="33">
        <v>36.259681999999998</v>
      </c>
      <c r="K215" s="33">
        <v>37.654327000000002</v>
      </c>
      <c r="L215" s="33">
        <v>39.762732999999997</v>
      </c>
      <c r="M215" s="33">
        <v>41.239894999999997</v>
      </c>
      <c r="N215" s="33">
        <v>43.0867</v>
      </c>
      <c r="O215" s="33">
        <v>45.150627</v>
      </c>
      <c r="P215" s="33">
        <v>47.637146000000001</v>
      </c>
      <c r="Q215" s="33">
        <v>50.208210000000001</v>
      </c>
      <c r="R215" s="33">
        <v>52.144374999999997</v>
      </c>
      <c r="S215" s="33">
        <v>53.938052999999996</v>
      </c>
      <c r="T215" s="33">
        <v>55.982985999999997</v>
      </c>
      <c r="U215" s="33">
        <v>58.274158</v>
      </c>
      <c r="V215" s="33">
        <v>60.427391</v>
      </c>
      <c r="W215" s="33">
        <v>62.650126999999998</v>
      </c>
      <c r="X215" s="33">
        <v>66.002319</v>
      </c>
      <c r="Y215" s="33">
        <v>70.113006999999996</v>
      </c>
      <c r="Z215" s="33">
        <v>72.461074999999994</v>
      </c>
      <c r="AA215" s="33">
        <v>75.304764000000006</v>
      </c>
      <c r="AB215" s="33">
        <v>79.063370000000006</v>
      </c>
      <c r="AC215" s="33">
        <v>82.286186000000001</v>
      </c>
      <c r="AD215" s="33">
        <v>85.372437000000005</v>
      </c>
      <c r="AE215" s="33">
        <v>88.599350000000001</v>
      </c>
      <c r="AF215" s="33">
        <v>91.219909999999999</v>
      </c>
      <c r="AG215" s="33">
        <v>93.718826000000007</v>
      </c>
      <c r="AH215" s="32">
        <v>4.7754999999999999E-2</v>
      </c>
    </row>
    <row r="216" spans="1:34" ht="15" customHeight="1">
      <c r="A216" s="19" t="s">
        <v>596</v>
      </c>
      <c r="B216" s="37" t="s">
        <v>1152</v>
      </c>
      <c r="C216" s="33">
        <v>0.254658</v>
      </c>
      <c r="D216" s="33">
        <v>0.289767</v>
      </c>
      <c r="E216" s="33">
        <v>0.31790400000000002</v>
      </c>
      <c r="F216" s="33">
        <v>0.33604899999999999</v>
      </c>
      <c r="G216" s="33">
        <v>0.35900199999999999</v>
      </c>
      <c r="H216" s="33">
        <v>0.38445499999999999</v>
      </c>
      <c r="I216" s="33">
        <v>0.40136100000000002</v>
      </c>
      <c r="J216" s="33">
        <v>0.41369400000000001</v>
      </c>
      <c r="K216" s="33">
        <v>0.43399199999999999</v>
      </c>
      <c r="L216" s="33">
        <v>0.45517200000000002</v>
      </c>
      <c r="M216" s="33">
        <v>0.47577999999999998</v>
      </c>
      <c r="N216" s="33">
        <v>0.498747</v>
      </c>
      <c r="O216" s="33">
        <v>0.52027800000000002</v>
      </c>
      <c r="P216" s="33">
        <v>0.54461300000000001</v>
      </c>
      <c r="Q216" s="33">
        <v>0.57036500000000001</v>
      </c>
      <c r="R216" s="33">
        <v>0.59236</v>
      </c>
      <c r="S216" s="33">
        <v>0.61273599999999995</v>
      </c>
      <c r="T216" s="33">
        <v>0.63596699999999995</v>
      </c>
      <c r="U216" s="33">
        <v>0.66199399999999997</v>
      </c>
      <c r="V216" s="33">
        <v>0.68645500000000004</v>
      </c>
      <c r="W216" s="33">
        <v>0.71170599999999995</v>
      </c>
      <c r="X216" s="33">
        <v>0.74243999999999999</v>
      </c>
      <c r="Y216" s="33">
        <v>0.77623399999999998</v>
      </c>
      <c r="Z216" s="33">
        <v>0.80455500000000002</v>
      </c>
      <c r="AA216" s="33">
        <v>0.83701800000000004</v>
      </c>
      <c r="AB216" s="33">
        <v>0.87772700000000003</v>
      </c>
      <c r="AC216" s="33">
        <v>0.91551099999999996</v>
      </c>
      <c r="AD216" s="33">
        <v>0.95290600000000003</v>
      </c>
      <c r="AE216" s="33">
        <v>0.99102500000000004</v>
      </c>
      <c r="AF216" s="33">
        <v>1.0245299999999999</v>
      </c>
      <c r="AG216" s="33">
        <v>1.0578650000000001</v>
      </c>
      <c r="AH216" s="32">
        <v>4.8613999999999997E-2</v>
      </c>
    </row>
    <row r="217" spans="1:34" ht="15" customHeight="1">
      <c r="A217" s="19" t="s">
        <v>595</v>
      </c>
      <c r="B217" s="37" t="s">
        <v>1166</v>
      </c>
      <c r="C217" s="33">
        <v>0.26865499999999998</v>
      </c>
      <c r="D217" s="33">
        <v>0.30816300000000002</v>
      </c>
      <c r="E217" s="33">
        <v>0.34204000000000001</v>
      </c>
      <c r="F217" s="33">
        <v>0.36223899999999998</v>
      </c>
      <c r="G217" s="33">
        <v>0.38698100000000002</v>
      </c>
      <c r="H217" s="33">
        <v>0.41441800000000001</v>
      </c>
      <c r="I217" s="33">
        <v>0.432641</v>
      </c>
      <c r="J217" s="33">
        <v>0.445936</v>
      </c>
      <c r="K217" s="33">
        <v>0.46781600000000001</v>
      </c>
      <c r="L217" s="33">
        <v>0.490647</v>
      </c>
      <c r="M217" s="33">
        <v>0.51285999999999998</v>
      </c>
      <c r="N217" s="33">
        <v>0.53761700000000001</v>
      </c>
      <c r="O217" s="33">
        <v>0.56082699999999996</v>
      </c>
      <c r="P217" s="33">
        <v>0.58705799999999997</v>
      </c>
      <c r="Q217" s="33">
        <v>0.61481799999999998</v>
      </c>
      <c r="R217" s="33">
        <v>0.63852699999999996</v>
      </c>
      <c r="S217" s="33">
        <v>0.66049100000000005</v>
      </c>
      <c r="T217" s="33">
        <v>0.68553200000000003</v>
      </c>
      <c r="U217" s="33">
        <v>0.713588</v>
      </c>
      <c r="V217" s="33">
        <v>0.73995500000000003</v>
      </c>
      <c r="W217" s="33">
        <v>0.76717299999999999</v>
      </c>
      <c r="X217" s="33">
        <v>0.80030299999999999</v>
      </c>
      <c r="Y217" s="33">
        <v>0.836731</v>
      </c>
      <c r="Z217" s="33">
        <v>0.867259</v>
      </c>
      <c r="AA217" s="33">
        <v>0.90225200000000005</v>
      </c>
      <c r="AB217" s="33">
        <v>0.94613400000000003</v>
      </c>
      <c r="AC217" s="33">
        <v>0.98686200000000002</v>
      </c>
      <c r="AD217" s="33">
        <v>1.027172</v>
      </c>
      <c r="AE217" s="33">
        <v>1.068262</v>
      </c>
      <c r="AF217" s="33">
        <v>1.104379</v>
      </c>
      <c r="AG217" s="33">
        <v>1.1403110000000001</v>
      </c>
      <c r="AH217" s="32">
        <v>4.9368000000000002E-2</v>
      </c>
    </row>
    <row r="218" spans="1:34" ht="15" customHeight="1">
      <c r="A218" s="19" t="s">
        <v>594</v>
      </c>
      <c r="B218" s="37" t="s">
        <v>1167</v>
      </c>
      <c r="C218" s="33">
        <v>0.27031699999999997</v>
      </c>
      <c r="D218" s="33">
        <v>0.31006899999999998</v>
      </c>
      <c r="E218" s="33">
        <v>0.34415600000000002</v>
      </c>
      <c r="F218" s="33">
        <v>0.364481</v>
      </c>
      <c r="G218" s="33">
        <v>0.38937500000000003</v>
      </c>
      <c r="H218" s="33">
        <v>0.41698299999999999</v>
      </c>
      <c r="I218" s="33">
        <v>0.43531900000000001</v>
      </c>
      <c r="J218" s="33">
        <v>0.44869500000000001</v>
      </c>
      <c r="K218" s="33">
        <v>0.47071099999999999</v>
      </c>
      <c r="L218" s="33">
        <v>0.49368299999999998</v>
      </c>
      <c r="M218" s="33">
        <v>0.51603399999999999</v>
      </c>
      <c r="N218" s="33">
        <v>0.54094399999999998</v>
      </c>
      <c r="O218" s="33">
        <v>0.56429700000000005</v>
      </c>
      <c r="P218" s="33">
        <v>0.59069099999999997</v>
      </c>
      <c r="Q218" s="33">
        <v>0.61862200000000001</v>
      </c>
      <c r="R218" s="33">
        <v>0.64247799999999999</v>
      </c>
      <c r="S218" s="33">
        <v>0.664578</v>
      </c>
      <c r="T218" s="33">
        <v>0.689774</v>
      </c>
      <c r="U218" s="33">
        <v>0.71800399999999998</v>
      </c>
      <c r="V218" s="33">
        <v>0.74453400000000003</v>
      </c>
      <c r="W218" s="33">
        <v>0.77192099999999997</v>
      </c>
      <c r="X218" s="33">
        <v>0.80525599999999997</v>
      </c>
      <c r="Y218" s="33">
        <v>0.84190799999999999</v>
      </c>
      <c r="Z218" s="33">
        <v>0.87262600000000001</v>
      </c>
      <c r="AA218" s="33">
        <v>0.90783499999999995</v>
      </c>
      <c r="AB218" s="33">
        <v>0.95198799999999995</v>
      </c>
      <c r="AC218" s="33">
        <v>0.99296899999999999</v>
      </c>
      <c r="AD218" s="33">
        <v>1.033528</v>
      </c>
      <c r="AE218" s="33">
        <v>1.074873</v>
      </c>
      <c r="AF218" s="33">
        <v>1.1112120000000001</v>
      </c>
      <c r="AG218" s="33">
        <v>1.1473679999999999</v>
      </c>
      <c r="AH218" s="32">
        <v>4.9368000000000002E-2</v>
      </c>
    </row>
    <row r="219" spans="1:34" ht="15" customHeight="1">
      <c r="A219" s="19" t="s">
        <v>593</v>
      </c>
      <c r="B219" s="37" t="s">
        <v>1156</v>
      </c>
      <c r="C219" s="33">
        <v>1.3200000000000001E-4</v>
      </c>
      <c r="D219" s="33">
        <v>1.47E-4</v>
      </c>
      <c r="E219" s="33">
        <v>1.5699999999999999E-4</v>
      </c>
      <c r="F219" s="33">
        <v>1.6100000000000001E-4</v>
      </c>
      <c r="G219" s="33">
        <v>1.6699999999999999E-4</v>
      </c>
      <c r="H219" s="33">
        <v>1.7200000000000001E-4</v>
      </c>
      <c r="I219" s="33">
        <v>1.73E-4</v>
      </c>
      <c r="J219" s="33">
        <v>1.7200000000000001E-4</v>
      </c>
      <c r="K219" s="33">
        <v>1.74E-4</v>
      </c>
      <c r="L219" s="33">
        <v>1.75E-4</v>
      </c>
      <c r="M219" s="33">
        <v>1.74E-4</v>
      </c>
      <c r="N219" s="33">
        <v>1.74E-4</v>
      </c>
      <c r="O219" s="33">
        <v>1.73E-4</v>
      </c>
      <c r="P219" s="33">
        <v>1.7100000000000001E-4</v>
      </c>
      <c r="Q219" s="33">
        <v>1.6799999999999999E-4</v>
      </c>
      <c r="R219" s="33">
        <v>1.65E-4</v>
      </c>
      <c r="S219" s="33">
        <v>1.6000000000000001E-4</v>
      </c>
      <c r="T219" s="33">
        <v>1.5699999999999999E-4</v>
      </c>
      <c r="U219" s="33">
        <v>1.54E-4</v>
      </c>
      <c r="V219" s="33">
        <v>1.4999999999999999E-4</v>
      </c>
      <c r="W219" s="33">
        <v>1.47E-4</v>
      </c>
      <c r="X219" s="33">
        <v>1.44E-4</v>
      </c>
      <c r="Y219" s="33">
        <v>1.4200000000000001E-4</v>
      </c>
      <c r="Z219" s="33">
        <v>1.3799999999999999E-4</v>
      </c>
      <c r="AA219" s="33">
        <v>1.36E-4</v>
      </c>
      <c r="AB219" s="33">
        <v>1.34E-4</v>
      </c>
      <c r="AC219" s="33">
        <v>1.3100000000000001E-4</v>
      </c>
      <c r="AD219" s="33">
        <v>1.2899999999999999E-4</v>
      </c>
      <c r="AE219" s="33">
        <v>1.26E-4</v>
      </c>
      <c r="AF219" s="33">
        <v>1.2300000000000001E-4</v>
      </c>
      <c r="AG219" s="33">
        <v>1.1900000000000001E-4</v>
      </c>
      <c r="AH219" s="32">
        <v>-3.297E-3</v>
      </c>
    </row>
    <row r="220" spans="1:34" ht="15" customHeight="1">
      <c r="A220" s="19" t="s">
        <v>592</v>
      </c>
      <c r="B220" s="37" t="s">
        <v>2071</v>
      </c>
      <c r="C220" s="33">
        <v>207.952133</v>
      </c>
      <c r="D220" s="33">
        <v>231.58547999999999</v>
      </c>
      <c r="E220" s="33">
        <v>249.557739</v>
      </c>
      <c r="F220" s="33">
        <v>256.597534</v>
      </c>
      <c r="G220" s="33">
        <v>266.13955700000002</v>
      </c>
      <c r="H220" s="33">
        <v>276.707855</v>
      </c>
      <c r="I220" s="33">
        <v>280.46170000000001</v>
      </c>
      <c r="J220" s="33">
        <v>280.659943</v>
      </c>
      <c r="K220" s="33">
        <v>285.855164</v>
      </c>
      <c r="L220" s="33">
        <v>291.07360799999998</v>
      </c>
      <c r="M220" s="33">
        <v>295.38998400000003</v>
      </c>
      <c r="N220" s="33">
        <v>300.63031000000001</v>
      </c>
      <c r="O220" s="33">
        <v>304.47448700000001</v>
      </c>
      <c r="P220" s="33">
        <v>309.43277</v>
      </c>
      <c r="Q220" s="33">
        <v>314.62558000000001</v>
      </c>
      <c r="R220" s="33">
        <v>317.24111900000003</v>
      </c>
      <c r="S220" s="33">
        <v>318.59582499999999</v>
      </c>
      <c r="T220" s="33">
        <v>321.04324300000002</v>
      </c>
      <c r="U220" s="33">
        <v>324.44885299999999</v>
      </c>
      <c r="V220" s="33">
        <v>326.63818400000002</v>
      </c>
      <c r="W220" s="33">
        <v>328.78951999999998</v>
      </c>
      <c r="X220" s="33">
        <v>332.99816900000002</v>
      </c>
      <c r="Y220" s="33">
        <v>338.01483200000001</v>
      </c>
      <c r="Z220" s="33">
        <v>340.14318800000001</v>
      </c>
      <c r="AA220" s="33">
        <v>343.56066900000002</v>
      </c>
      <c r="AB220" s="33">
        <v>349.77664199999998</v>
      </c>
      <c r="AC220" s="33">
        <v>354.20748900000001</v>
      </c>
      <c r="AD220" s="33">
        <v>357.937408</v>
      </c>
      <c r="AE220" s="33">
        <v>361.41372699999999</v>
      </c>
      <c r="AF220" s="33">
        <v>362.75003099999998</v>
      </c>
      <c r="AG220" s="33">
        <v>363.64352400000001</v>
      </c>
      <c r="AH220" s="32">
        <v>1.8803E-2</v>
      </c>
    </row>
    <row r="221" spans="1:34" ht="15" customHeight="1">
      <c r="B221" s="30" t="s">
        <v>1249</v>
      </c>
    </row>
    <row r="222" spans="1:34" ht="15" customHeight="1">
      <c r="A222" s="19" t="s">
        <v>591</v>
      </c>
      <c r="B222" s="37" t="s">
        <v>1121</v>
      </c>
      <c r="C222" s="33">
        <v>91.141250999999997</v>
      </c>
      <c r="D222" s="33">
        <v>101.47912599999999</v>
      </c>
      <c r="E222" s="33">
        <v>121.148369</v>
      </c>
      <c r="F222" s="33">
        <v>130.21719400000001</v>
      </c>
      <c r="G222" s="33">
        <v>133.876465</v>
      </c>
      <c r="H222" s="33">
        <v>137.701843</v>
      </c>
      <c r="I222" s="33">
        <v>139.998749</v>
      </c>
      <c r="J222" s="33">
        <v>138.52465799999999</v>
      </c>
      <c r="K222" s="33">
        <v>138.07440199999999</v>
      </c>
      <c r="L222" s="33">
        <v>137.99697900000001</v>
      </c>
      <c r="M222" s="33">
        <v>139.20053100000001</v>
      </c>
      <c r="N222" s="33">
        <v>142.82887299999999</v>
      </c>
      <c r="O222" s="33">
        <v>146.32704200000001</v>
      </c>
      <c r="P222" s="33">
        <v>149.088257</v>
      </c>
      <c r="Q222" s="33">
        <v>152.60591099999999</v>
      </c>
      <c r="R222" s="33">
        <v>155.26059000000001</v>
      </c>
      <c r="S222" s="33">
        <v>156.985107</v>
      </c>
      <c r="T222" s="33">
        <v>158.89828499999999</v>
      </c>
      <c r="U222" s="33">
        <v>163.10382100000001</v>
      </c>
      <c r="V222" s="33">
        <v>169.07716400000001</v>
      </c>
      <c r="W222" s="33">
        <v>174.32878099999999</v>
      </c>
      <c r="X222" s="33">
        <v>178.524902</v>
      </c>
      <c r="Y222" s="33">
        <v>183.793015</v>
      </c>
      <c r="Z222" s="33">
        <v>189.84715299999999</v>
      </c>
      <c r="AA222" s="33">
        <v>194.93975800000001</v>
      </c>
      <c r="AB222" s="33">
        <v>197.96644599999999</v>
      </c>
      <c r="AC222" s="33">
        <v>199.23713699999999</v>
      </c>
      <c r="AD222" s="33">
        <v>200.65789799999999</v>
      </c>
      <c r="AE222" s="33">
        <v>203.97018399999999</v>
      </c>
      <c r="AF222" s="33">
        <v>208.399506</v>
      </c>
      <c r="AG222" s="33">
        <v>211.27252200000001</v>
      </c>
      <c r="AH222" s="32">
        <v>2.8420999999999998E-2</v>
      </c>
    </row>
    <row r="223" spans="1:34" ht="15" customHeight="1">
      <c r="A223" s="19" t="s">
        <v>590</v>
      </c>
      <c r="B223" s="37" t="s">
        <v>1129</v>
      </c>
      <c r="C223" s="33">
        <v>46.457253000000001</v>
      </c>
      <c r="D223" s="33">
        <v>51.485835999999999</v>
      </c>
      <c r="E223" s="33">
        <v>61.276516000000001</v>
      </c>
      <c r="F223" s="33">
        <v>65.534469999999999</v>
      </c>
      <c r="G223" s="33">
        <v>66.833984000000001</v>
      </c>
      <c r="H223" s="33">
        <v>68.566749999999999</v>
      </c>
      <c r="I223" s="33">
        <v>70.160965000000004</v>
      </c>
      <c r="J223" s="33">
        <v>69.735748000000001</v>
      </c>
      <c r="K223" s="33">
        <v>69.663810999999995</v>
      </c>
      <c r="L223" s="33">
        <v>69.640349999999998</v>
      </c>
      <c r="M223" s="33">
        <v>70.224556000000007</v>
      </c>
      <c r="N223" s="33">
        <v>72.028366000000005</v>
      </c>
      <c r="O223" s="33">
        <v>73.784653000000006</v>
      </c>
      <c r="P223" s="33">
        <v>75.185547</v>
      </c>
      <c r="Q223" s="33">
        <v>76.947372000000001</v>
      </c>
      <c r="R223" s="33">
        <v>78.290595999999994</v>
      </c>
      <c r="S223" s="33">
        <v>79.044655000000006</v>
      </c>
      <c r="T223" s="33">
        <v>79.838638000000003</v>
      </c>
      <c r="U223" s="33">
        <v>81.628242</v>
      </c>
      <c r="V223" s="33">
        <v>84.283630000000002</v>
      </c>
      <c r="W223" s="33">
        <v>86.558021999999994</v>
      </c>
      <c r="X223" s="33">
        <v>88.290779000000001</v>
      </c>
      <c r="Y223" s="33">
        <v>90.535149000000004</v>
      </c>
      <c r="Z223" s="33">
        <v>93.143332999999998</v>
      </c>
      <c r="AA223" s="33">
        <v>95.214377999999996</v>
      </c>
      <c r="AB223" s="33">
        <v>96.217811999999995</v>
      </c>
      <c r="AC223" s="33">
        <v>96.351157999999998</v>
      </c>
      <c r="AD223" s="33">
        <v>96.542411999999999</v>
      </c>
      <c r="AE223" s="33">
        <v>97.623305999999999</v>
      </c>
      <c r="AF223" s="33">
        <v>99.209830999999994</v>
      </c>
      <c r="AG223" s="33">
        <v>100.025696</v>
      </c>
      <c r="AH223" s="32">
        <v>2.5892999999999999E-2</v>
      </c>
    </row>
    <row r="224" spans="1:34" ht="15" customHeight="1">
      <c r="A224" s="19" t="s">
        <v>589</v>
      </c>
      <c r="B224" s="37" t="s">
        <v>1122</v>
      </c>
      <c r="C224" s="33">
        <v>0.13500999999999999</v>
      </c>
      <c r="D224" s="33">
        <v>0.154615</v>
      </c>
      <c r="E224" s="33">
        <v>0.18996499999999999</v>
      </c>
      <c r="F224" s="33">
        <v>0.21001300000000001</v>
      </c>
      <c r="G224" s="33">
        <v>0.22186600000000001</v>
      </c>
      <c r="H224" s="33">
        <v>0.23494899999999999</v>
      </c>
      <c r="I224" s="33">
        <v>0.24673400000000001</v>
      </c>
      <c r="J224" s="33">
        <v>0.25202400000000003</v>
      </c>
      <c r="K224" s="33">
        <v>0.25913999999999998</v>
      </c>
      <c r="L224" s="33">
        <v>0.26702500000000001</v>
      </c>
      <c r="M224" s="33">
        <v>0.27770299999999998</v>
      </c>
      <c r="N224" s="33">
        <v>0.29383100000000001</v>
      </c>
      <c r="O224" s="33">
        <v>0.31045899999999998</v>
      </c>
      <c r="P224" s="33">
        <v>0.326266</v>
      </c>
      <c r="Q224" s="33">
        <v>0.34445199999999998</v>
      </c>
      <c r="R224" s="33">
        <v>0.36149100000000001</v>
      </c>
      <c r="S224" s="33">
        <v>0.376855</v>
      </c>
      <c r="T224" s="33">
        <v>0.39322600000000002</v>
      </c>
      <c r="U224" s="33">
        <v>0.41586400000000001</v>
      </c>
      <c r="V224" s="33">
        <v>0.44418099999999999</v>
      </c>
      <c r="W224" s="33">
        <v>0.47190900000000002</v>
      </c>
      <c r="X224" s="33">
        <v>0.49799900000000002</v>
      </c>
      <c r="Y224" s="33">
        <v>0.52835200000000004</v>
      </c>
      <c r="Z224" s="33">
        <v>0.56245500000000004</v>
      </c>
      <c r="AA224" s="33">
        <v>0.595163</v>
      </c>
      <c r="AB224" s="33">
        <v>0.62279600000000002</v>
      </c>
      <c r="AC224" s="33">
        <v>0.64589600000000003</v>
      </c>
      <c r="AD224" s="33">
        <v>0.67035599999999995</v>
      </c>
      <c r="AE224" s="33">
        <v>0.70225000000000004</v>
      </c>
      <c r="AF224" s="33">
        <v>0.73946199999999995</v>
      </c>
      <c r="AG224" s="33">
        <v>0.77263400000000004</v>
      </c>
      <c r="AH224" s="32">
        <v>5.9873000000000003E-2</v>
      </c>
    </row>
    <row r="225" spans="1:34" ht="15" customHeight="1">
      <c r="A225" s="19" t="s">
        <v>588</v>
      </c>
      <c r="B225" s="37" t="s">
        <v>1123</v>
      </c>
      <c r="C225" s="33">
        <v>0.39564199999999999</v>
      </c>
      <c r="D225" s="33">
        <v>0.43459199999999998</v>
      </c>
      <c r="E225" s="33">
        <v>0.51491799999999999</v>
      </c>
      <c r="F225" s="33">
        <v>0.54985200000000001</v>
      </c>
      <c r="G225" s="33">
        <v>0.56396500000000005</v>
      </c>
      <c r="H225" s="33">
        <v>0.57982800000000001</v>
      </c>
      <c r="I225" s="33">
        <v>0.59117600000000003</v>
      </c>
      <c r="J225" s="33">
        <v>0.58626299999999998</v>
      </c>
      <c r="K225" s="33">
        <v>0.586036</v>
      </c>
      <c r="L225" s="33">
        <v>0.58713300000000002</v>
      </c>
      <c r="M225" s="33">
        <v>0.593777</v>
      </c>
      <c r="N225" s="33">
        <v>0.61103499999999999</v>
      </c>
      <c r="O225" s="33">
        <v>0.62801899999999999</v>
      </c>
      <c r="P225" s="33">
        <v>0.64212899999999995</v>
      </c>
      <c r="Q225" s="33">
        <v>0.66034800000000005</v>
      </c>
      <c r="R225" s="33">
        <v>0.67467699999999997</v>
      </c>
      <c r="S225" s="33">
        <v>0.68627499999999997</v>
      </c>
      <c r="T225" s="33">
        <v>0.69967400000000002</v>
      </c>
      <c r="U225" s="33">
        <v>0.72341999999999995</v>
      </c>
      <c r="V225" s="33">
        <v>0.75589799999999996</v>
      </c>
      <c r="W225" s="33">
        <v>0.78750900000000001</v>
      </c>
      <c r="X225" s="33">
        <v>0.81564700000000001</v>
      </c>
      <c r="Y225" s="33">
        <v>0.85013399999999995</v>
      </c>
      <c r="Z225" s="33">
        <v>0.88999099999999998</v>
      </c>
      <c r="AA225" s="33">
        <v>0.92713400000000001</v>
      </c>
      <c r="AB225" s="33">
        <v>0.95624799999999999</v>
      </c>
      <c r="AC225" s="33">
        <v>0.97869799999999996</v>
      </c>
      <c r="AD225" s="33">
        <v>1.004502</v>
      </c>
      <c r="AE225" s="33">
        <v>1.0421469999999999</v>
      </c>
      <c r="AF225" s="33">
        <v>1.0879570000000001</v>
      </c>
      <c r="AG225" s="33">
        <v>1.128603</v>
      </c>
      <c r="AH225" s="32">
        <v>3.5557999999999999E-2</v>
      </c>
    </row>
    <row r="226" spans="1:34" ht="15" customHeight="1">
      <c r="A226" s="19" t="s">
        <v>587</v>
      </c>
      <c r="B226" s="37" t="s">
        <v>1165</v>
      </c>
      <c r="C226" s="33">
        <v>4.1077180000000002</v>
      </c>
      <c r="D226" s="33">
        <v>4.5675889999999999</v>
      </c>
      <c r="E226" s="33">
        <v>5.4537969999999998</v>
      </c>
      <c r="F226" s="33">
        <v>5.8647619999999998</v>
      </c>
      <c r="G226" s="33">
        <v>6.0354799999999997</v>
      </c>
      <c r="H226" s="33">
        <v>6.244383</v>
      </c>
      <c r="I226" s="33">
        <v>6.461411</v>
      </c>
      <c r="J226" s="33">
        <v>6.508699</v>
      </c>
      <c r="K226" s="33">
        <v>6.6094059999999999</v>
      </c>
      <c r="L226" s="33">
        <v>6.7430159999999999</v>
      </c>
      <c r="M226" s="33">
        <v>6.9766550000000001</v>
      </c>
      <c r="N226" s="33">
        <v>7.3818330000000003</v>
      </c>
      <c r="O226" s="33">
        <v>7.7995720000000004</v>
      </c>
      <c r="P226" s="33">
        <v>8.1966780000000004</v>
      </c>
      <c r="Q226" s="33">
        <v>8.6535530000000005</v>
      </c>
      <c r="R226" s="33">
        <v>9.0816210000000002</v>
      </c>
      <c r="S226" s="33">
        <v>9.4676229999999997</v>
      </c>
      <c r="T226" s="33">
        <v>9.8789090000000002</v>
      </c>
      <c r="U226" s="33">
        <v>10.447625</v>
      </c>
      <c r="V226" s="33">
        <v>11.159022999999999</v>
      </c>
      <c r="W226" s="33">
        <v>11.855636000000001</v>
      </c>
      <c r="X226" s="33">
        <v>12.511077</v>
      </c>
      <c r="Y226" s="33">
        <v>13.273641</v>
      </c>
      <c r="Z226" s="33">
        <v>14.130402</v>
      </c>
      <c r="AA226" s="33">
        <v>14.952090999999999</v>
      </c>
      <c r="AB226" s="33">
        <v>15.646305</v>
      </c>
      <c r="AC226" s="33">
        <v>16.226645999999999</v>
      </c>
      <c r="AD226" s="33">
        <v>16.841154</v>
      </c>
      <c r="AE226" s="33">
        <v>17.642417999999999</v>
      </c>
      <c r="AF226" s="33">
        <v>18.577278</v>
      </c>
      <c r="AG226" s="33">
        <v>19.41066</v>
      </c>
      <c r="AH226" s="32">
        <v>5.3128000000000002E-2</v>
      </c>
    </row>
    <row r="227" spans="1:34" ht="15" customHeight="1">
      <c r="A227" s="19" t="s">
        <v>586</v>
      </c>
      <c r="B227" s="37" t="s">
        <v>1152</v>
      </c>
      <c r="C227" s="33">
        <v>0.17596200000000001</v>
      </c>
      <c r="D227" s="33">
        <v>0.19956599999999999</v>
      </c>
      <c r="E227" s="33">
        <v>0.24293799999999999</v>
      </c>
      <c r="F227" s="33">
        <v>0.26812399999999997</v>
      </c>
      <c r="G227" s="33">
        <v>0.28325699999999998</v>
      </c>
      <c r="H227" s="33">
        <v>0.29996099999999998</v>
      </c>
      <c r="I227" s="33">
        <v>0.31500600000000001</v>
      </c>
      <c r="J227" s="33">
        <v>0.32175999999999999</v>
      </c>
      <c r="K227" s="33">
        <v>0.33084599999999997</v>
      </c>
      <c r="L227" s="33">
        <v>0.34091199999999999</v>
      </c>
      <c r="M227" s="33">
        <v>0.354545</v>
      </c>
      <c r="N227" s="33">
        <v>0.37513600000000002</v>
      </c>
      <c r="O227" s="33">
        <v>0.39636500000000002</v>
      </c>
      <c r="P227" s="33">
        <v>0.416545</v>
      </c>
      <c r="Q227" s="33">
        <v>0.43976300000000001</v>
      </c>
      <c r="R227" s="33">
        <v>0.46151700000000001</v>
      </c>
      <c r="S227" s="33">
        <v>0.48113299999999998</v>
      </c>
      <c r="T227" s="33">
        <v>0.50203399999999998</v>
      </c>
      <c r="U227" s="33">
        <v>0.53093599999999996</v>
      </c>
      <c r="V227" s="33">
        <v>0.56708800000000004</v>
      </c>
      <c r="W227" s="33">
        <v>0.60248900000000005</v>
      </c>
      <c r="X227" s="33">
        <v>0.63579799999999997</v>
      </c>
      <c r="Y227" s="33">
        <v>0.67454999999999998</v>
      </c>
      <c r="Z227" s="33">
        <v>0.71809000000000001</v>
      </c>
      <c r="AA227" s="33">
        <v>0.75984700000000005</v>
      </c>
      <c r="AB227" s="33">
        <v>0.795126</v>
      </c>
      <c r="AC227" s="33">
        <v>0.82461799999999996</v>
      </c>
      <c r="AD227" s="33">
        <v>0.85584700000000002</v>
      </c>
      <c r="AE227" s="33">
        <v>0.89656599999999997</v>
      </c>
      <c r="AF227" s="33">
        <v>0.944075</v>
      </c>
      <c r="AG227" s="33">
        <v>0.98642600000000003</v>
      </c>
      <c r="AH227" s="32">
        <v>5.9144000000000002E-2</v>
      </c>
    </row>
    <row r="228" spans="1:34" ht="15" customHeight="1">
      <c r="A228" s="19" t="s">
        <v>585</v>
      </c>
      <c r="B228" s="37" t="s">
        <v>1166</v>
      </c>
      <c r="C228" s="33">
        <v>0.18624199999999999</v>
      </c>
      <c r="D228" s="33">
        <v>0.213287</v>
      </c>
      <c r="E228" s="33">
        <v>0.26205099999999998</v>
      </c>
      <c r="F228" s="33">
        <v>0.28970600000000002</v>
      </c>
      <c r="G228" s="33">
        <v>0.30605700000000002</v>
      </c>
      <c r="H228" s="33">
        <v>0.32410600000000001</v>
      </c>
      <c r="I228" s="33">
        <v>0.340362</v>
      </c>
      <c r="J228" s="33">
        <v>0.347659</v>
      </c>
      <c r="K228" s="33">
        <v>0.35747600000000002</v>
      </c>
      <c r="L228" s="33">
        <v>0.36835299999999999</v>
      </c>
      <c r="M228" s="33">
        <v>0.38308300000000001</v>
      </c>
      <c r="N228" s="33">
        <v>0.405331</v>
      </c>
      <c r="O228" s="33">
        <v>0.42826900000000001</v>
      </c>
      <c r="P228" s="33">
        <v>0.45007399999999997</v>
      </c>
      <c r="Q228" s="33">
        <v>0.475161</v>
      </c>
      <c r="R228" s="33">
        <v>0.498666</v>
      </c>
      <c r="S228" s="33">
        <v>0.51986100000000002</v>
      </c>
      <c r="T228" s="33">
        <v>0.54244400000000004</v>
      </c>
      <c r="U228" s="33">
        <v>0.57367199999999996</v>
      </c>
      <c r="V228" s="33">
        <v>0.612734</v>
      </c>
      <c r="W228" s="33">
        <v>0.65098500000000004</v>
      </c>
      <c r="X228" s="33">
        <v>0.686975</v>
      </c>
      <c r="Y228" s="33">
        <v>0.72884700000000002</v>
      </c>
      <c r="Z228" s="33">
        <v>0.775891</v>
      </c>
      <c r="AA228" s="33">
        <v>0.82100899999999999</v>
      </c>
      <c r="AB228" s="33">
        <v>0.859128</v>
      </c>
      <c r="AC228" s="33">
        <v>0.89099399999999995</v>
      </c>
      <c r="AD228" s="33">
        <v>0.92473700000000003</v>
      </c>
      <c r="AE228" s="33">
        <v>0.96873299999999996</v>
      </c>
      <c r="AF228" s="33">
        <v>1.0200659999999999</v>
      </c>
      <c r="AG228" s="33">
        <v>1.0658270000000001</v>
      </c>
      <c r="AH228" s="32">
        <v>5.9873000000000003E-2</v>
      </c>
    </row>
    <row r="229" spans="1:34" ht="15" customHeight="1">
      <c r="A229" s="19" t="s">
        <v>584</v>
      </c>
      <c r="B229" s="37" t="s">
        <v>1167</v>
      </c>
      <c r="C229" s="33">
        <v>0.17327500000000001</v>
      </c>
      <c r="D229" s="33">
        <v>0.198437</v>
      </c>
      <c r="E229" s="33">
        <v>0.24380599999999999</v>
      </c>
      <c r="F229" s="33">
        <v>0.269536</v>
      </c>
      <c r="G229" s="33">
        <v>0.284748</v>
      </c>
      <c r="H229" s="33">
        <v>0.30153999999999997</v>
      </c>
      <c r="I229" s="33">
        <v>0.316664</v>
      </c>
      <c r="J229" s="33">
        <v>0.32345400000000002</v>
      </c>
      <c r="K229" s="33">
        <v>0.33258700000000002</v>
      </c>
      <c r="L229" s="33">
        <v>0.34270600000000001</v>
      </c>
      <c r="M229" s="33">
        <v>0.35641099999999998</v>
      </c>
      <c r="N229" s="33">
        <v>0.37711099999999997</v>
      </c>
      <c r="O229" s="33">
        <v>0.398451</v>
      </c>
      <c r="P229" s="33">
        <v>0.418738</v>
      </c>
      <c r="Q229" s="33">
        <v>0.44207800000000003</v>
      </c>
      <c r="R229" s="33">
        <v>0.46394600000000003</v>
      </c>
      <c r="S229" s="33">
        <v>0.48366599999999998</v>
      </c>
      <c r="T229" s="33">
        <v>0.50467700000000004</v>
      </c>
      <c r="U229" s="33">
        <v>0.53373099999999996</v>
      </c>
      <c r="V229" s="33">
        <v>0.57007300000000005</v>
      </c>
      <c r="W229" s="33">
        <v>0.605661</v>
      </c>
      <c r="X229" s="33">
        <v>0.63914499999999996</v>
      </c>
      <c r="Y229" s="33">
        <v>0.67810099999999995</v>
      </c>
      <c r="Z229" s="33">
        <v>0.72187000000000001</v>
      </c>
      <c r="AA229" s="33">
        <v>0.76384700000000005</v>
      </c>
      <c r="AB229" s="33">
        <v>0.79931200000000002</v>
      </c>
      <c r="AC229" s="33">
        <v>0.828959</v>
      </c>
      <c r="AD229" s="33">
        <v>0.86035200000000001</v>
      </c>
      <c r="AE229" s="33">
        <v>0.90128600000000003</v>
      </c>
      <c r="AF229" s="33">
        <v>0.949044</v>
      </c>
      <c r="AG229" s="33">
        <v>0.99161900000000003</v>
      </c>
      <c r="AH229" s="32">
        <v>5.9873000000000003E-2</v>
      </c>
    </row>
    <row r="230" spans="1:34" ht="15" customHeight="1">
      <c r="A230" s="19" t="s">
        <v>583</v>
      </c>
      <c r="B230" s="37" t="s">
        <v>1156</v>
      </c>
      <c r="C230" s="33">
        <v>0.28611700000000001</v>
      </c>
      <c r="D230" s="33">
        <v>0.32766499999999998</v>
      </c>
      <c r="E230" s="33">
        <v>0.40257999999999999</v>
      </c>
      <c r="F230" s="33">
        <v>0.44506499999999999</v>
      </c>
      <c r="G230" s="33">
        <v>0.47018300000000002</v>
      </c>
      <c r="H230" s="33">
        <v>0.49791099999999999</v>
      </c>
      <c r="I230" s="33">
        <v>0.52288500000000004</v>
      </c>
      <c r="J230" s="33">
        <v>0.53409600000000002</v>
      </c>
      <c r="K230" s="33">
        <v>0.54917700000000003</v>
      </c>
      <c r="L230" s="33">
        <v>0.565886</v>
      </c>
      <c r="M230" s="33">
        <v>0.58851600000000004</v>
      </c>
      <c r="N230" s="33">
        <v>0.622695</v>
      </c>
      <c r="O230" s="33">
        <v>0.65793400000000002</v>
      </c>
      <c r="P230" s="33">
        <v>0.69143100000000002</v>
      </c>
      <c r="Q230" s="33">
        <v>0.72997100000000004</v>
      </c>
      <c r="R230" s="33">
        <v>0.76608100000000001</v>
      </c>
      <c r="S230" s="33">
        <v>0.79864199999999996</v>
      </c>
      <c r="T230" s="33">
        <v>0.83333599999999997</v>
      </c>
      <c r="U230" s="33">
        <v>0.88131000000000004</v>
      </c>
      <c r="V230" s="33">
        <v>0.94132000000000005</v>
      </c>
      <c r="W230" s="33">
        <v>1.0000830000000001</v>
      </c>
      <c r="X230" s="33">
        <v>1.0553729999999999</v>
      </c>
      <c r="Y230" s="33">
        <v>1.119699</v>
      </c>
      <c r="Z230" s="33">
        <v>1.1919709999999999</v>
      </c>
      <c r="AA230" s="33">
        <v>1.261285</v>
      </c>
      <c r="AB230" s="33">
        <v>1.3198449999999999</v>
      </c>
      <c r="AC230" s="33">
        <v>1.3688</v>
      </c>
      <c r="AD230" s="33">
        <v>1.4206369999999999</v>
      </c>
      <c r="AE230" s="33">
        <v>1.4882280000000001</v>
      </c>
      <c r="AF230" s="33">
        <v>1.567088</v>
      </c>
      <c r="AG230" s="33">
        <v>1.6373880000000001</v>
      </c>
      <c r="AH230" s="32">
        <v>5.9873000000000003E-2</v>
      </c>
    </row>
    <row r="231" spans="1:34" ht="15" customHeight="1">
      <c r="A231" s="19" t="s">
        <v>582</v>
      </c>
      <c r="B231" s="37" t="s">
        <v>2072</v>
      </c>
      <c r="C231" s="33">
        <v>143.05847199999999</v>
      </c>
      <c r="D231" s="33">
        <v>159.060745</v>
      </c>
      <c r="E231" s="33">
        <v>189.73493999999999</v>
      </c>
      <c r="F231" s="33">
        <v>203.648697</v>
      </c>
      <c r="G231" s="33">
        <v>208.875992</v>
      </c>
      <c r="H231" s="33">
        <v>214.751251</v>
      </c>
      <c r="I231" s="33">
        <v>218.95394899999999</v>
      </c>
      <c r="J231" s="33">
        <v>217.13433800000001</v>
      </c>
      <c r="K231" s="33">
        <v>216.762878</v>
      </c>
      <c r="L231" s="33">
        <v>216.85235599999999</v>
      </c>
      <c r="M231" s="33">
        <v>218.95578</v>
      </c>
      <c r="N231" s="33">
        <v>224.924194</v>
      </c>
      <c r="O231" s="33">
        <v>230.73074299999999</v>
      </c>
      <c r="P231" s="33">
        <v>235.415649</v>
      </c>
      <c r="Q231" s="33">
        <v>241.298599</v>
      </c>
      <c r="R231" s="33">
        <v>245.85919200000001</v>
      </c>
      <c r="S231" s="33">
        <v>248.84382600000001</v>
      </c>
      <c r="T231" s="33">
        <v>252.09132399999999</v>
      </c>
      <c r="U231" s="33">
        <v>258.83865400000002</v>
      </c>
      <c r="V231" s="33">
        <v>268.41113300000001</v>
      </c>
      <c r="W231" s="33">
        <v>276.86108400000001</v>
      </c>
      <c r="X231" s="33">
        <v>283.65768400000002</v>
      </c>
      <c r="Y231" s="33">
        <v>292.18151899999998</v>
      </c>
      <c r="Z231" s="33">
        <v>301.98113999999998</v>
      </c>
      <c r="AA231" s="33">
        <v>310.23449699999998</v>
      </c>
      <c r="AB231" s="33">
        <v>315.18301400000001</v>
      </c>
      <c r="AC231" s="33">
        <v>317.352936</v>
      </c>
      <c r="AD231" s="33">
        <v>319.77786300000002</v>
      </c>
      <c r="AE231" s="33">
        <v>325.23507699999999</v>
      </c>
      <c r="AF231" s="33">
        <v>332.49429300000003</v>
      </c>
      <c r="AG231" s="33">
        <v>337.29135100000002</v>
      </c>
      <c r="AH231" s="32">
        <v>2.9002E-2</v>
      </c>
    </row>
    <row r="232" spans="1:34" ht="15" customHeight="1">
      <c r="B232" s="30" t="s">
        <v>2073</v>
      </c>
    </row>
    <row r="233" spans="1:34" ht="15" customHeight="1">
      <c r="A233" s="19" t="s">
        <v>581</v>
      </c>
      <c r="B233" s="37" t="s">
        <v>1121</v>
      </c>
      <c r="C233" s="33">
        <v>210.45216400000001</v>
      </c>
      <c r="D233" s="33">
        <v>228.92834500000001</v>
      </c>
      <c r="E233" s="33">
        <v>267.15469400000001</v>
      </c>
      <c r="F233" s="33">
        <v>280.51458700000001</v>
      </c>
      <c r="G233" s="33">
        <v>281.445312</v>
      </c>
      <c r="H233" s="33">
        <v>282.995789</v>
      </c>
      <c r="I233" s="33">
        <v>282.11544800000001</v>
      </c>
      <c r="J233" s="33">
        <v>273.51730300000003</v>
      </c>
      <c r="K233" s="33">
        <v>266.922211</v>
      </c>
      <c r="L233" s="33">
        <v>260.94793700000002</v>
      </c>
      <c r="M233" s="33">
        <v>257.47033699999997</v>
      </c>
      <c r="N233" s="33">
        <v>258.45727499999998</v>
      </c>
      <c r="O233" s="33">
        <v>259.04089399999998</v>
      </c>
      <c r="P233" s="33">
        <v>258.18685900000003</v>
      </c>
      <c r="Q233" s="33">
        <v>258.46051</v>
      </c>
      <c r="R233" s="33">
        <v>257.175476</v>
      </c>
      <c r="S233" s="33">
        <v>254.15823399999999</v>
      </c>
      <c r="T233" s="33">
        <v>251.357529</v>
      </c>
      <c r="U233" s="33">
        <v>251.94456500000001</v>
      </c>
      <c r="V233" s="33">
        <v>255.051346</v>
      </c>
      <c r="W233" s="33">
        <v>256.78295900000001</v>
      </c>
      <c r="X233" s="33">
        <v>256.77856400000002</v>
      </c>
      <c r="Y233" s="33">
        <v>258.01531999999997</v>
      </c>
      <c r="Z233" s="33">
        <v>260.07913200000002</v>
      </c>
      <c r="AA233" s="33">
        <v>260.60379</v>
      </c>
      <c r="AB233" s="33">
        <v>258.16720600000002</v>
      </c>
      <c r="AC233" s="33">
        <v>253.37570199999999</v>
      </c>
      <c r="AD233" s="33">
        <v>248.77282700000001</v>
      </c>
      <c r="AE233" s="33">
        <v>246.44276400000001</v>
      </c>
      <c r="AF233" s="33">
        <v>245.29046600000001</v>
      </c>
      <c r="AG233" s="33">
        <v>242.14681999999999</v>
      </c>
      <c r="AH233" s="32">
        <v>4.6870000000000002E-3</v>
      </c>
    </row>
    <row r="234" spans="1:34" ht="15" customHeight="1">
      <c r="A234" s="19" t="s">
        <v>580</v>
      </c>
      <c r="B234" s="37" t="s">
        <v>1129</v>
      </c>
      <c r="C234" s="33">
        <v>0.425543</v>
      </c>
      <c r="D234" s="33">
        <v>0.46227699999999999</v>
      </c>
      <c r="E234" s="33">
        <v>0.53881500000000004</v>
      </c>
      <c r="F234" s="33">
        <v>0.56515700000000002</v>
      </c>
      <c r="G234" s="33">
        <v>0.56651300000000004</v>
      </c>
      <c r="H234" s="33">
        <v>0.56928000000000001</v>
      </c>
      <c r="I234" s="33">
        <v>0.56734300000000004</v>
      </c>
      <c r="J234" s="33">
        <v>0.54998899999999995</v>
      </c>
      <c r="K234" s="33">
        <v>0.53674900000000003</v>
      </c>
      <c r="L234" s="33">
        <v>0.52497099999999997</v>
      </c>
      <c r="M234" s="33">
        <v>0.51824499999999996</v>
      </c>
      <c r="N234" s="33">
        <v>0.52052600000000004</v>
      </c>
      <c r="O234" s="33">
        <v>0.52210400000000001</v>
      </c>
      <c r="P234" s="33">
        <v>0.52089099999999999</v>
      </c>
      <c r="Q234" s="33">
        <v>0.52208100000000002</v>
      </c>
      <c r="R234" s="33">
        <v>0.52017800000000003</v>
      </c>
      <c r="S234" s="33">
        <v>0.51485099999999995</v>
      </c>
      <c r="T234" s="33">
        <v>0.51004300000000002</v>
      </c>
      <c r="U234" s="33">
        <v>0.51212400000000002</v>
      </c>
      <c r="V234" s="33">
        <v>0.51932999999999996</v>
      </c>
      <c r="W234" s="33">
        <v>0.523841</v>
      </c>
      <c r="X234" s="33">
        <v>0.52483500000000005</v>
      </c>
      <c r="Y234" s="33">
        <v>0.528644</v>
      </c>
      <c r="Z234" s="33">
        <v>0.53427400000000003</v>
      </c>
      <c r="AA234" s="33">
        <v>0.53670499999999999</v>
      </c>
      <c r="AB234" s="33">
        <v>0.53315699999999999</v>
      </c>
      <c r="AC234" s="33">
        <v>0.52488599999999996</v>
      </c>
      <c r="AD234" s="33">
        <v>0.51710800000000001</v>
      </c>
      <c r="AE234" s="33">
        <v>0.51418399999999997</v>
      </c>
      <c r="AF234" s="33">
        <v>0.51388800000000001</v>
      </c>
      <c r="AG234" s="33">
        <v>0.50959600000000005</v>
      </c>
      <c r="AH234" s="32">
        <v>6.0270000000000002E-3</v>
      </c>
    </row>
    <row r="235" spans="1:34" ht="15" customHeight="1">
      <c r="A235" s="19" t="s">
        <v>579</v>
      </c>
      <c r="B235" s="37" t="s">
        <v>1122</v>
      </c>
      <c r="C235" s="33">
        <v>0.24471699999999999</v>
      </c>
      <c r="D235" s="33">
        <v>0.26111299999999998</v>
      </c>
      <c r="E235" s="33">
        <v>0.29911300000000002</v>
      </c>
      <c r="F235" s="33">
        <v>0.308535</v>
      </c>
      <c r="G235" s="33">
        <v>0.30434499999999998</v>
      </c>
      <c r="H235" s="33">
        <v>0.30115700000000001</v>
      </c>
      <c r="I235" s="33">
        <v>0.29574800000000001</v>
      </c>
      <c r="J235" s="33">
        <v>0.28271299999999999</v>
      </c>
      <c r="K235" s="33">
        <v>0.27226600000000001</v>
      </c>
      <c r="L235" s="33">
        <v>0.26310699999999998</v>
      </c>
      <c r="M235" s="33">
        <v>0.25689200000000001</v>
      </c>
      <c r="N235" s="33">
        <v>0.25563799999999998</v>
      </c>
      <c r="O235" s="33">
        <v>0.25425399999999998</v>
      </c>
      <c r="P235" s="33">
        <v>0.25215799999999999</v>
      </c>
      <c r="Q235" s="33">
        <v>0.25145400000000001</v>
      </c>
      <c r="R235" s="33">
        <v>0.24948899999999999</v>
      </c>
      <c r="S235" s="33">
        <v>0.24670700000000001</v>
      </c>
      <c r="T235" s="33">
        <v>0.244398</v>
      </c>
      <c r="U235" s="33">
        <v>0.245923</v>
      </c>
      <c r="V235" s="33">
        <v>0.25048199999999998</v>
      </c>
      <c r="W235" s="33">
        <v>0.25415900000000002</v>
      </c>
      <c r="X235" s="33">
        <v>0.25637199999999999</v>
      </c>
      <c r="Y235" s="33">
        <v>0.26052700000000001</v>
      </c>
      <c r="Z235" s="33">
        <v>0.26613399999999998</v>
      </c>
      <c r="AA235" s="33">
        <v>0.270428</v>
      </c>
      <c r="AB235" s="33">
        <v>0.27194200000000002</v>
      </c>
      <c r="AC235" s="33">
        <v>0.272204</v>
      </c>
      <c r="AD235" s="33">
        <v>0.27282200000000001</v>
      </c>
      <c r="AE235" s="33">
        <v>0.27549000000000001</v>
      </c>
      <c r="AF235" s="33">
        <v>0.28041899999999997</v>
      </c>
      <c r="AG235" s="33">
        <v>0.28249600000000002</v>
      </c>
      <c r="AH235" s="32">
        <v>4.797E-3</v>
      </c>
    </row>
    <row r="236" spans="1:34" ht="15" customHeight="1">
      <c r="A236" s="19" t="s">
        <v>578</v>
      </c>
      <c r="B236" s="37" t="s">
        <v>1123</v>
      </c>
      <c r="C236" s="33">
        <v>3.6203379999999998</v>
      </c>
      <c r="D236" s="33">
        <v>3.608228</v>
      </c>
      <c r="E236" s="33">
        <v>3.864598</v>
      </c>
      <c r="F236" s="33">
        <v>3.7332589999999999</v>
      </c>
      <c r="G236" s="33">
        <v>3.4617979999999999</v>
      </c>
      <c r="H236" s="33">
        <v>3.2793580000000002</v>
      </c>
      <c r="I236" s="33">
        <v>3.1606269999999999</v>
      </c>
      <c r="J236" s="33">
        <v>3.0076149999999999</v>
      </c>
      <c r="K236" s="33">
        <v>2.9199030000000001</v>
      </c>
      <c r="L236" s="33">
        <v>2.946914</v>
      </c>
      <c r="M236" s="33">
        <v>3.0163160000000002</v>
      </c>
      <c r="N236" s="33">
        <v>3.1472180000000001</v>
      </c>
      <c r="O236" s="33">
        <v>3.3263739999999999</v>
      </c>
      <c r="P236" s="33">
        <v>3.539434</v>
      </c>
      <c r="Q236" s="33">
        <v>3.8310339999999998</v>
      </c>
      <c r="R236" s="33">
        <v>4.1257840000000003</v>
      </c>
      <c r="S236" s="33">
        <v>4.4319199999999999</v>
      </c>
      <c r="T236" s="33">
        <v>4.7812409999999996</v>
      </c>
      <c r="U236" s="33">
        <v>5.2011070000000004</v>
      </c>
      <c r="V236" s="33">
        <v>5.6723480000000004</v>
      </c>
      <c r="W236" s="33">
        <v>6.1632389999999999</v>
      </c>
      <c r="X236" s="33">
        <v>6.6223460000000003</v>
      </c>
      <c r="Y236" s="33">
        <v>7.25169</v>
      </c>
      <c r="Z236" s="33">
        <v>7.9644279999999998</v>
      </c>
      <c r="AA236" s="33">
        <v>8.6092420000000001</v>
      </c>
      <c r="AB236" s="33">
        <v>9.2147670000000002</v>
      </c>
      <c r="AC236" s="33">
        <v>9.8047170000000001</v>
      </c>
      <c r="AD236" s="33">
        <v>10.453522</v>
      </c>
      <c r="AE236" s="33">
        <v>11.262706</v>
      </c>
      <c r="AF236" s="33">
        <v>12.209595</v>
      </c>
      <c r="AG236" s="33">
        <v>13.14472</v>
      </c>
      <c r="AH236" s="32">
        <v>4.3919E-2</v>
      </c>
    </row>
    <row r="237" spans="1:34" ht="15" customHeight="1">
      <c r="A237" s="19" t="s">
        <v>577</v>
      </c>
      <c r="B237" s="37" t="s">
        <v>1165</v>
      </c>
      <c r="C237" s="33">
        <v>0</v>
      </c>
      <c r="D237" s="33">
        <v>0</v>
      </c>
      <c r="E237" s="33">
        <v>0</v>
      </c>
      <c r="F237" s="33">
        <v>0</v>
      </c>
      <c r="G237" s="33">
        <v>0</v>
      </c>
      <c r="H237" s="33">
        <v>0</v>
      </c>
      <c r="I237" s="33">
        <v>0</v>
      </c>
      <c r="J237" s="33">
        <v>0</v>
      </c>
      <c r="K237" s="33">
        <v>0</v>
      </c>
      <c r="L237" s="33">
        <v>0</v>
      </c>
      <c r="M237" s="33">
        <v>0</v>
      </c>
      <c r="N237" s="33">
        <v>0</v>
      </c>
      <c r="O237" s="33">
        <v>0</v>
      </c>
      <c r="P237" s="33">
        <v>0</v>
      </c>
      <c r="Q237" s="33">
        <v>0</v>
      </c>
      <c r="R237" s="33">
        <v>0</v>
      </c>
      <c r="S237" s="33">
        <v>0</v>
      </c>
      <c r="T237" s="33">
        <v>0</v>
      </c>
      <c r="U237" s="33">
        <v>0</v>
      </c>
      <c r="V237" s="33">
        <v>0</v>
      </c>
      <c r="W237" s="33">
        <v>0</v>
      </c>
      <c r="X237" s="33">
        <v>0</v>
      </c>
      <c r="Y237" s="33">
        <v>0</v>
      </c>
      <c r="Z237" s="33">
        <v>0</v>
      </c>
      <c r="AA237" s="33">
        <v>0</v>
      </c>
      <c r="AB237" s="33">
        <v>0</v>
      </c>
      <c r="AC237" s="33">
        <v>0</v>
      </c>
      <c r="AD237" s="33">
        <v>0</v>
      </c>
      <c r="AE237" s="33">
        <v>0</v>
      </c>
      <c r="AF237" s="33">
        <v>0</v>
      </c>
      <c r="AG237" s="33">
        <v>0</v>
      </c>
      <c r="AH237" s="32" t="s">
        <v>1754</v>
      </c>
    </row>
    <row r="238" spans="1:34" ht="15" customHeight="1">
      <c r="A238" s="19" t="s">
        <v>576</v>
      </c>
      <c r="B238" s="37" t="s">
        <v>1152</v>
      </c>
      <c r="C238" s="33">
        <v>0.105022</v>
      </c>
      <c r="D238" s="33">
        <v>0.116588</v>
      </c>
      <c r="E238" s="33">
        <v>0.138574</v>
      </c>
      <c r="F238" s="33">
        <v>0.14943899999999999</v>
      </c>
      <c r="G238" s="33">
        <v>0.15429200000000001</v>
      </c>
      <c r="H238" s="33">
        <v>0.15969700000000001</v>
      </c>
      <c r="I238" s="33">
        <v>0.16392799999999999</v>
      </c>
      <c r="J238" s="33">
        <v>0.16368099999999999</v>
      </c>
      <c r="K238" s="33">
        <v>0.16453300000000001</v>
      </c>
      <c r="L238" s="33">
        <v>0.16575000000000001</v>
      </c>
      <c r="M238" s="33">
        <v>0.16853599999999999</v>
      </c>
      <c r="N238" s="33">
        <v>0.17435600000000001</v>
      </c>
      <c r="O238" s="33">
        <v>0.18013100000000001</v>
      </c>
      <c r="P238" s="33">
        <v>0.18510399999999999</v>
      </c>
      <c r="Q238" s="33">
        <v>0.19109200000000001</v>
      </c>
      <c r="R238" s="33">
        <v>0.196107</v>
      </c>
      <c r="S238" s="33">
        <v>0.19992199999999999</v>
      </c>
      <c r="T238" s="33">
        <v>0.20399700000000001</v>
      </c>
      <c r="U238" s="33">
        <v>0.21097399999999999</v>
      </c>
      <c r="V238" s="33">
        <v>0.220361</v>
      </c>
      <c r="W238" s="33">
        <v>0.22894300000000001</v>
      </c>
      <c r="X238" s="33">
        <v>0.236259</v>
      </c>
      <c r="Y238" s="33">
        <v>0.245113</v>
      </c>
      <c r="Z238" s="33">
        <v>0.25515500000000002</v>
      </c>
      <c r="AA238" s="33">
        <v>0.26400600000000002</v>
      </c>
      <c r="AB238" s="33">
        <v>0.27012799999999998</v>
      </c>
      <c r="AC238" s="33">
        <v>0.27391500000000002</v>
      </c>
      <c r="AD238" s="33">
        <v>0.27795199999999998</v>
      </c>
      <c r="AE238" s="33">
        <v>0.28467199999999998</v>
      </c>
      <c r="AF238" s="33">
        <v>0.293043</v>
      </c>
      <c r="AG238" s="33">
        <v>0.29931400000000002</v>
      </c>
      <c r="AH238" s="32">
        <v>3.5527000000000003E-2</v>
      </c>
    </row>
    <row r="239" spans="1:34" ht="15" customHeight="1">
      <c r="A239" s="19" t="s">
        <v>575</v>
      </c>
      <c r="B239" s="37" t="s">
        <v>1166</v>
      </c>
      <c r="C239" s="33">
        <v>0.15276899999999999</v>
      </c>
      <c r="D239" s="33">
        <v>0.170935</v>
      </c>
      <c r="E239" s="33">
        <v>0.20521400000000001</v>
      </c>
      <c r="F239" s="33">
        <v>0.22170400000000001</v>
      </c>
      <c r="G239" s="33">
        <v>0.228903</v>
      </c>
      <c r="H239" s="33">
        <v>0.23692199999999999</v>
      </c>
      <c r="I239" s="33">
        <v>0.243199</v>
      </c>
      <c r="J239" s="33">
        <v>0.24283299999999999</v>
      </c>
      <c r="K239" s="33">
        <v>0.24409600000000001</v>
      </c>
      <c r="L239" s="33">
        <v>0.24590200000000001</v>
      </c>
      <c r="M239" s="33">
        <v>0.25003399999999998</v>
      </c>
      <c r="N239" s="33">
        <v>0.25866899999999998</v>
      </c>
      <c r="O239" s="33">
        <v>0.26723599999999997</v>
      </c>
      <c r="P239" s="33">
        <v>0.27461400000000002</v>
      </c>
      <c r="Q239" s="33">
        <v>0.283499</v>
      </c>
      <c r="R239" s="33">
        <v>0.290939</v>
      </c>
      <c r="S239" s="33">
        <v>0.296599</v>
      </c>
      <c r="T239" s="33">
        <v>0.30264400000000002</v>
      </c>
      <c r="U239" s="33">
        <v>0.31299500000000002</v>
      </c>
      <c r="V239" s="33">
        <v>0.32692100000000002</v>
      </c>
      <c r="W239" s="33">
        <v>0.33965400000000001</v>
      </c>
      <c r="X239" s="33">
        <v>0.35050700000000001</v>
      </c>
      <c r="Y239" s="33">
        <v>0.36364200000000002</v>
      </c>
      <c r="Z239" s="33">
        <v>0.37853999999999999</v>
      </c>
      <c r="AA239" s="33">
        <v>0.39167099999999999</v>
      </c>
      <c r="AB239" s="33">
        <v>0.400754</v>
      </c>
      <c r="AC239" s="33">
        <v>0.40637299999999998</v>
      </c>
      <c r="AD239" s="33">
        <v>0.41236099999999998</v>
      </c>
      <c r="AE239" s="33">
        <v>0.42232999999999998</v>
      </c>
      <c r="AF239" s="33">
        <v>0.43475000000000003</v>
      </c>
      <c r="AG239" s="33">
        <v>0.44405299999999998</v>
      </c>
      <c r="AH239" s="32">
        <v>3.6207000000000003E-2</v>
      </c>
    </row>
    <row r="240" spans="1:34" ht="15" customHeight="1">
      <c r="A240" s="19" t="s">
        <v>574</v>
      </c>
      <c r="B240" s="37" t="s">
        <v>1167</v>
      </c>
      <c r="C240" s="33">
        <v>0.16781299999999999</v>
      </c>
      <c r="D240" s="33">
        <v>0.18776699999999999</v>
      </c>
      <c r="E240" s="33">
        <v>0.22542100000000001</v>
      </c>
      <c r="F240" s="33">
        <v>0.243535</v>
      </c>
      <c r="G240" s="33">
        <v>0.25144300000000003</v>
      </c>
      <c r="H240" s="33">
        <v>0.26025199999999998</v>
      </c>
      <c r="I240" s="33">
        <v>0.26714700000000002</v>
      </c>
      <c r="J240" s="33">
        <v>0.26674500000000001</v>
      </c>
      <c r="K240" s="33">
        <v>0.26813300000000001</v>
      </c>
      <c r="L240" s="33">
        <v>0.270117</v>
      </c>
      <c r="M240" s="33">
        <v>0.27465600000000001</v>
      </c>
      <c r="N240" s="33">
        <v>0.28414</v>
      </c>
      <c r="O240" s="33">
        <v>0.29355199999999998</v>
      </c>
      <c r="P240" s="33">
        <v>0.30165599999999998</v>
      </c>
      <c r="Q240" s="33">
        <v>0.311415</v>
      </c>
      <c r="R240" s="33">
        <v>0.31958799999999998</v>
      </c>
      <c r="S240" s="33">
        <v>0.32580500000000001</v>
      </c>
      <c r="T240" s="33">
        <v>0.33244499999999999</v>
      </c>
      <c r="U240" s="33">
        <v>0.34381600000000001</v>
      </c>
      <c r="V240" s="33">
        <v>0.35911300000000002</v>
      </c>
      <c r="W240" s="33">
        <v>0.37309999999999999</v>
      </c>
      <c r="X240" s="33">
        <v>0.385021</v>
      </c>
      <c r="Y240" s="33">
        <v>0.399451</v>
      </c>
      <c r="Z240" s="33">
        <v>0.41581600000000002</v>
      </c>
      <c r="AA240" s="33">
        <v>0.43023899999999998</v>
      </c>
      <c r="AB240" s="33">
        <v>0.44021700000000002</v>
      </c>
      <c r="AC240" s="33">
        <v>0.44638899999999998</v>
      </c>
      <c r="AD240" s="33">
        <v>0.45296700000000001</v>
      </c>
      <c r="AE240" s="33">
        <v>0.463918</v>
      </c>
      <c r="AF240" s="33">
        <v>0.47756100000000001</v>
      </c>
      <c r="AG240" s="33">
        <v>0.48777900000000002</v>
      </c>
      <c r="AH240" s="32">
        <v>3.6207000000000003E-2</v>
      </c>
    </row>
    <row r="241" spans="1:34" ht="15" customHeight="1">
      <c r="A241" s="19" t="s">
        <v>573</v>
      </c>
      <c r="B241" s="37" t="s">
        <v>1156</v>
      </c>
      <c r="C241" s="33">
        <v>0.206702</v>
      </c>
      <c r="D241" s="33">
        <v>0.23128099999999999</v>
      </c>
      <c r="E241" s="33">
        <v>0.27766099999999999</v>
      </c>
      <c r="F241" s="33">
        <v>0.29997200000000002</v>
      </c>
      <c r="G241" s="33">
        <v>0.30971300000000002</v>
      </c>
      <c r="H241" s="33">
        <v>0.32056200000000001</v>
      </c>
      <c r="I241" s="33">
        <v>0.32905600000000002</v>
      </c>
      <c r="J241" s="33">
        <v>0.32856000000000002</v>
      </c>
      <c r="K241" s="33">
        <v>0.33027000000000001</v>
      </c>
      <c r="L241" s="33">
        <v>0.33271400000000001</v>
      </c>
      <c r="M241" s="33">
        <v>0.33830500000000002</v>
      </c>
      <c r="N241" s="33">
        <v>0.34998699999999999</v>
      </c>
      <c r="O241" s="33">
        <v>0.36157899999999998</v>
      </c>
      <c r="P241" s="33">
        <v>0.371562</v>
      </c>
      <c r="Q241" s="33">
        <v>0.38358300000000001</v>
      </c>
      <c r="R241" s="33">
        <v>0.39365</v>
      </c>
      <c r="S241" s="33">
        <v>0.40130700000000002</v>
      </c>
      <c r="T241" s="33">
        <v>0.40948600000000002</v>
      </c>
      <c r="U241" s="33">
        <v>0.42349199999999998</v>
      </c>
      <c r="V241" s="33">
        <v>0.442334</v>
      </c>
      <c r="W241" s="33">
        <v>0.45956200000000003</v>
      </c>
      <c r="X241" s="33">
        <v>0.47424699999999997</v>
      </c>
      <c r="Y241" s="33">
        <v>0.49202000000000001</v>
      </c>
      <c r="Z241" s="33">
        <v>0.51217699999999999</v>
      </c>
      <c r="AA241" s="33">
        <v>0.52994300000000005</v>
      </c>
      <c r="AB241" s="33">
        <v>0.54223299999999997</v>
      </c>
      <c r="AC241" s="33">
        <v>0.54983499999999996</v>
      </c>
      <c r="AD241" s="33">
        <v>0.55793800000000005</v>
      </c>
      <c r="AE241" s="33">
        <v>0.57142700000000002</v>
      </c>
      <c r="AF241" s="33">
        <v>0.58823099999999995</v>
      </c>
      <c r="AG241" s="33">
        <v>0.60081700000000005</v>
      </c>
      <c r="AH241" s="32">
        <v>3.6207000000000003E-2</v>
      </c>
    </row>
    <row r="242" spans="1:34" ht="15" customHeight="1">
      <c r="A242" s="19" t="s">
        <v>572</v>
      </c>
      <c r="B242" s="37" t="s">
        <v>2074</v>
      </c>
      <c r="C242" s="33">
        <v>215.375046</v>
      </c>
      <c r="D242" s="33">
        <v>233.966522</v>
      </c>
      <c r="E242" s="33">
        <v>272.704071</v>
      </c>
      <c r="F242" s="33">
        <v>286.03616299999999</v>
      </c>
      <c r="G242" s="33">
        <v>286.722351</v>
      </c>
      <c r="H242" s="33">
        <v>288.12298600000003</v>
      </c>
      <c r="I242" s="33">
        <v>287.142517</v>
      </c>
      <c r="J242" s="33">
        <v>278.35940599999998</v>
      </c>
      <c r="K242" s="33">
        <v>271.65817299999998</v>
      </c>
      <c r="L242" s="33">
        <v>265.69741800000003</v>
      </c>
      <c r="M242" s="33">
        <v>262.29333500000001</v>
      </c>
      <c r="N242" s="33">
        <v>263.44784499999997</v>
      </c>
      <c r="O242" s="33">
        <v>264.24609400000003</v>
      </c>
      <c r="P242" s="33">
        <v>263.63226300000002</v>
      </c>
      <c r="Q242" s="33">
        <v>264.23468000000003</v>
      </c>
      <c r="R242" s="33">
        <v>263.27117900000002</v>
      </c>
      <c r="S242" s="33">
        <v>260.57534800000002</v>
      </c>
      <c r="T242" s="33">
        <v>258.14175399999999</v>
      </c>
      <c r="U242" s="33">
        <v>259.19494600000002</v>
      </c>
      <c r="V242" s="33">
        <v>262.84222399999999</v>
      </c>
      <c r="W242" s="33">
        <v>265.12545799999998</v>
      </c>
      <c r="X242" s="33">
        <v>265.628174</v>
      </c>
      <c r="Y242" s="33">
        <v>267.55639600000001</v>
      </c>
      <c r="Z242" s="33">
        <v>270.40570100000002</v>
      </c>
      <c r="AA242" s="33">
        <v>271.63604700000002</v>
      </c>
      <c r="AB242" s="33">
        <v>269.84042399999998</v>
      </c>
      <c r="AC242" s="33">
        <v>265.65405299999998</v>
      </c>
      <c r="AD242" s="33">
        <v>261.71752900000001</v>
      </c>
      <c r="AE242" s="33">
        <v>260.23745700000001</v>
      </c>
      <c r="AF242" s="33">
        <v>260.08798200000001</v>
      </c>
      <c r="AG242" s="33">
        <v>257.91558800000001</v>
      </c>
      <c r="AH242" s="32">
        <v>6.0270000000000002E-3</v>
      </c>
    </row>
    <row r="243" spans="1:34" ht="15" customHeight="1">
      <c r="A243" s="19" t="s">
        <v>571</v>
      </c>
      <c r="B243" s="30" t="s">
        <v>2020</v>
      </c>
      <c r="C243" s="39">
        <v>566.38574200000005</v>
      </c>
      <c r="D243" s="39">
        <v>624.61273200000005</v>
      </c>
      <c r="E243" s="39">
        <v>711.99694799999997</v>
      </c>
      <c r="F243" s="39">
        <v>746.28247099999999</v>
      </c>
      <c r="G243" s="39">
        <v>761.73773200000005</v>
      </c>
      <c r="H243" s="39">
        <v>779.58233600000005</v>
      </c>
      <c r="I243" s="39">
        <v>786.55816700000003</v>
      </c>
      <c r="J243" s="39">
        <v>776.15386999999998</v>
      </c>
      <c r="K243" s="39">
        <v>774.27600099999995</v>
      </c>
      <c r="L243" s="39">
        <v>773.62329099999999</v>
      </c>
      <c r="M243" s="39">
        <v>776.63897699999995</v>
      </c>
      <c r="N243" s="39">
        <v>789.00238000000002</v>
      </c>
      <c r="O243" s="39">
        <v>799.45141599999999</v>
      </c>
      <c r="P243" s="39">
        <v>808.48083499999996</v>
      </c>
      <c r="Q243" s="39">
        <v>820.158997</v>
      </c>
      <c r="R243" s="39">
        <v>826.37145999999996</v>
      </c>
      <c r="S243" s="39">
        <v>828.01513699999998</v>
      </c>
      <c r="T243" s="39">
        <v>831.27624500000002</v>
      </c>
      <c r="U243" s="39">
        <v>842.482483</v>
      </c>
      <c r="V243" s="39">
        <v>857.89141800000004</v>
      </c>
      <c r="W243" s="39">
        <v>870.77600099999995</v>
      </c>
      <c r="X243" s="39">
        <v>882.28405799999996</v>
      </c>
      <c r="Y243" s="39">
        <v>897.75262499999997</v>
      </c>
      <c r="Z243" s="39">
        <v>912.52996800000005</v>
      </c>
      <c r="AA243" s="39">
        <v>925.43127400000003</v>
      </c>
      <c r="AB243" s="39">
        <v>934.80017099999998</v>
      </c>
      <c r="AC243" s="39">
        <v>937.21423300000004</v>
      </c>
      <c r="AD243" s="39">
        <v>939.43280000000004</v>
      </c>
      <c r="AE243" s="39">
        <v>946.88635299999999</v>
      </c>
      <c r="AF243" s="39">
        <v>955.33233600000005</v>
      </c>
      <c r="AG243" s="39">
        <v>958.85064699999998</v>
      </c>
      <c r="AH243" s="36">
        <v>1.7704000000000001E-2</v>
      </c>
    </row>
    <row r="244" spans="1:34" ht="15" customHeight="1"/>
    <row r="245" spans="1:34" ht="15" customHeight="1"/>
    <row r="246" spans="1:34" ht="15" customHeight="1"/>
    <row r="247" spans="1:34" ht="15" customHeight="1">
      <c r="B247" s="30" t="s">
        <v>570</v>
      </c>
    </row>
    <row r="248" spans="1:34">
      <c r="A248" s="19" t="s">
        <v>569</v>
      </c>
      <c r="B248" s="37" t="s">
        <v>2021</v>
      </c>
      <c r="C248" s="31">
        <v>1521.9704589999999</v>
      </c>
      <c r="D248" s="31">
        <v>1618.2993160000001</v>
      </c>
      <c r="E248" s="31">
        <v>1653.9343260000001</v>
      </c>
      <c r="F248" s="31">
        <v>1638.952393</v>
      </c>
      <c r="G248" s="31">
        <v>1638.3515620000001</v>
      </c>
      <c r="H248" s="31">
        <v>1611.4123540000001</v>
      </c>
      <c r="I248" s="31">
        <v>1629.1599120000001</v>
      </c>
      <c r="J248" s="31">
        <v>1624.662476</v>
      </c>
      <c r="K248" s="31">
        <v>1642.2048339999999</v>
      </c>
      <c r="L248" s="31">
        <v>1664.909668</v>
      </c>
      <c r="M248" s="31">
        <v>1680.0539550000001</v>
      </c>
      <c r="N248" s="31">
        <v>1687.346436</v>
      </c>
      <c r="O248" s="31">
        <v>1696.865967</v>
      </c>
      <c r="P248" s="31">
        <v>1710.897095</v>
      </c>
      <c r="Q248" s="31">
        <v>1725.098389</v>
      </c>
      <c r="R248" s="31">
        <v>1731.5200199999999</v>
      </c>
      <c r="S248" s="31">
        <v>1733.1766359999999</v>
      </c>
      <c r="T248" s="31">
        <v>1733.2185059999999</v>
      </c>
      <c r="U248" s="31">
        <v>1727.7104489999999</v>
      </c>
      <c r="V248" s="31">
        <v>1732.0479740000001</v>
      </c>
      <c r="W248" s="31">
        <v>1735.4719239999999</v>
      </c>
      <c r="X248" s="31">
        <v>1747.6795649999999</v>
      </c>
      <c r="Y248" s="31">
        <v>1765.7388920000001</v>
      </c>
      <c r="Z248" s="31">
        <v>1780.219116</v>
      </c>
      <c r="AA248" s="31">
        <v>1793.768433</v>
      </c>
      <c r="AB248" s="31">
        <v>1797.2144780000001</v>
      </c>
      <c r="AC248" s="31">
        <v>1807.4219969999999</v>
      </c>
      <c r="AD248" s="31">
        <v>1820.364746</v>
      </c>
      <c r="AE248" s="31">
        <v>1837.451172</v>
      </c>
      <c r="AF248" s="31">
        <v>1853.3664550000001</v>
      </c>
      <c r="AG248" s="31">
        <v>1873.035034</v>
      </c>
      <c r="AH248" s="32">
        <v>6.9430000000000004E-3</v>
      </c>
    </row>
    <row r="249" spans="1:34" ht="15" customHeight="1">
      <c r="A249" s="19" t="s">
        <v>568</v>
      </c>
      <c r="B249" s="37" t="s">
        <v>2022</v>
      </c>
      <c r="C249" s="33">
        <v>3.4893709999999998</v>
      </c>
      <c r="D249" s="33">
        <v>3.512003</v>
      </c>
      <c r="E249" s="33">
        <v>3.5347819999999999</v>
      </c>
      <c r="F249" s="33">
        <v>3.5577100000000002</v>
      </c>
      <c r="G249" s="33">
        <v>3.5807850000000001</v>
      </c>
      <c r="H249" s="33">
        <v>3.6040100000000002</v>
      </c>
      <c r="I249" s="33">
        <v>3.627386</v>
      </c>
      <c r="J249" s="33">
        <v>3.6509140000000002</v>
      </c>
      <c r="K249" s="33">
        <v>3.6745939999999999</v>
      </c>
      <c r="L249" s="33">
        <v>3.6984279999999998</v>
      </c>
      <c r="M249" s="33">
        <v>3.7224159999999999</v>
      </c>
      <c r="N249" s="33">
        <v>3.7465600000000001</v>
      </c>
      <c r="O249" s="33">
        <v>3.7708599999999999</v>
      </c>
      <c r="P249" s="33">
        <v>3.795318</v>
      </c>
      <c r="Q249" s="33">
        <v>3.8199350000000001</v>
      </c>
      <c r="R249" s="33">
        <v>3.8447119999999999</v>
      </c>
      <c r="S249" s="33">
        <v>3.8696489999999999</v>
      </c>
      <c r="T249" s="33">
        <v>3.8947479999999999</v>
      </c>
      <c r="U249" s="33">
        <v>3.9200089999999999</v>
      </c>
      <c r="V249" s="33">
        <v>3.9454349999999998</v>
      </c>
      <c r="W249" s="33">
        <v>3.971025</v>
      </c>
      <c r="X249" s="33">
        <v>3.9967820000000001</v>
      </c>
      <c r="Y249" s="33">
        <v>4.0227050000000002</v>
      </c>
      <c r="Z249" s="33">
        <v>4.0487970000000004</v>
      </c>
      <c r="AA249" s="33">
        <v>4.0750580000000003</v>
      </c>
      <c r="AB249" s="33">
        <v>4.1014889999999999</v>
      </c>
      <c r="AC249" s="33">
        <v>4.1280910000000004</v>
      </c>
      <c r="AD249" s="33">
        <v>4.1548660000000002</v>
      </c>
      <c r="AE249" s="33">
        <v>4.1818150000000003</v>
      </c>
      <c r="AF249" s="33">
        <v>4.208939</v>
      </c>
      <c r="AG249" s="33">
        <v>4.2362380000000002</v>
      </c>
      <c r="AH249" s="32">
        <v>6.4859999999999996E-3</v>
      </c>
    </row>
    <row r="250" spans="1:34" ht="15" customHeight="1">
      <c r="B250" s="30" t="s">
        <v>2023</v>
      </c>
    </row>
    <row r="251" spans="1:34" ht="15" customHeight="1">
      <c r="A251" s="19" t="s">
        <v>567</v>
      </c>
      <c r="B251" s="37" t="s">
        <v>1128</v>
      </c>
      <c r="C251" s="33">
        <v>435.70648199999999</v>
      </c>
      <c r="D251" s="33">
        <v>460.29779100000002</v>
      </c>
      <c r="E251" s="33">
        <v>466.40164199999998</v>
      </c>
      <c r="F251" s="33">
        <v>457.72403000000003</v>
      </c>
      <c r="G251" s="33">
        <v>452.66156000000001</v>
      </c>
      <c r="H251" s="33">
        <v>439.98245200000002</v>
      </c>
      <c r="I251" s="33">
        <v>438.05603000000002</v>
      </c>
      <c r="J251" s="33">
        <v>428.68279999999999</v>
      </c>
      <c r="K251" s="33">
        <v>423.71279900000002</v>
      </c>
      <c r="L251" s="33">
        <v>418.56726099999997</v>
      </c>
      <c r="M251" s="33">
        <v>410.09213299999999</v>
      </c>
      <c r="N251" s="33">
        <v>399.88165300000003</v>
      </c>
      <c r="O251" s="33">
        <v>390.417328</v>
      </c>
      <c r="P251" s="33">
        <v>382.15991200000002</v>
      </c>
      <c r="Q251" s="33">
        <v>374.07626299999998</v>
      </c>
      <c r="R251" s="33">
        <v>364.48870799999997</v>
      </c>
      <c r="S251" s="33">
        <v>354.168274</v>
      </c>
      <c r="T251" s="33">
        <v>343.819458</v>
      </c>
      <c r="U251" s="33">
        <v>332.70431500000001</v>
      </c>
      <c r="V251" s="33">
        <v>323.78573599999999</v>
      </c>
      <c r="W251" s="33">
        <v>314.93850700000002</v>
      </c>
      <c r="X251" s="33">
        <v>307.87914999999998</v>
      </c>
      <c r="Y251" s="33">
        <v>301.96404999999999</v>
      </c>
      <c r="Z251" s="33">
        <v>295.53744499999999</v>
      </c>
      <c r="AA251" s="33">
        <v>289.07849099999999</v>
      </c>
      <c r="AB251" s="33">
        <v>281.16394000000003</v>
      </c>
      <c r="AC251" s="33">
        <v>274.49197400000003</v>
      </c>
      <c r="AD251" s="33">
        <v>268.37295499999999</v>
      </c>
      <c r="AE251" s="33">
        <v>262.97015399999998</v>
      </c>
      <c r="AF251" s="33">
        <v>257.49115</v>
      </c>
      <c r="AG251" s="33">
        <v>252.61389199999999</v>
      </c>
      <c r="AH251" s="32">
        <v>-1.8006000000000001E-2</v>
      </c>
    </row>
    <row r="252" spans="1:34">
      <c r="A252" s="19" t="s">
        <v>566</v>
      </c>
      <c r="B252" s="37" t="s">
        <v>1120</v>
      </c>
      <c r="C252" s="33">
        <v>0</v>
      </c>
      <c r="D252" s="33">
        <v>0</v>
      </c>
      <c r="E252" s="33">
        <v>0</v>
      </c>
      <c r="F252" s="33">
        <v>0</v>
      </c>
      <c r="G252" s="33">
        <v>0</v>
      </c>
      <c r="H252" s="33">
        <v>0</v>
      </c>
      <c r="I252" s="33">
        <v>0</v>
      </c>
      <c r="J252" s="33">
        <v>0</v>
      </c>
      <c r="K252" s="33">
        <v>0</v>
      </c>
      <c r="L252" s="33">
        <v>0</v>
      </c>
      <c r="M252" s="33">
        <v>0</v>
      </c>
      <c r="N252" s="33">
        <v>0</v>
      </c>
      <c r="O252" s="33">
        <v>0</v>
      </c>
      <c r="P252" s="33">
        <v>0</v>
      </c>
      <c r="Q252" s="33">
        <v>0</v>
      </c>
      <c r="R252" s="33">
        <v>0</v>
      </c>
      <c r="S252" s="33">
        <v>0</v>
      </c>
      <c r="T252" s="33">
        <v>0</v>
      </c>
      <c r="U252" s="33">
        <v>0</v>
      </c>
      <c r="V252" s="33">
        <v>0</v>
      </c>
      <c r="W252" s="33">
        <v>0</v>
      </c>
      <c r="X252" s="33">
        <v>0</v>
      </c>
      <c r="Y252" s="33">
        <v>0</v>
      </c>
      <c r="Z252" s="33">
        <v>0</v>
      </c>
      <c r="AA252" s="33">
        <v>0</v>
      </c>
      <c r="AB252" s="33">
        <v>0</v>
      </c>
      <c r="AC252" s="33">
        <v>0</v>
      </c>
      <c r="AD252" s="33">
        <v>0</v>
      </c>
      <c r="AE252" s="33">
        <v>0</v>
      </c>
      <c r="AF252" s="33">
        <v>0</v>
      </c>
      <c r="AG252" s="33">
        <v>0</v>
      </c>
      <c r="AH252" s="32" t="s">
        <v>1754</v>
      </c>
    </row>
    <row r="253" spans="1:34" ht="15" customHeight="1">
      <c r="A253" s="19" t="s">
        <v>565</v>
      </c>
      <c r="B253" s="37" t="s">
        <v>1130</v>
      </c>
      <c r="C253" s="33">
        <v>0</v>
      </c>
      <c r="D253" s="33">
        <v>0</v>
      </c>
      <c r="E253" s="33">
        <v>0</v>
      </c>
      <c r="F253" s="33">
        <v>0</v>
      </c>
      <c r="G253" s="33">
        <v>0</v>
      </c>
      <c r="H253" s="33">
        <v>0</v>
      </c>
      <c r="I253" s="33">
        <v>0</v>
      </c>
      <c r="J253" s="33">
        <v>0</v>
      </c>
      <c r="K253" s="33">
        <v>0</v>
      </c>
      <c r="L253" s="33">
        <v>0</v>
      </c>
      <c r="M253" s="33">
        <v>0</v>
      </c>
      <c r="N253" s="33">
        <v>0</v>
      </c>
      <c r="O253" s="33">
        <v>0</v>
      </c>
      <c r="P253" s="33">
        <v>0</v>
      </c>
      <c r="Q253" s="33">
        <v>0</v>
      </c>
      <c r="R253" s="33">
        <v>0</v>
      </c>
      <c r="S253" s="33">
        <v>0</v>
      </c>
      <c r="T253" s="33">
        <v>0</v>
      </c>
      <c r="U253" s="33">
        <v>0</v>
      </c>
      <c r="V253" s="33">
        <v>0</v>
      </c>
      <c r="W253" s="33">
        <v>0</v>
      </c>
      <c r="X253" s="33">
        <v>0</v>
      </c>
      <c r="Y253" s="33">
        <v>0</v>
      </c>
      <c r="Z253" s="33">
        <v>0</v>
      </c>
      <c r="AA253" s="33">
        <v>0</v>
      </c>
      <c r="AB253" s="33">
        <v>0</v>
      </c>
      <c r="AC253" s="33">
        <v>0</v>
      </c>
      <c r="AD253" s="33">
        <v>0</v>
      </c>
      <c r="AE253" s="33">
        <v>0</v>
      </c>
      <c r="AF253" s="33">
        <v>0</v>
      </c>
      <c r="AG253" s="33">
        <v>0</v>
      </c>
      <c r="AH253" s="32" t="s">
        <v>1754</v>
      </c>
    </row>
    <row r="254" spans="1:34" ht="15" customHeight="1">
      <c r="A254" s="19" t="s">
        <v>564</v>
      </c>
      <c r="B254" s="37" t="s">
        <v>1131</v>
      </c>
      <c r="C254" s="33">
        <v>0.46678199999999997</v>
      </c>
      <c r="D254" s="33">
        <v>0.49312800000000001</v>
      </c>
      <c r="E254" s="33">
        <v>1.501144</v>
      </c>
      <c r="F254" s="33">
        <v>2.952229</v>
      </c>
      <c r="G254" s="33">
        <v>4.878171</v>
      </c>
      <c r="H254" s="33">
        <v>7.1340009999999996</v>
      </c>
      <c r="I254" s="33">
        <v>11.071759</v>
      </c>
      <c r="J254" s="33">
        <v>16.318766</v>
      </c>
      <c r="K254" s="33">
        <v>23.194997999999998</v>
      </c>
      <c r="L254" s="33">
        <v>31.599654999999998</v>
      </c>
      <c r="M254" s="33">
        <v>41.242145999999998</v>
      </c>
      <c r="N254" s="33">
        <v>50.490566000000001</v>
      </c>
      <c r="O254" s="33">
        <v>59.577061</v>
      </c>
      <c r="P254" s="33">
        <v>68.631576999999993</v>
      </c>
      <c r="Q254" s="33">
        <v>77.527923999999999</v>
      </c>
      <c r="R254" s="33">
        <v>85.875427000000002</v>
      </c>
      <c r="S254" s="33">
        <v>93.721626000000001</v>
      </c>
      <c r="T254" s="33">
        <v>101.194855</v>
      </c>
      <c r="U254" s="33">
        <v>108.037102</v>
      </c>
      <c r="V254" s="33">
        <v>115.214798</v>
      </c>
      <c r="W254" s="33">
        <v>122.095253</v>
      </c>
      <c r="X254" s="33">
        <v>129.39257799999999</v>
      </c>
      <c r="Y254" s="33">
        <v>136.979095</v>
      </c>
      <c r="Z254" s="33">
        <v>144.15344200000001</v>
      </c>
      <c r="AA254" s="33">
        <v>151.10386700000001</v>
      </c>
      <c r="AB254" s="33">
        <v>157.021942</v>
      </c>
      <c r="AC254" s="33">
        <v>163.34285</v>
      </c>
      <c r="AD254" s="33">
        <v>169.755371</v>
      </c>
      <c r="AE254" s="33">
        <v>176.420624</v>
      </c>
      <c r="AF254" s="33">
        <v>182.84939600000001</v>
      </c>
      <c r="AG254" s="33">
        <v>189.53192100000001</v>
      </c>
      <c r="AH254" s="32">
        <v>0.221665</v>
      </c>
    </row>
    <row r="256" spans="1:34" ht="15" customHeight="1">
      <c r="B256" s="30" t="s">
        <v>563</v>
      </c>
    </row>
    <row r="257" spans="1:34" ht="15" customHeight="1">
      <c r="A257" s="19" t="s">
        <v>562</v>
      </c>
      <c r="B257" s="37" t="s">
        <v>2028</v>
      </c>
      <c r="C257" s="31">
        <v>347.68133499999999</v>
      </c>
      <c r="D257" s="31">
        <v>358.75436400000001</v>
      </c>
      <c r="E257" s="31">
        <v>356.58099399999998</v>
      </c>
      <c r="F257" s="31">
        <v>351.44842499999999</v>
      </c>
      <c r="G257" s="31">
        <v>345.33050500000002</v>
      </c>
      <c r="H257" s="31">
        <v>339.26663200000002</v>
      </c>
      <c r="I257" s="31">
        <v>330.77096599999999</v>
      </c>
      <c r="J257" s="31">
        <v>321.98907500000001</v>
      </c>
      <c r="K257" s="31">
        <v>313.560699</v>
      </c>
      <c r="L257" s="31">
        <v>305.13720699999999</v>
      </c>
      <c r="M257" s="31">
        <v>296.79244999999997</v>
      </c>
      <c r="N257" s="31">
        <v>293.140198</v>
      </c>
      <c r="O257" s="31">
        <v>289.27224699999999</v>
      </c>
      <c r="P257" s="31">
        <v>285.857483</v>
      </c>
      <c r="Q257" s="31">
        <v>282.64532500000001</v>
      </c>
      <c r="R257" s="31">
        <v>278.84634399999999</v>
      </c>
      <c r="S257" s="31">
        <v>274.79904199999999</v>
      </c>
      <c r="T257" s="31">
        <v>270.87039199999998</v>
      </c>
      <c r="U257" s="31">
        <v>266.85159299999998</v>
      </c>
      <c r="V257" s="31">
        <v>262.97421300000002</v>
      </c>
      <c r="W257" s="31">
        <v>258.63861100000003</v>
      </c>
      <c r="X257" s="31">
        <v>257.41476399999999</v>
      </c>
      <c r="Y257" s="31">
        <v>256.757812</v>
      </c>
      <c r="Z257" s="31">
        <v>256.26825000000002</v>
      </c>
      <c r="AA257" s="31">
        <v>255.40484599999999</v>
      </c>
      <c r="AB257" s="31">
        <v>254.38140899999999</v>
      </c>
      <c r="AC257" s="31">
        <v>253.43038899999999</v>
      </c>
      <c r="AD257" s="31">
        <v>252.34704600000001</v>
      </c>
      <c r="AE257" s="31">
        <v>251.26715100000001</v>
      </c>
      <c r="AF257" s="31">
        <v>250.57226600000001</v>
      </c>
      <c r="AG257" s="31">
        <v>249.989349</v>
      </c>
      <c r="AH257" s="32">
        <v>-1.0935E-2</v>
      </c>
    </row>
    <row r="258" spans="1:34" ht="15" customHeight="1">
      <c r="A258" s="19" t="s">
        <v>561</v>
      </c>
      <c r="B258" s="144" t="s">
        <v>2022</v>
      </c>
      <c r="C258" s="148">
        <v>4.8419600000000003</v>
      </c>
      <c r="D258" s="148">
        <v>4.8707260000000003</v>
      </c>
      <c r="E258" s="148">
        <v>4.8996630000000003</v>
      </c>
      <c r="F258" s="148">
        <v>4.9287720000000004</v>
      </c>
      <c r="G258" s="148">
        <v>4.9580539999999997</v>
      </c>
      <c r="H258" s="148">
        <v>4.9875090000000002</v>
      </c>
      <c r="I258" s="148">
        <v>5.0171400000000004</v>
      </c>
      <c r="J258" s="148">
        <v>5.0469470000000003</v>
      </c>
      <c r="K258" s="148">
        <v>5.0769310000000001</v>
      </c>
      <c r="L258" s="148">
        <v>5.1070919999999997</v>
      </c>
      <c r="M258" s="148">
        <v>5.1374339999999998</v>
      </c>
      <c r="N258" s="148">
        <v>5.1679550000000001</v>
      </c>
      <c r="O258" s="148">
        <v>5.198658</v>
      </c>
      <c r="P258" s="148">
        <v>5.2295429999999996</v>
      </c>
      <c r="Q258" s="148">
        <v>5.2606109999999999</v>
      </c>
      <c r="R258" s="148">
        <v>5.2918640000000003</v>
      </c>
      <c r="S258" s="148">
        <v>5.3233030000000001</v>
      </c>
      <c r="T258" s="148">
        <v>5.3549290000000003</v>
      </c>
      <c r="U258" s="148">
        <v>5.3867419999999999</v>
      </c>
      <c r="V258" s="148">
        <v>5.4187450000000004</v>
      </c>
      <c r="W258" s="148">
        <v>5.4509379999999998</v>
      </c>
      <c r="X258" s="148">
        <v>5.4833220000000003</v>
      </c>
      <c r="Y258" s="148">
        <v>5.515898</v>
      </c>
      <c r="Z258" s="148">
        <v>5.548667</v>
      </c>
      <c r="AA258" s="148">
        <v>5.5816319999999999</v>
      </c>
      <c r="AB258" s="148">
        <v>5.6147919999999996</v>
      </c>
      <c r="AC258" s="148">
        <v>5.6481500000000002</v>
      </c>
      <c r="AD258" s="148">
        <v>5.681705</v>
      </c>
      <c r="AE258" s="148">
        <v>5.7154600000000002</v>
      </c>
      <c r="AF258" s="148">
        <v>5.7494160000000001</v>
      </c>
      <c r="AG258" s="148">
        <v>5.7835729999999996</v>
      </c>
      <c r="AH258" s="146">
        <v>5.9410000000000001E-3</v>
      </c>
    </row>
    <row r="259" spans="1:34" ht="15" customHeight="1">
      <c r="B259" s="30" t="s">
        <v>2023</v>
      </c>
    </row>
    <row r="260" spans="1:34" ht="15" customHeight="1">
      <c r="A260" s="19" t="s">
        <v>560</v>
      </c>
      <c r="B260" s="37" t="s">
        <v>1128</v>
      </c>
      <c r="C260" s="33">
        <v>75.191635000000005</v>
      </c>
      <c r="D260" s="33">
        <v>76.830337999999998</v>
      </c>
      <c r="E260" s="33">
        <v>75.963584999999995</v>
      </c>
      <c r="F260" s="33">
        <v>74.477089000000007</v>
      </c>
      <c r="G260" s="33">
        <v>72.785315999999995</v>
      </c>
      <c r="H260" s="33">
        <v>71.135955999999993</v>
      </c>
      <c r="I260" s="33">
        <v>68.999527</v>
      </c>
      <c r="J260" s="33">
        <v>66.803604000000007</v>
      </c>
      <c r="K260" s="33">
        <v>64.704528999999994</v>
      </c>
      <c r="L260" s="33">
        <v>62.621749999999999</v>
      </c>
      <c r="M260" s="33">
        <v>60.591614</v>
      </c>
      <c r="N260" s="33">
        <v>59.529060000000001</v>
      </c>
      <c r="O260" s="33">
        <v>58.427264999999998</v>
      </c>
      <c r="P260" s="33">
        <v>57.422339999999998</v>
      </c>
      <c r="Q260" s="33">
        <v>56.463402000000002</v>
      </c>
      <c r="R260" s="33">
        <v>55.412841999999998</v>
      </c>
      <c r="S260" s="33">
        <v>54.311965999999998</v>
      </c>
      <c r="T260" s="33">
        <v>53.245148</v>
      </c>
      <c r="U260" s="33">
        <v>52.177387000000003</v>
      </c>
      <c r="V260" s="33">
        <v>51.142059000000003</v>
      </c>
      <c r="W260" s="33">
        <v>50.001434000000003</v>
      </c>
      <c r="X260" s="33">
        <v>49.423682999999997</v>
      </c>
      <c r="Y260" s="33">
        <v>48.959933999999997</v>
      </c>
      <c r="Z260" s="33">
        <v>48.524563000000001</v>
      </c>
      <c r="AA260" s="33">
        <v>48.017178000000001</v>
      </c>
      <c r="AB260" s="33">
        <v>47.477885999999998</v>
      </c>
      <c r="AC260" s="33">
        <v>46.954338</v>
      </c>
      <c r="AD260" s="33">
        <v>46.403809000000003</v>
      </c>
      <c r="AE260" s="33">
        <v>45.85519</v>
      </c>
      <c r="AF260" s="33">
        <v>45.376648000000003</v>
      </c>
      <c r="AG260" s="33">
        <v>44.909294000000003</v>
      </c>
      <c r="AH260" s="32">
        <v>-1.7033E-2</v>
      </c>
    </row>
    <row r="261" spans="1:34" ht="15" customHeight="1">
      <c r="A261" s="19" t="s">
        <v>559</v>
      </c>
      <c r="B261" s="37" t="s">
        <v>1120</v>
      </c>
      <c r="C261" s="33">
        <v>1.7463169999999999</v>
      </c>
      <c r="D261" s="33">
        <v>1.7150719999999999</v>
      </c>
      <c r="E261" s="33">
        <v>1.6200699999999999</v>
      </c>
      <c r="F261" s="33">
        <v>1.5166759999999999</v>
      </c>
      <c r="G261" s="33">
        <v>1.415584</v>
      </c>
      <c r="H261" s="33">
        <v>1.319234</v>
      </c>
      <c r="I261" s="33">
        <v>1.223967</v>
      </c>
      <c r="J261" s="33">
        <v>1.1286320000000001</v>
      </c>
      <c r="K261" s="33">
        <v>1.0392790000000001</v>
      </c>
      <c r="L261" s="33">
        <v>0.95413099999999995</v>
      </c>
      <c r="M261" s="33">
        <v>0.86992400000000003</v>
      </c>
      <c r="N261" s="33">
        <v>0.79992600000000003</v>
      </c>
      <c r="O261" s="33">
        <v>0.73279399999999995</v>
      </c>
      <c r="P261" s="33">
        <v>0.66728200000000004</v>
      </c>
      <c r="Q261" s="33">
        <v>0.605711</v>
      </c>
      <c r="R261" s="33">
        <v>0.54631099999999999</v>
      </c>
      <c r="S261" s="33">
        <v>0.49504100000000001</v>
      </c>
      <c r="T261" s="33">
        <v>0.44164399999999998</v>
      </c>
      <c r="U261" s="33">
        <v>0.38354300000000002</v>
      </c>
      <c r="V261" s="33">
        <v>0.32389600000000002</v>
      </c>
      <c r="W261" s="33">
        <v>0.27121800000000001</v>
      </c>
      <c r="X261" s="33">
        <v>0.26833899999999999</v>
      </c>
      <c r="Y261" s="33">
        <v>0.266069</v>
      </c>
      <c r="Z261" s="33">
        <v>0.26399099999999998</v>
      </c>
      <c r="AA261" s="33">
        <v>0.26154899999999998</v>
      </c>
      <c r="AB261" s="33">
        <v>0.25896599999999997</v>
      </c>
      <c r="AC261" s="33">
        <v>0.25647900000000001</v>
      </c>
      <c r="AD261" s="33">
        <v>0.25387900000000002</v>
      </c>
      <c r="AE261" s="33">
        <v>0.251303</v>
      </c>
      <c r="AF261" s="33">
        <v>0.249136</v>
      </c>
      <c r="AG261" s="33">
        <v>0.24709900000000001</v>
      </c>
      <c r="AH261" s="32">
        <v>-6.3103999999999993E-2</v>
      </c>
    </row>
    <row r="262" spans="1:34" ht="15" customHeight="1">
      <c r="A262" s="19" t="s">
        <v>558</v>
      </c>
      <c r="B262" s="37" t="s">
        <v>1130</v>
      </c>
      <c r="C262" s="33">
        <v>0</v>
      </c>
      <c r="D262" s="33">
        <v>0</v>
      </c>
      <c r="E262" s="33">
        <v>0</v>
      </c>
      <c r="F262" s="33">
        <v>0</v>
      </c>
      <c r="G262" s="33">
        <v>0</v>
      </c>
      <c r="H262" s="33">
        <v>0</v>
      </c>
      <c r="I262" s="33">
        <v>0</v>
      </c>
      <c r="J262" s="33">
        <v>0</v>
      </c>
      <c r="K262" s="33">
        <v>0</v>
      </c>
      <c r="L262" s="33">
        <v>0</v>
      </c>
      <c r="M262" s="33">
        <v>0</v>
      </c>
      <c r="N262" s="33">
        <v>0</v>
      </c>
      <c r="O262" s="33">
        <v>0</v>
      </c>
      <c r="P262" s="33">
        <v>0</v>
      </c>
      <c r="Q262" s="33">
        <v>0</v>
      </c>
      <c r="R262" s="33">
        <v>0</v>
      </c>
      <c r="S262" s="33">
        <v>0</v>
      </c>
      <c r="T262" s="33">
        <v>0</v>
      </c>
      <c r="U262" s="33">
        <v>0</v>
      </c>
      <c r="V262" s="33">
        <v>0</v>
      </c>
      <c r="W262" s="33">
        <v>0</v>
      </c>
      <c r="X262" s="33">
        <v>0</v>
      </c>
      <c r="Y262" s="33">
        <v>0</v>
      </c>
      <c r="Z262" s="33">
        <v>0</v>
      </c>
      <c r="AA262" s="33">
        <v>0</v>
      </c>
      <c r="AB262" s="33">
        <v>0</v>
      </c>
      <c r="AC262" s="33">
        <v>0</v>
      </c>
      <c r="AD262" s="33">
        <v>0</v>
      </c>
      <c r="AE262" s="33">
        <v>0</v>
      </c>
      <c r="AF262" s="33">
        <v>0</v>
      </c>
      <c r="AG262" s="33">
        <v>0</v>
      </c>
      <c r="AH262" s="32" t="s">
        <v>1754</v>
      </c>
    </row>
    <row r="263" spans="1:34" ht="15" customHeight="1">
      <c r="A263" s="19" t="s">
        <v>557</v>
      </c>
      <c r="B263" s="37" t="s">
        <v>1131</v>
      </c>
      <c r="C263" s="33">
        <v>0.40545300000000001</v>
      </c>
      <c r="D263" s="33">
        <v>0.46397300000000002</v>
      </c>
      <c r="E263" s="33">
        <v>0.50639500000000004</v>
      </c>
      <c r="F263" s="33">
        <v>0.542292</v>
      </c>
      <c r="G263" s="33">
        <v>0.57270900000000002</v>
      </c>
      <c r="H263" s="33">
        <v>0.60082199999999997</v>
      </c>
      <c r="I263" s="33">
        <v>0.61820299999999995</v>
      </c>
      <c r="J263" s="33">
        <v>0.63470300000000002</v>
      </c>
      <c r="K263" s="33">
        <v>0.64931399999999995</v>
      </c>
      <c r="L263" s="33">
        <v>0.66163099999999997</v>
      </c>
      <c r="M263" s="33">
        <v>0.67430299999999999</v>
      </c>
      <c r="N263" s="33">
        <v>0.69768399999999997</v>
      </c>
      <c r="O263" s="33">
        <v>0.71844699999999995</v>
      </c>
      <c r="P263" s="33">
        <v>0.74022100000000002</v>
      </c>
      <c r="Q263" s="33">
        <v>0.76041300000000001</v>
      </c>
      <c r="R263" s="33">
        <v>0.77722199999999997</v>
      </c>
      <c r="S263" s="33">
        <v>0.78785700000000003</v>
      </c>
      <c r="T263" s="33">
        <v>0.80058399999999996</v>
      </c>
      <c r="U263" s="33">
        <v>0.81632099999999996</v>
      </c>
      <c r="V263" s="33">
        <v>0.83378399999999997</v>
      </c>
      <c r="W263" s="33">
        <v>0.87147799999999997</v>
      </c>
      <c r="X263" s="33">
        <v>0.92150500000000002</v>
      </c>
      <c r="Y263" s="33">
        <v>0.97662599999999999</v>
      </c>
      <c r="Z263" s="33">
        <v>1.035649</v>
      </c>
      <c r="AA263" s="33">
        <v>1.0966119999999999</v>
      </c>
      <c r="AB263" s="33">
        <v>1.160372</v>
      </c>
      <c r="AC263" s="33">
        <v>1.2282280000000001</v>
      </c>
      <c r="AD263" s="33">
        <v>1.2992889999999999</v>
      </c>
      <c r="AE263" s="33">
        <v>1.374498</v>
      </c>
      <c r="AF263" s="33">
        <v>1.4562980000000001</v>
      </c>
      <c r="AG263" s="33">
        <v>1.543404</v>
      </c>
      <c r="AH263" s="32">
        <v>4.5566000000000002E-2</v>
      </c>
    </row>
    <row r="264" spans="1:34" ht="15" customHeight="1"/>
    <row r="265" spans="1:34" ht="15" customHeight="1">
      <c r="B265" s="30" t="s">
        <v>556</v>
      </c>
    </row>
    <row r="266" spans="1:34" ht="15" customHeight="1">
      <c r="A266" s="19" t="s">
        <v>555</v>
      </c>
      <c r="B266" s="37" t="s">
        <v>2029</v>
      </c>
      <c r="C266" s="31">
        <v>4133.4975590000004</v>
      </c>
      <c r="D266" s="31">
        <v>4477.0742190000001</v>
      </c>
      <c r="E266" s="31">
        <v>4837.4462890000004</v>
      </c>
      <c r="F266" s="31">
        <v>5089.591797</v>
      </c>
      <c r="G266" s="31">
        <v>5314.5087890000004</v>
      </c>
      <c r="H266" s="31">
        <v>5555.390625</v>
      </c>
      <c r="I266" s="31">
        <v>5783.1533200000003</v>
      </c>
      <c r="J266" s="31">
        <v>5992.9233400000003</v>
      </c>
      <c r="K266" s="31">
        <v>6209.3129879999997</v>
      </c>
      <c r="L266" s="31">
        <v>6433.6704099999997</v>
      </c>
      <c r="M266" s="31">
        <v>6667.7333980000003</v>
      </c>
      <c r="N266" s="31">
        <v>6913.8398440000001</v>
      </c>
      <c r="O266" s="31">
        <v>7157.8134769999997</v>
      </c>
      <c r="P266" s="31">
        <v>7399.4892579999996</v>
      </c>
      <c r="Q266" s="31">
        <v>7677.8383789999998</v>
      </c>
      <c r="R266" s="31">
        <v>7957.8598629999997</v>
      </c>
      <c r="S266" s="31">
        <v>8214.7568360000005</v>
      </c>
      <c r="T266" s="31">
        <v>8460.5546880000002</v>
      </c>
      <c r="U266" s="31">
        <v>8719.2949219999991</v>
      </c>
      <c r="V266" s="31">
        <v>8998.3369139999995</v>
      </c>
      <c r="W266" s="31">
        <v>9271.4189449999994</v>
      </c>
      <c r="X266" s="31">
        <v>9557.0644530000009</v>
      </c>
      <c r="Y266" s="31">
        <v>9873.8203119999998</v>
      </c>
      <c r="Z266" s="31">
        <v>10199.714844</v>
      </c>
      <c r="AA266" s="31">
        <v>10532.344727</v>
      </c>
      <c r="AB266" s="31">
        <v>10877.851562</v>
      </c>
      <c r="AC266" s="31">
        <v>11230.224609000001</v>
      </c>
      <c r="AD266" s="31">
        <v>11593.236328000001</v>
      </c>
      <c r="AE266" s="31">
        <v>11975.169921999999</v>
      </c>
      <c r="AF266" s="31">
        <v>12370.507812</v>
      </c>
      <c r="AG266" s="31">
        <v>12751.876953000001</v>
      </c>
      <c r="AH266" s="32">
        <v>3.8266000000000001E-2</v>
      </c>
    </row>
    <row r="267" spans="1:34">
      <c r="A267" s="19" t="s">
        <v>554</v>
      </c>
      <c r="B267" s="37" t="s">
        <v>2030</v>
      </c>
      <c r="C267" s="31">
        <v>1553.1899410000001</v>
      </c>
      <c r="D267" s="31">
        <v>1716.2991939999999</v>
      </c>
      <c r="E267" s="31">
        <v>1902.4377440000001</v>
      </c>
      <c r="F267" s="31">
        <v>2064.3706050000001</v>
      </c>
      <c r="G267" s="31">
        <v>2198.0695799999999</v>
      </c>
      <c r="H267" s="31">
        <v>2318.2570799999999</v>
      </c>
      <c r="I267" s="31">
        <v>2412.000732</v>
      </c>
      <c r="J267" s="31">
        <v>2486.6777339999999</v>
      </c>
      <c r="K267" s="31">
        <v>2554.6513669999999</v>
      </c>
      <c r="L267" s="31">
        <v>2615.405029</v>
      </c>
      <c r="M267" s="31">
        <v>2674.6145019999999</v>
      </c>
      <c r="N267" s="31">
        <v>2738.8400879999999</v>
      </c>
      <c r="O267" s="31">
        <v>2809.7897950000001</v>
      </c>
      <c r="P267" s="31">
        <v>2886.4724120000001</v>
      </c>
      <c r="Q267" s="31">
        <v>2975.4736330000001</v>
      </c>
      <c r="R267" s="31">
        <v>3065.1567380000001</v>
      </c>
      <c r="S267" s="31">
        <v>3155.7373050000001</v>
      </c>
      <c r="T267" s="31">
        <v>3249.368164</v>
      </c>
      <c r="U267" s="31">
        <v>3340.3881839999999</v>
      </c>
      <c r="V267" s="31">
        <v>3442.7927249999998</v>
      </c>
      <c r="W267" s="31">
        <v>3547.3051759999998</v>
      </c>
      <c r="X267" s="31">
        <v>3655.5358890000002</v>
      </c>
      <c r="Y267" s="31">
        <v>3776.6054690000001</v>
      </c>
      <c r="Z267" s="31">
        <v>3905.5424800000001</v>
      </c>
      <c r="AA267" s="31">
        <v>4045.2441410000001</v>
      </c>
      <c r="AB267" s="31">
        <v>4183.5249020000001</v>
      </c>
      <c r="AC267" s="31">
        <v>4331.4458009999998</v>
      </c>
      <c r="AD267" s="31">
        <v>4483.8090819999998</v>
      </c>
      <c r="AE267" s="31">
        <v>4638.4472660000001</v>
      </c>
      <c r="AF267" s="31">
        <v>4795.1157229999999</v>
      </c>
      <c r="AG267" s="31">
        <v>4940.8979490000002</v>
      </c>
      <c r="AH267" s="32">
        <v>3.9328000000000002E-2</v>
      </c>
    </row>
    <row r="268" spans="1:34">
      <c r="A268" s="19" t="s">
        <v>553</v>
      </c>
      <c r="B268" s="37" t="s">
        <v>2031</v>
      </c>
      <c r="C268" s="31">
        <v>2580.3076169999999</v>
      </c>
      <c r="D268" s="31">
        <v>2760.7749020000001</v>
      </c>
      <c r="E268" s="31">
        <v>2935.008789</v>
      </c>
      <c r="F268" s="31">
        <v>3025.2214359999998</v>
      </c>
      <c r="G268" s="31">
        <v>3116.4389649999998</v>
      </c>
      <c r="H268" s="31">
        <v>3237.133789</v>
      </c>
      <c r="I268" s="31">
        <v>3371.1528320000002</v>
      </c>
      <c r="J268" s="31">
        <v>3506.2456050000001</v>
      </c>
      <c r="K268" s="31">
        <v>3654.6616210000002</v>
      </c>
      <c r="L268" s="31">
        <v>3818.2653810000002</v>
      </c>
      <c r="M268" s="31">
        <v>3993.1188959999999</v>
      </c>
      <c r="N268" s="31">
        <v>4175</v>
      </c>
      <c r="O268" s="31">
        <v>4348.0234380000002</v>
      </c>
      <c r="P268" s="31">
        <v>4513.0170900000003</v>
      </c>
      <c r="Q268" s="31">
        <v>4702.3647460000002</v>
      </c>
      <c r="R268" s="31">
        <v>4892.703125</v>
      </c>
      <c r="S268" s="31">
        <v>5059.0195309999999</v>
      </c>
      <c r="T268" s="31">
        <v>5211.1865230000003</v>
      </c>
      <c r="U268" s="31">
        <v>5378.9072269999997</v>
      </c>
      <c r="V268" s="31">
        <v>5555.5444340000004</v>
      </c>
      <c r="W268" s="31">
        <v>5724.1137699999999</v>
      </c>
      <c r="X268" s="31">
        <v>5901.5288090000004</v>
      </c>
      <c r="Y268" s="31">
        <v>6097.2153319999998</v>
      </c>
      <c r="Z268" s="31">
        <v>6294.1723629999997</v>
      </c>
      <c r="AA268" s="31">
        <v>6487.1005859999996</v>
      </c>
      <c r="AB268" s="31">
        <v>6694.3271480000003</v>
      </c>
      <c r="AC268" s="31">
        <v>6898.7788090000004</v>
      </c>
      <c r="AD268" s="31">
        <v>7109.4267579999996</v>
      </c>
      <c r="AE268" s="31">
        <v>7336.7226559999999</v>
      </c>
      <c r="AF268" s="31">
        <v>7575.3916019999997</v>
      </c>
      <c r="AG268" s="31">
        <v>7810.9794920000004</v>
      </c>
      <c r="AH268" s="32">
        <v>3.7610999999999999E-2</v>
      </c>
    </row>
    <row r="269" spans="1:34">
      <c r="B269" s="30" t="s">
        <v>2023</v>
      </c>
    </row>
    <row r="270" spans="1:34">
      <c r="A270" s="19" t="s">
        <v>552</v>
      </c>
      <c r="B270" s="37" t="s">
        <v>1128</v>
      </c>
      <c r="C270" s="33">
        <v>425.03616299999999</v>
      </c>
      <c r="D270" s="33">
        <v>369.43725599999999</v>
      </c>
      <c r="E270" s="33">
        <v>254.37545800000001</v>
      </c>
      <c r="F270" s="33">
        <v>253.75943000000001</v>
      </c>
      <c r="G270" s="33">
        <v>258.991669</v>
      </c>
      <c r="H270" s="33">
        <v>301.180725</v>
      </c>
      <c r="I270" s="33">
        <v>298.91192599999999</v>
      </c>
      <c r="J270" s="33">
        <v>314.05200200000002</v>
      </c>
      <c r="K270" s="33">
        <v>314.47595200000001</v>
      </c>
      <c r="L270" s="33">
        <v>316.77172899999999</v>
      </c>
      <c r="M270" s="33">
        <v>297.69558699999999</v>
      </c>
      <c r="N270" s="33">
        <v>315.51928700000002</v>
      </c>
      <c r="O270" s="33">
        <v>315.09667999999999</v>
      </c>
      <c r="P270" s="33">
        <v>316.390625</v>
      </c>
      <c r="Q270" s="33">
        <v>317.075714</v>
      </c>
      <c r="R270" s="33">
        <v>317.70257600000002</v>
      </c>
      <c r="S270" s="33">
        <v>318.64804099999998</v>
      </c>
      <c r="T270" s="33">
        <v>316.17089800000002</v>
      </c>
      <c r="U270" s="33">
        <v>316.74298099999999</v>
      </c>
      <c r="V270" s="33">
        <v>316.71460000000002</v>
      </c>
      <c r="W270" s="33">
        <v>319.240387</v>
      </c>
      <c r="X270" s="33">
        <v>308.55438199999998</v>
      </c>
      <c r="Y270" s="33">
        <v>318.139343</v>
      </c>
      <c r="Z270" s="33">
        <v>315.70648199999999</v>
      </c>
      <c r="AA270" s="33">
        <v>321.895081</v>
      </c>
      <c r="AB270" s="33">
        <v>316.55447400000003</v>
      </c>
      <c r="AC270" s="33">
        <v>319.10607900000002</v>
      </c>
      <c r="AD270" s="33">
        <v>320.95196499999997</v>
      </c>
      <c r="AE270" s="33">
        <v>322.80993699999999</v>
      </c>
      <c r="AF270" s="33">
        <v>323.48590100000001</v>
      </c>
      <c r="AG270" s="33">
        <v>325.54269399999998</v>
      </c>
      <c r="AH270" s="32">
        <v>-8.8500000000000002E-3</v>
      </c>
    </row>
    <row r="271" spans="1:34">
      <c r="A271" s="19" t="s">
        <v>551</v>
      </c>
      <c r="B271" s="37" t="s">
        <v>1120</v>
      </c>
      <c r="C271" s="33">
        <v>413.53491200000002</v>
      </c>
      <c r="D271" s="33">
        <v>475.12240600000001</v>
      </c>
      <c r="E271" s="33">
        <v>700.88031000000001</v>
      </c>
      <c r="F271" s="33">
        <v>694.17456100000004</v>
      </c>
      <c r="G271" s="33">
        <v>677.93042000000003</v>
      </c>
      <c r="H271" s="33">
        <v>590.71655299999998</v>
      </c>
      <c r="I271" s="33">
        <v>590.575378</v>
      </c>
      <c r="J271" s="33">
        <v>558.66497800000002</v>
      </c>
      <c r="K271" s="33">
        <v>552.52374299999997</v>
      </c>
      <c r="L271" s="33">
        <v>546.58129899999994</v>
      </c>
      <c r="M271" s="33">
        <v>590.391479</v>
      </c>
      <c r="N271" s="33">
        <v>550.49078399999996</v>
      </c>
      <c r="O271" s="33">
        <v>547.76745600000004</v>
      </c>
      <c r="P271" s="33">
        <v>544.09869400000002</v>
      </c>
      <c r="Q271" s="33">
        <v>540.77477999999996</v>
      </c>
      <c r="R271" s="33">
        <v>537.06390399999998</v>
      </c>
      <c r="S271" s="33">
        <v>534.17974900000002</v>
      </c>
      <c r="T271" s="33">
        <v>537.20105000000001</v>
      </c>
      <c r="U271" s="33">
        <v>529.85144000000003</v>
      </c>
      <c r="V271" s="33">
        <v>529.46978799999999</v>
      </c>
      <c r="W271" s="33">
        <v>505.45944200000002</v>
      </c>
      <c r="X271" s="33">
        <v>521.83898899999997</v>
      </c>
      <c r="Y271" s="33">
        <v>493.79272500000002</v>
      </c>
      <c r="Z271" s="33">
        <v>492.544128</v>
      </c>
      <c r="AA271" s="33">
        <v>475.308899</v>
      </c>
      <c r="AB271" s="33">
        <v>485.84277300000002</v>
      </c>
      <c r="AC271" s="33">
        <v>471.23742700000003</v>
      </c>
      <c r="AD271" s="33">
        <v>462.64566000000002</v>
      </c>
      <c r="AE271" s="33">
        <v>459.951843</v>
      </c>
      <c r="AF271" s="33">
        <v>458.70242300000001</v>
      </c>
      <c r="AG271" s="33">
        <v>455.05166600000001</v>
      </c>
      <c r="AH271" s="32">
        <v>3.1939999999999998E-3</v>
      </c>
    </row>
    <row r="272" spans="1:34">
      <c r="A272" s="19" t="s">
        <v>550</v>
      </c>
      <c r="B272" s="37" t="s">
        <v>1130</v>
      </c>
      <c r="C272" s="33">
        <v>0</v>
      </c>
      <c r="D272" s="33">
        <v>0</v>
      </c>
      <c r="E272" s="33">
        <v>0</v>
      </c>
      <c r="F272" s="33">
        <v>0</v>
      </c>
      <c r="G272" s="33">
        <v>0</v>
      </c>
      <c r="H272" s="33">
        <v>0</v>
      </c>
      <c r="I272" s="33">
        <v>0</v>
      </c>
      <c r="J272" s="33">
        <v>0</v>
      </c>
      <c r="K272" s="33">
        <v>0</v>
      </c>
      <c r="L272" s="33">
        <v>0</v>
      </c>
      <c r="M272" s="33">
        <v>0</v>
      </c>
      <c r="N272" s="33">
        <v>0</v>
      </c>
      <c r="O272" s="33">
        <v>0</v>
      </c>
      <c r="P272" s="33">
        <v>0</v>
      </c>
      <c r="Q272" s="33">
        <v>0</v>
      </c>
      <c r="R272" s="33">
        <v>0</v>
      </c>
      <c r="S272" s="33">
        <v>0</v>
      </c>
      <c r="T272" s="33">
        <v>0</v>
      </c>
      <c r="U272" s="33">
        <v>0</v>
      </c>
      <c r="V272" s="33">
        <v>0</v>
      </c>
      <c r="W272" s="33">
        <v>0</v>
      </c>
      <c r="X272" s="33">
        <v>0</v>
      </c>
      <c r="Y272" s="33">
        <v>0</v>
      </c>
      <c r="Z272" s="33">
        <v>0</v>
      </c>
      <c r="AA272" s="33">
        <v>0</v>
      </c>
      <c r="AB272" s="33">
        <v>0</v>
      </c>
      <c r="AC272" s="33">
        <v>0</v>
      </c>
      <c r="AD272" s="33">
        <v>0</v>
      </c>
      <c r="AE272" s="33">
        <v>0</v>
      </c>
      <c r="AF272" s="33">
        <v>0</v>
      </c>
      <c r="AG272" s="33">
        <v>0</v>
      </c>
      <c r="AH272" s="32" t="s">
        <v>1754</v>
      </c>
    </row>
    <row r="273" spans="1:34">
      <c r="A273" s="19" t="s">
        <v>549</v>
      </c>
      <c r="B273" s="37" t="s">
        <v>1131</v>
      </c>
      <c r="C273" s="33">
        <v>17.315902999999999</v>
      </c>
      <c r="D273" s="33">
        <v>37.141094000000002</v>
      </c>
      <c r="E273" s="33">
        <v>17.387518</v>
      </c>
      <c r="F273" s="33">
        <v>22.945851999999999</v>
      </c>
      <c r="G273" s="33">
        <v>28.270143999999998</v>
      </c>
      <c r="H273" s="33">
        <v>39.458579999999998</v>
      </c>
      <c r="I273" s="33">
        <v>42.507064999999997</v>
      </c>
      <c r="J273" s="33">
        <v>47.210135999999999</v>
      </c>
      <c r="K273" s="33">
        <v>51.072678000000003</v>
      </c>
      <c r="L273" s="33">
        <v>52.950294</v>
      </c>
      <c r="M273" s="33">
        <v>46.208137999999998</v>
      </c>
      <c r="N273" s="33">
        <v>53.054831999999998</v>
      </c>
      <c r="O273" s="33">
        <v>55.696357999999996</v>
      </c>
      <c r="P273" s="33">
        <v>57.171782999999998</v>
      </c>
      <c r="Q273" s="33">
        <v>59.116829000000003</v>
      </c>
      <c r="R273" s="33">
        <v>61.336731</v>
      </c>
      <c r="S273" s="33">
        <v>62.667499999999997</v>
      </c>
      <c r="T273" s="33">
        <v>63.824818</v>
      </c>
      <c r="U273" s="33">
        <v>68.198845000000006</v>
      </c>
      <c r="V273" s="33">
        <v>68.992378000000002</v>
      </c>
      <c r="W273" s="33">
        <v>81.457679999999996</v>
      </c>
      <c r="X273" s="33">
        <v>82.786072000000004</v>
      </c>
      <c r="Y273" s="33">
        <v>90.674385000000001</v>
      </c>
      <c r="Z273" s="33">
        <v>94.418182000000002</v>
      </c>
      <c r="AA273" s="33">
        <v>99.166649000000007</v>
      </c>
      <c r="AB273" s="33">
        <v>98.704177999999999</v>
      </c>
      <c r="AC273" s="33">
        <v>105.498909</v>
      </c>
      <c r="AD273" s="33">
        <v>109.36906399999999</v>
      </c>
      <c r="AE273" s="33">
        <v>109.682732</v>
      </c>
      <c r="AF273" s="33">
        <v>110.310089</v>
      </c>
      <c r="AG273" s="33">
        <v>110.969025</v>
      </c>
      <c r="AH273" s="32">
        <v>6.3878000000000004E-2</v>
      </c>
    </row>
    <row r="274" spans="1:34" ht="15" thickBot="1"/>
    <row r="275" spans="1:34">
      <c r="B275" s="142" t="s">
        <v>2032</v>
      </c>
      <c r="C275" s="143"/>
      <c r="D275" s="143"/>
      <c r="E275" s="143"/>
      <c r="F275" s="143"/>
      <c r="G275" s="143"/>
      <c r="H275" s="143"/>
      <c r="I275" s="143"/>
      <c r="J275" s="143"/>
      <c r="K275" s="143"/>
      <c r="L275" s="143"/>
      <c r="M275" s="143"/>
      <c r="N275" s="143"/>
      <c r="O275" s="143"/>
      <c r="P275" s="143"/>
      <c r="Q275" s="143"/>
      <c r="R275" s="143"/>
      <c r="S275" s="143"/>
      <c r="T275" s="143"/>
      <c r="U275" s="143"/>
      <c r="V275" s="143"/>
      <c r="W275" s="143"/>
      <c r="X275" s="143"/>
      <c r="Y275" s="143"/>
      <c r="Z275" s="143"/>
      <c r="AA275" s="143"/>
      <c r="AB275" s="143"/>
      <c r="AC275" s="143"/>
      <c r="AD275" s="143"/>
      <c r="AE275" s="143"/>
      <c r="AF275" s="143"/>
      <c r="AG275" s="143"/>
      <c r="AH275" s="124"/>
    </row>
    <row r="276" spans="1:34">
      <c r="B276" s="20" t="s">
        <v>2033</v>
      </c>
    </row>
    <row r="277" spans="1:34">
      <c r="B277" s="20" t="s">
        <v>1113</v>
      </c>
    </row>
    <row r="278" spans="1:34">
      <c r="B278" s="20" t="s">
        <v>1800</v>
      </c>
    </row>
    <row r="279" spans="1:34">
      <c r="B279" s="20" t="s">
        <v>1757</v>
      </c>
    </row>
    <row r="280" spans="1:34">
      <c r="B280" s="20" t="s">
        <v>2080</v>
      </c>
    </row>
    <row r="281" spans="1:34">
      <c r="B281" s="20" t="s">
        <v>2081</v>
      </c>
    </row>
    <row r="282" spans="1:34">
      <c r="B282" s="20" t="s">
        <v>2082</v>
      </c>
    </row>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8" ht="15" customHeight="1"/>
    <row r="330" ht="15" customHeight="1"/>
    <row r="331" ht="15" customHeight="1"/>
    <row r="332" ht="15" customHeight="1"/>
    <row r="333" ht="15" customHeight="1"/>
    <row r="334" ht="15" customHeight="1"/>
    <row r="335" ht="15" customHeight="1"/>
    <row r="336" ht="15" customHeight="1"/>
    <row r="337" spans="2:34" ht="15" customHeight="1"/>
    <row r="338" spans="2:34" ht="15" customHeight="1"/>
    <row r="339" spans="2:34" ht="15" customHeight="1"/>
    <row r="340" spans="2:34" ht="15" customHeight="1">
      <c r="B340" s="140"/>
      <c r="C340" s="140"/>
      <c r="D340" s="140"/>
      <c r="E340" s="140"/>
      <c r="F340" s="140"/>
      <c r="G340" s="140"/>
      <c r="H340" s="140"/>
      <c r="I340" s="140"/>
      <c r="J340" s="140"/>
      <c r="K340" s="140"/>
      <c r="L340" s="140"/>
      <c r="M340" s="140"/>
      <c r="N340" s="140"/>
      <c r="O340" s="140"/>
      <c r="P340" s="140"/>
      <c r="Q340" s="140"/>
      <c r="R340" s="140"/>
      <c r="S340" s="140"/>
      <c r="T340" s="140"/>
      <c r="U340" s="140"/>
      <c r="V340" s="140"/>
      <c r="W340" s="140"/>
      <c r="X340" s="140"/>
      <c r="Y340" s="140"/>
      <c r="Z340" s="140"/>
      <c r="AA340" s="140"/>
      <c r="AB340" s="140"/>
      <c r="AC340" s="140"/>
      <c r="AD340" s="140"/>
      <c r="AE340" s="140"/>
      <c r="AF340" s="140"/>
      <c r="AG340" s="140"/>
      <c r="AH340" s="140"/>
    </row>
    <row r="341" spans="2:34" ht="15" customHeight="1"/>
    <row r="342" spans="2:34" ht="15" customHeight="1"/>
    <row r="343" spans="2:34" ht="15" customHeight="1"/>
    <row r="344" spans="2:34" ht="15" customHeight="1"/>
    <row r="345" spans="2:3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3" ht="15" customHeight="1"/>
    <row r="404" ht="15" customHeight="1"/>
    <row r="406" ht="15" customHeight="1"/>
    <row r="407" ht="15" customHeight="1"/>
    <row r="408" ht="15" customHeight="1"/>
    <row r="409" ht="15" customHeight="1"/>
    <row r="410"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9" ht="15" customHeight="1"/>
    <row r="430" ht="15" customHeight="1"/>
    <row r="432" ht="15" customHeight="1"/>
    <row r="433" ht="15" customHeight="1"/>
    <row r="434"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7" ht="15" customHeight="1"/>
    <row r="448" ht="15" customHeight="1"/>
    <row r="450" spans="2:34" ht="15" customHeight="1"/>
    <row r="451" spans="2:34" ht="15" customHeight="1"/>
    <row r="452" spans="2:34" ht="15" customHeight="1">
      <c r="B452" s="140"/>
      <c r="C452" s="140"/>
      <c r="D452" s="140"/>
      <c r="E452" s="140"/>
      <c r="F452" s="140"/>
      <c r="G452" s="140"/>
      <c r="H452" s="140"/>
      <c r="I452" s="140"/>
      <c r="J452" s="140"/>
      <c r="K452" s="140"/>
      <c r="L452" s="140"/>
      <c r="M452" s="140"/>
      <c r="N452" s="140"/>
      <c r="O452" s="140"/>
      <c r="P452" s="140"/>
      <c r="Q452" s="140"/>
      <c r="R452" s="140"/>
      <c r="S452" s="140"/>
      <c r="T452" s="140"/>
      <c r="U452" s="140"/>
      <c r="V452" s="140"/>
      <c r="W452" s="140"/>
      <c r="X452" s="140"/>
      <c r="Y452" s="140"/>
      <c r="Z452" s="140"/>
      <c r="AA452" s="140"/>
      <c r="AB452" s="140"/>
      <c r="AC452" s="140"/>
      <c r="AD452" s="140"/>
      <c r="AE452" s="140"/>
      <c r="AF452" s="140"/>
      <c r="AG452" s="140"/>
      <c r="AH452" s="140"/>
    </row>
    <row r="453" spans="2:34" ht="15" customHeight="1"/>
    <row r="454" spans="2:34" ht="15" customHeight="1"/>
    <row r="455" spans="2:34" ht="15" customHeight="1"/>
    <row r="456" spans="2:34" ht="15" customHeight="1"/>
    <row r="457" spans="2:34" ht="15" customHeight="1"/>
    <row r="458" spans="2:34" ht="15" customHeight="1"/>
    <row r="459" spans="2:34"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8" ht="15" customHeight="1"/>
    <row r="530" ht="15" customHeight="1"/>
    <row r="531" ht="15" customHeight="1"/>
    <row r="532" ht="15" customHeight="1"/>
    <row r="533" ht="15" customHeight="1"/>
    <row r="534"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spans="2:34" ht="15" customHeight="1"/>
    <row r="546" spans="2:34" ht="15" customHeight="1"/>
    <row r="547" spans="2:34" ht="15" customHeight="1"/>
    <row r="548" spans="2:34" ht="15" customHeight="1"/>
    <row r="549" spans="2:34" ht="15" customHeight="1"/>
    <row r="550" spans="2:34" ht="15" customHeight="1"/>
    <row r="551" spans="2:34" ht="15" customHeight="1"/>
    <row r="553" spans="2:34" ht="15" customHeight="1"/>
    <row r="555" spans="2:34" ht="15" customHeight="1"/>
    <row r="556" spans="2:34" ht="15" customHeight="1"/>
    <row r="557" spans="2:34" ht="15" customHeight="1">
      <c r="B557" s="140"/>
      <c r="C557" s="140"/>
      <c r="D557" s="140"/>
      <c r="E557" s="140"/>
      <c r="F557" s="140"/>
      <c r="G557" s="140"/>
      <c r="H557" s="140"/>
      <c r="I557" s="140"/>
      <c r="J557" s="140"/>
      <c r="K557" s="140"/>
      <c r="L557" s="140"/>
      <c r="M557" s="140"/>
      <c r="N557" s="140"/>
      <c r="O557" s="140"/>
      <c r="P557" s="140"/>
      <c r="Q557" s="140"/>
      <c r="R557" s="140"/>
      <c r="S557" s="140"/>
      <c r="T557" s="140"/>
      <c r="U557" s="140"/>
      <c r="V557" s="140"/>
      <c r="W557" s="140"/>
      <c r="X557" s="140"/>
      <c r="Y557" s="140"/>
      <c r="Z557" s="140"/>
      <c r="AA557" s="140"/>
      <c r="AB557" s="140"/>
      <c r="AC557" s="140"/>
      <c r="AD557" s="140"/>
      <c r="AE557" s="140"/>
      <c r="AF557" s="140"/>
      <c r="AG557" s="140"/>
      <c r="AH557" s="140"/>
    </row>
    <row r="558" spans="2:34" ht="15" customHeight="1"/>
    <row r="559" spans="2:34" ht="15" customHeight="1"/>
    <row r="560" spans="2:34" ht="15" customHeight="1"/>
    <row r="561" ht="15" customHeight="1"/>
    <row r="575" ht="15" customHeight="1"/>
    <row r="576" ht="15" customHeight="1"/>
    <row r="577" ht="15" customHeight="1"/>
    <row r="578" ht="15" customHeight="1"/>
    <row r="579" ht="15" customHeight="1"/>
    <row r="580" ht="15" customHeight="1"/>
    <row r="581" ht="15" customHeight="1"/>
    <row r="582" ht="15" customHeight="1"/>
    <row r="583"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1" ht="15" customHeight="1"/>
    <row r="603" ht="15" customHeight="1"/>
    <row r="604" ht="15" customHeight="1"/>
    <row r="605" ht="15" customHeight="1"/>
    <row r="606"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4" ht="15" customHeight="1"/>
    <row r="626" spans="2:34" ht="15" customHeight="1"/>
    <row r="628" spans="2:34" ht="15" customHeight="1"/>
    <row r="629" spans="2:34" ht="15" customHeight="1"/>
    <row r="631" spans="2:34" ht="15" customHeight="1"/>
    <row r="634" spans="2:34" ht="15" customHeight="1"/>
    <row r="636" spans="2:34" ht="15" customHeight="1"/>
    <row r="637" spans="2:34" ht="15" customHeight="1"/>
    <row r="638" spans="2:34" ht="15" customHeight="1">
      <c r="B638" s="140"/>
      <c r="C638" s="140"/>
      <c r="D638" s="140"/>
      <c r="E638" s="140"/>
      <c r="F638" s="140"/>
      <c r="G638" s="140"/>
      <c r="H638" s="140"/>
      <c r="I638" s="140"/>
      <c r="J638" s="140"/>
      <c r="K638" s="140"/>
      <c r="L638" s="140"/>
      <c r="M638" s="140"/>
      <c r="N638" s="140"/>
      <c r="O638" s="140"/>
      <c r="P638" s="140"/>
      <c r="Q638" s="140"/>
      <c r="R638" s="140"/>
      <c r="S638" s="140"/>
      <c r="T638" s="140"/>
      <c r="U638" s="140"/>
      <c r="V638" s="140"/>
      <c r="W638" s="140"/>
      <c r="X638" s="140"/>
      <c r="Y638" s="140"/>
      <c r="Z638" s="140"/>
      <c r="AA638" s="140"/>
      <c r="AB638" s="140"/>
      <c r="AC638" s="140"/>
      <c r="AD638" s="140"/>
      <c r="AE638" s="140"/>
      <c r="AF638" s="140"/>
      <c r="AG638" s="140"/>
      <c r="AH638" s="140"/>
    </row>
    <row r="639" spans="2:34" ht="15" customHeight="1"/>
    <row r="640" spans="2:34" ht="15" customHeight="1"/>
    <row r="641" ht="15" customHeight="1"/>
    <row r="642" ht="15" customHeight="1"/>
    <row r="675" ht="15" customHeight="1"/>
    <row r="676" ht="15" customHeight="1"/>
    <row r="677" ht="15" customHeight="1"/>
    <row r="678" ht="15" customHeight="1"/>
    <row r="679" ht="15" customHeight="1"/>
    <row r="680" ht="15" customHeight="1"/>
    <row r="681"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9" ht="15" customHeight="1"/>
    <row r="700" ht="15" customHeight="1"/>
    <row r="701" ht="15" customHeight="1"/>
    <row r="702" ht="15" customHeight="1"/>
    <row r="704" ht="15" customHeight="1"/>
    <row r="705" spans="2:34" ht="15" customHeight="1"/>
    <row r="706" spans="2:34" ht="15" customHeight="1"/>
    <row r="707" spans="2:34" ht="15" customHeight="1"/>
    <row r="708" spans="2:34" ht="15" customHeight="1"/>
    <row r="709" spans="2:34" ht="15" customHeight="1"/>
    <row r="710" spans="2:34" ht="15" customHeight="1">
      <c r="B710" s="140"/>
      <c r="C710" s="140"/>
      <c r="D710" s="140"/>
      <c r="E710" s="140"/>
      <c r="F710" s="140"/>
      <c r="G710" s="140"/>
      <c r="H710" s="140"/>
      <c r="I710" s="140"/>
      <c r="J710" s="140"/>
      <c r="K710" s="140"/>
      <c r="L710" s="140"/>
      <c r="M710" s="140"/>
      <c r="N710" s="140"/>
      <c r="O710" s="140"/>
      <c r="P710" s="140"/>
      <c r="Q710" s="140"/>
      <c r="R710" s="140"/>
      <c r="S710" s="140"/>
      <c r="T710" s="140"/>
      <c r="U710" s="140"/>
      <c r="V710" s="140"/>
      <c r="W710" s="140"/>
      <c r="X710" s="140"/>
      <c r="Y710" s="140"/>
      <c r="Z710" s="140"/>
      <c r="AA710" s="140"/>
      <c r="AB710" s="140"/>
      <c r="AC710" s="140"/>
      <c r="AD710" s="140"/>
      <c r="AE710" s="140"/>
      <c r="AF710" s="140"/>
      <c r="AG710" s="140"/>
      <c r="AH710" s="140"/>
    </row>
    <row r="711" spans="2:34" ht="15" customHeight="1"/>
    <row r="712" spans="2:34" ht="15" customHeight="1"/>
    <row r="713" spans="2:34" ht="15" customHeight="1"/>
    <row r="714" spans="2:34" ht="15" customHeight="1"/>
    <row r="715" spans="2:34"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1" ht="15" customHeight="1"/>
    <row r="782" ht="15" customHeight="1"/>
    <row r="783"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1" ht="15" customHeight="1"/>
    <row r="812" ht="15" customHeight="1"/>
    <row r="813"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6" ht="15" customHeight="1"/>
    <row r="827" ht="15" customHeight="1"/>
    <row r="828" ht="15" customHeight="1"/>
    <row r="829" ht="15" customHeight="1"/>
    <row r="830" ht="15" customHeight="1"/>
    <row r="831" ht="15" customHeight="1"/>
    <row r="832" ht="15" customHeight="1"/>
    <row r="833" ht="15" customHeight="1"/>
    <row r="834"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2" spans="2:34" ht="15" customHeight="1"/>
    <row r="883" spans="2:34" ht="15" customHeight="1"/>
    <row r="884" spans="2:34" ht="15" customHeight="1"/>
    <row r="885" spans="2:34" ht="15" customHeight="1"/>
    <row r="886" spans="2:34" ht="15" customHeight="1">
      <c r="B886" s="140"/>
      <c r="C886" s="140"/>
      <c r="D886" s="140"/>
      <c r="E886" s="140"/>
      <c r="F886" s="140"/>
      <c r="G886" s="140"/>
      <c r="H886" s="140"/>
      <c r="I886" s="140"/>
      <c r="J886" s="140"/>
      <c r="K886" s="140"/>
      <c r="L886" s="140"/>
      <c r="M886" s="140"/>
      <c r="N886" s="140"/>
      <c r="O886" s="140"/>
      <c r="P886" s="140"/>
      <c r="Q886" s="140"/>
      <c r="R886" s="140"/>
      <c r="S886" s="140"/>
      <c r="T886" s="140"/>
      <c r="U886" s="140"/>
      <c r="V886" s="140"/>
      <c r="W886" s="140"/>
      <c r="X886" s="140"/>
      <c r="Y886" s="140"/>
      <c r="Z886" s="140"/>
      <c r="AA886" s="140"/>
      <c r="AB886" s="140"/>
      <c r="AC886" s="140"/>
      <c r="AD886" s="140"/>
      <c r="AE886" s="140"/>
      <c r="AF886" s="140"/>
      <c r="AG886" s="140"/>
      <c r="AH886" s="140"/>
    </row>
    <row r="887" spans="2:34" ht="15" customHeight="1"/>
    <row r="888" spans="2:34"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8" ht="15" customHeight="1"/>
    <row r="930" ht="15" customHeight="1"/>
    <row r="931" ht="15" customHeight="1"/>
    <row r="932" ht="15" customHeight="1"/>
    <row r="933" ht="15" customHeight="1"/>
    <row r="934"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3" ht="15" customHeight="1"/>
    <row r="955" ht="15" customHeight="1"/>
    <row r="957" ht="15" customHeight="1"/>
    <row r="958" ht="15" customHeight="1"/>
    <row r="959" ht="15" customHeight="1"/>
    <row r="960" ht="15" customHeight="1"/>
    <row r="961" spans="2:34" ht="15" customHeight="1"/>
    <row r="962" spans="2:34" ht="15" customHeight="1"/>
    <row r="963" spans="2:34" ht="15" customHeight="1"/>
    <row r="964" spans="2:34" ht="15" customHeight="1"/>
    <row r="965" spans="2:34" ht="15" customHeight="1"/>
    <row r="966" spans="2:34" ht="15" customHeight="1"/>
    <row r="967" spans="2:34" ht="15" customHeight="1"/>
    <row r="968" spans="2:34" ht="15" customHeight="1"/>
    <row r="969" spans="2:34" ht="15" customHeight="1">
      <c r="B969" s="140"/>
      <c r="C969" s="140"/>
      <c r="D969" s="140"/>
      <c r="E969" s="140"/>
      <c r="F969" s="140"/>
      <c r="G969" s="140"/>
      <c r="H969" s="140"/>
      <c r="I969" s="140"/>
      <c r="J969" s="140"/>
      <c r="K969" s="140"/>
      <c r="L969" s="140"/>
      <c r="M969" s="140"/>
      <c r="N969" s="140"/>
      <c r="O969" s="140"/>
      <c r="P969" s="140"/>
      <c r="Q969" s="140"/>
      <c r="R969" s="140"/>
      <c r="S969" s="140"/>
      <c r="T969" s="140"/>
      <c r="U969" s="140"/>
      <c r="V969" s="140"/>
      <c r="W969" s="140"/>
      <c r="X969" s="140"/>
      <c r="Y969" s="140"/>
      <c r="Z969" s="140"/>
      <c r="AA969" s="140"/>
      <c r="AB969" s="140"/>
      <c r="AC969" s="140"/>
      <c r="AD969" s="140"/>
      <c r="AE969" s="140"/>
      <c r="AF969" s="140"/>
      <c r="AG969" s="140"/>
      <c r="AH969" s="140"/>
    </row>
    <row r="970" spans="2:34" ht="15" customHeight="1"/>
    <row r="971" spans="2:34" ht="15" customHeight="1"/>
    <row r="972" spans="2:34" ht="15" customHeight="1"/>
    <row r="973" spans="2:34" ht="15" customHeight="1"/>
    <row r="974" spans="2:34"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8" ht="15" customHeight="1"/>
    <row r="1029" ht="15" customHeight="1"/>
    <row r="1031" ht="15" customHeight="1"/>
    <row r="1032" ht="15" customHeight="1"/>
    <row r="1033" ht="15" customHeight="1"/>
    <row r="1034" ht="15" customHeight="1"/>
    <row r="1035"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4" ht="15" customHeight="1"/>
    <row r="1055" ht="15" customHeight="1"/>
    <row r="1057" spans="2:34" ht="15" customHeight="1"/>
    <row r="1059" spans="2:34" ht="15" customHeight="1"/>
    <row r="1060" spans="2:34" ht="15" customHeight="1"/>
    <row r="1061" spans="2:34" ht="15" customHeight="1"/>
    <row r="1062" spans="2:34" ht="15" customHeight="1"/>
    <row r="1063" spans="2:34" ht="15" customHeight="1"/>
    <row r="1064" spans="2:34" ht="15" customHeight="1"/>
    <row r="1065" spans="2:34" ht="15" customHeight="1"/>
    <row r="1066" spans="2:34" ht="15" customHeight="1"/>
    <row r="1067" spans="2:34" ht="15" customHeight="1"/>
    <row r="1068" spans="2:34" ht="15" customHeight="1"/>
    <row r="1069" spans="2:34" ht="15" customHeight="1"/>
    <row r="1070" spans="2:34" ht="15" customHeight="1"/>
    <row r="1071" spans="2:34" ht="15" customHeight="1">
      <c r="B1071" s="140"/>
      <c r="C1071" s="140"/>
      <c r="D1071" s="140"/>
      <c r="E1071" s="140"/>
      <c r="F1071" s="140"/>
      <c r="G1071" s="140"/>
      <c r="H1071" s="140"/>
      <c r="I1071" s="140"/>
      <c r="J1071" s="140"/>
      <c r="K1071" s="140"/>
      <c r="L1071" s="140"/>
      <c r="M1071" s="140"/>
      <c r="N1071" s="140"/>
      <c r="O1071" s="140"/>
      <c r="P1071" s="140"/>
      <c r="Q1071" s="140"/>
      <c r="R1071" s="140"/>
      <c r="S1071" s="140"/>
      <c r="T1071" s="140"/>
      <c r="U1071" s="140"/>
      <c r="V1071" s="140"/>
      <c r="W1071" s="140"/>
      <c r="X1071" s="140"/>
      <c r="Y1071" s="140"/>
      <c r="Z1071" s="140"/>
      <c r="AA1071" s="140"/>
      <c r="AB1071" s="140"/>
      <c r="AC1071" s="140"/>
      <c r="AD1071" s="140"/>
      <c r="AE1071" s="140"/>
      <c r="AF1071" s="140"/>
      <c r="AG1071" s="140"/>
      <c r="AH1071" s="140"/>
    </row>
    <row r="1072" spans="2:34" ht="15" customHeight="1"/>
    <row r="1073" ht="15" customHeight="1"/>
    <row r="1074" ht="15" customHeight="1"/>
    <row r="1075" ht="15" customHeight="1"/>
    <row r="1076"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8" ht="15" customHeight="1"/>
    <row r="1130" ht="15" customHeight="1"/>
    <row r="1131" ht="15" customHeight="1"/>
    <row r="1132" ht="15" customHeight="1"/>
    <row r="1133" ht="15" customHeight="1"/>
    <row r="1134"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3" ht="15" customHeight="1"/>
    <row r="1155"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spans="2:34" ht="15" customHeight="1">
      <c r="B1169" s="140"/>
      <c r="C1169" s="140"/>
      <c r="D1169" s="140"/>
      <c r="E1169" s="140"/>
      <c r="F1169" s="140"/>
      <c r="G1169" s="140"/>
      <c r="H1169" s="140"/>
      <c r="I1169" s="140"/>
      <c r="J1169" s="140"/>
      <c r="K1169" s="140"/>
      <c r="L1169" s="140"/>
      <c r="M1169" s="140"/>
      <c r="N1169" s="140"/>
      <c r="O1169" s="140"/>
      <c r="P1169" s="140"/>
      <c r="Q1169" s="140"/>
      <c r="R1169" s="140"/>
      <c r="S1169" s="140"/>
      <c r="T1169" s="140"/>
      <c r="U1169" s="140"/>
      <c r="V1169" s="140"/>
      <c r="W1169" s="140"/>
      <c r="X1169" s="140"/>
      <c r="Y1169" s="140"/>
      <c r="Z1169" s="140"/>
      <c r="AA1169" s="140"/>
      <c r="AB1169" s="140"/>
      <c r="AC1169" s="140"/>
      <c r="AD1169" s="140"/>
      <c r="AE1169" s="140"/>
      <c r="AF1169" s="140"/>
      <c r="AG1169" s="140"/>
      <c r="AH1169" s="140"/>
    </row>
    <row r="1170" spans="2:34" ht="15" customHeight="1"/>
    <row r="1171" spans="2:34" ht="15" customHeight="1"/>
    <row r="1172" spans="2:34" ht="15" customHeight="1"/>
    <row r="1173" spans="2:34" ht="15" customHeight="1"/>
    <row r="1174" spans="2:34"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8" ht="15" customHeight="1"/>
    <row r="1230" ht="15" customHeight="1"/>
    <row r="1231" ht="15" customHeight="1"/>
    <row r="1232" ht="15" customHeight="1"/>
    <row r="1233" ht="15" customHeight="1"/>
    <row r="1234"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3" ht="15" customHeight="1"/>
    <row r="1255" ht="15" customHeight="1"/>
    <row r="1257" ht="15" customHeight="1"/>
    <row r="1258" ht="15" customHeight="1"/>
    <row r="1259" ht="15" customHeight="1"/>
    <row r="1260" ht="15" customHeight="1"/>
    <row r="1261" ht="15" customHeight="1"/>
    <row r="1262" ht="15" customHeight="1"/>
    <row r="1263" ht="15" customHeight="1"/>
    <row r="1264" ht="15" customHeight="1"/>
    <row r="1265" spans="2:34" ht="15" customHeight="1"/>
    <row r="1266" spans="2:34" ht="15" customHeight="1"/>
    <row r="1267" spans="2:34" ht="15" customHeight="1"/>
    <row r="1268" spans="2:34" ht="15" customHeight="1"/>
    <row r="1269" spans="2:34" ht="15" customHeight="1">
      <c r="B1269" s="140"/>
      <c r="C1269" s="140"/>
      <c r="D1269" s="140"/>
      <c r="E1269" s="140"/>
      <c r="F1269" s="140"/>
      <c r="G1269" s="140"/>
      <c r="H1269" s="140"/>
      <c r="I1269" s="140"/>
      <c r="J1269" s="140"/>
      <c r="K1269" s="140"/>
      <c r="L1269" s="140"/>
      <c r="M1269" s="140"/>
      <c r="N1269" s="140"/>
      <c r="O1269" s="140"/>
      <c r="P1269" s="140"/>
      <c r="Q1269" s="140"/>
      <c r="R1269" s="140"/>
      <c r="S1269" s="140"/>
      <c r="T1269" s="140"/>
      <c r="U1269" s="140"/>
      <c r="V1269" s="140"/>
      <c r="W1269" s="140"/>
      <c r="X1269" s="140"/>
      <c r="Y1269" s="140"/>
      <c r="Z1269" s="140"/>
      <c r="AA1269" s="140"/>
      <c r="AB1269" s="140"/>
      <c r="AC1269" s="140"/>
      <c r="AD1269" s="140"/>
      <c r="AE1269" s="140"/>
      <c r="AF1269" s="140"/>
      <c r="AG1269" s="140"/>
      <c r="AH1269" s="140"/>
    </row>
    <row r="1270" spans="2:34" ht="15" customHeight="1"/>
    <row r="1271" spans="2:34" ht="15" customHeight="1"/>
    <row r="1272" spans="2:34" ht="15" customHeight="1"/>
    <row r="1273" spans="2:34" ht="15" customHeight="1"/>
    <row r="1274" spans="2:34" ht="15" customHeight="1"/>
    <row r="1300" ht="15" customHeight="1"/>
    <row r="1301" ht="15" customHeight="1"/>
    <row r="1302" ht="15" customHeight="1"/>
    <row r="1303" ht="15" customHeight="1"/>
    <row r="1304" ht="15" customHeight="1"/>
    <row r="1305" ht="15" customHeight="1"/>
    <row r="1307" ht="15" customHeight="1"/>
    <row r="1308" ht="15" customHeight="1"/>
    <row r="1309" ht="15" customHeight="1"/>
    <row r="1310" ht="15" customHeight="1"/>
    <row r="1312" ht="15" customHeight="1"/>
    <row r="1313" ht="15" customHeight="1"/>
    <row r="1314"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spans="2:34" ht="15" customHeight="1"/>
    <row r="1490" spans="2:34" ht="15" customHeight="1"/>
    <row r="1491" spans="2:34" ht="15" customHeight="1"/>
    <row r="1492" spans="2:34" ht="15" customHeight="1"/>
    <row r="1493" spans="2:34" ht="15" customHeight="1"/>
    <row r="1494" spans="2:34" ht="15" customHeight="1"/>
    <row r="1495" spans="2:34" ht="15" customHeight="1">
      <c r="B1495" s="140"/>
      <c r="C1495" s="140"/>
      <c r="D1495" s="140"/>
      <c r="E1495" s="140"/>
      <c r="F1495" s="140"/>
      <c r="G1495" s="140"/>
      <c r="H1495" s="140"/>
      <c r="I1495" s="140"/>
      <c r="J1495" s="140"/>
      <c r="K1495" s="140"/>
      <c r="L1495" s="140"/>
      <c r="M1495" s="140"/>
      <c r="N1495" s="140"/>
      <c r="O1495" s="140"/>
      <c r="P1495" s="140"/>
      <c r="Q1495" s="140"/>
      <c r="R1495" s="140"/>
      <c r="S1495" s="140"/>
      <c r="T1495" s="140"/>
      <c r="U1495" s="140"/>
      <c r="V1495" s="140"/>
      <c r="W1495" s="140"/>
      <c r="X1495" s="140"/>
      <c r="Y1495" s="140"/>
      <c r="Z1495" s="140"/>
      <c r="AA1495" s="140"/>
      <c r="AB1495" s="140"/>
      <c r="AC1495" s="140"/>
      <c r="AD1495" s="140"/>
      <c r="AE1495" s="140"/>
      <c r="AF1495" s="140"/>
      <c r="AG1495" s="140"/>
      <c r="AH1495" s="140"/>
    </row>
    <row r="1496" spans="2:34" ht="15" customHeight="1"/>
    <row r="1497" spans="2:34" ht="15" customHeight="1"/>
    <row r="1498" spans="2:34" ht="15" customHeight="1"/>
    <row r="1499" spans="2:34" ht="15" customHeight="1"/>
    <row r="1500" spans="2:34" ht="15" customHeight="1"/>
    <row r="1501" spans="2:34" ht="15" customHeight="1"/>
    <row r="1502" spans="2:34" ht="15" customHeight="1"/>
    <row r="1503" spans="2:34" ht="15" customHeight="1"/>
    <row r="1504" spans="2:34" ht="15"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spans="2:34" ht="15" customHeight="1">
      <c r="B1713" s="140"/>
      <c r="C1713" s="140"/>
      <c r="D1713" s="140"/>
      <c r="E1713" s="140"/>
      <c r="F1713" s="140"/>
      <c r="G1713" s="140"/>
      <c r="H1713" s="140"/>
      <c r="I1713" s="140"/>
      <c r="J1713" s="140"/>
      <c r="K1713" s="140"/>
      <c r="L1713" s="140"/>
      <c r="M1713" s="140"/>
      <c r="N1713" s="140"/>
      <c r="O1713" s="140"/>
      <c r="P1713" s="140"/>
      <c r="Q1713" s="140"/>
      <c r="R1713" s="140"/>
      <c r="S1713" s="140"/>
      <c r="T1713" s="140"/>
      <c r="U1713" s="140"/>
      <c r="V1713" s="140"/>
      <c r="W1713" s="140"/>
      <c r="X1713" s="140"/>
      <c r="Y1713" s="140"/>
      <c r="Z1713" s="140"/>
      <c r="AA1713" s="140"/>
      <c r="AB1713" s="140"/>
      <c r="AC1713" s="140"/>
      <c r="AD1713" s="140"/>
      <c r="AE1713" s="140"/>
      <c r="AF1713" s="140"/>
      <c r="AG1713" s="140"/>
      <c r="AH1713" s="140"/>
    </row>
    <row r="1715" spans="2:34" ht="15" customHeight="1"/>
    <row r="1716" spans="2:34" ht="15" customHeight="1"/>
    <row r="1725" spans="2:34" ht="15" customHeight="1"/>
    <row r="1726" spans="2:34" ht="15" customHeight="1"/>
    <row r="1727" spans="2:34" ht="15" customHeight="1"/>
    <row r="1728" spans="2:34" ht="15" customHeight="1"/>
    <row r="1729" ht="15" customHeight="1"/>
    <row r="1730" ht="15"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6" ht="15"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62" ht="15" customHeight="1"/>
    <row r="1963" ht="15" customHeight="1"/>
    <row r="1964" ht="15" customHeight="1"/>
    <row r="1965" ht="15" customHeight="1"/>
    <row r="1966" ht="15" customHeight="1"/>
    <row r="1967" ht="15" customHeight="1"/>
    <row r="1968" ht="15" customHeight="1"/>
    <row r="1969" ht="15" customHeight="1"/>
    <row r="1971" ht="15" customHeight="1"/>
    <row r="1972" ht="15" customHeight="1"/>
    <row r="1973" ht="15" customHeight="1"/>
    <row r="1974" ht="15" customHeight="1"/>
    <row r="1975" ht="15" customHeight="1"/>
    <row r="1976" ht="15" customHeight="1"/>
    <row r="1977" ht="15" customHeight="1"/>
    <row r="1978" ht="15" customHeight="1"/>
    <row r="1980" ht="15" customHeight="1"/>
    <row r="1981" ht="15" customHeight="1"/>
    <row r="1982" ht="15" customHeight="1"/>
    <row r="1983" ht="15" customHeight="1"/>
    <row r="1984" ht="15" customHeight="1"/>
    <row r="1985" spans="2:34" ht="15" customHeight="1"/>
    <row r="1986" spans="2:34" ht="15" customHeight="1"/>
    <row r="1987" spans="2:34" ht="15" customHeight="1"/>
    <row r="1988" spans="2:34" ht="15" customHeight="1"/>
    <row r="1989" spans="2:34" ht="15" customHeight="1"/>
    <row r="1990" spans="2:34" ht="15" customHeight="1">
      <c r="B1990" s="140"/>
      <c r="C1990" s="140"/>
      <c r="D1990" s="140"/>
      <c r="E1990" s="140"/>
      <c r="F1990" s="140"/>
      <c r="G1990" s="140"/>
      <c r="H1990" s="140"/>
      <c r="I1990" s="140"/>
      <c r="J1990" s="140"/>
      <c r="K1990" s="140"/>
      <c r="L1990" s="140"/>
      <c r="M1990" s="140"/>
      <c r="N1990" s="140"/>
      <c r="O1990" s="140"/>
      <c r="P1990" s="140"/>
      <c r="Q1990" s="140"/>
      <c r="R1990" s="140"/>
      <c r="S1990" s="140"/>
      <c r="T1990" s="140"/>
      <c r="U1990" s="140"/>
      <c r="V1990" s="140"/>
      <c r="W1990" s="140"/>
      <c r="X1990" s="140"/>
      <c r="Y1990" s="140"/>
      <c r="Z1990" s="140"/>
      <c r="AA1990" s="140"/>
      <c r="AB1990" s="140"/>
      <c r="AC1990" s="140"/>
      <c r="AD1990" s="140"/>
      <c r="AE1990" s="140"/>
      <c r="AF1990" s="140"/>
      <c r="AG1990" s="140"/>
      <c r="AH1990" s="140"/>
    </row>
    <row r="1991" spans="2:34" ht="15" customHeight="1"/>
    <row r="1992" spans="2:34" ht="15" customHeight="1"/>
    <row r="1993" spans="2:34" ht="15" customHeight="1"/>
    <row r="1994" spans="2:34" ht="15" customHeight="1"/>
    <row r="1995" spans="2:34" ht="15" customHeight="1"/>
    <row r="1996" spans="2:34" ht="15" customHeight="1"/>
    <row r="1997" spans="2:34" ht="15"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spans="2:34" ht="15" customHeight="1"/>
    <row r="2322" spans="2:34" ht="15" customHeight="1"/>
    <row r="2323" spans="2:34" ht="15" customHeight="1"/>
    <row r="2324" spans="2:34" ht="15" customHeight="1"/>
    <row r="2325" spans="2:34" ht="15" customHeight="1">
      <c r="B2325" s="140"/>
      <c r="C2325" s="140"/>
      <c r="D2325" s="140"/>
      <c r="E2325" s="140"/>
      <c r="F2325" s="140"/>
      <c r="G2325" s="140"/>
      <c r="H2325" s="140"/>
      <c r="I2325" s="140"/>
      <c r="J2325" s="140"/>
      <c r="K2325" s="140"/>
      <c r="L2325" s="140"/>
      <c r="M2325" s="140"/>
      <c r="N2325" s="140"/>
      <c r="O2325" s="140"/>
      <c r="P2325" s="140"/>
      <c r="Q2325" s="140"/>
      <c r="R2325" s="140"/>
      <c r="S2325" s="140"/>
      <c r="T2325" s="140"/>
      <c r="U2325" s="140"/>
      <c r="V2325" s="140"/>
      <c r="W2325" s="140"/>
      <c r="X2325" s="140"/>
      <c r="Y2325" s="140"/>
      <c r="Z2325" s="140"/>
      <c r="AA2325" s="140"/>
      <c r="AB2325" s="140"/>
      <c r="AC2325" s="140"/>
      <c r="AD2325" s="140"/>
      <c r="AE2325" s="140"/>
      <c r="AF2325" s="140"/>
      <c r="AG2325" s="140"/>
      <c r="AH2325" s="140"/>
    </row>
    <row r="2326" spans="2:34"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spans="2:34" ht="15" customHeight="1"/>
    <row r="2642" spans="2:34" ht="15" customHeight="1"/>
    <row r="2643" spans="2:34" ht="15" customHeight="1"/>
    <row r="2644" spans="2:34" ht="15" customHeight="1"/>
    <row r="2645" spans="2:34" ht="15" customHeight="1">
      <c r="B2645" s="140"/>
      <c r="C2645" s="140"/>
      <c r="D2645" s="140"/>
      <c r="E2645" s="140"/>
      <c r="F2645" s="140"/>
      <c r="G2645" s="140"/>
      <c r="H2645" s="140"/>
      <c r="I2645" s="140"/>
      <c r="J2645" s="140"/>
      <c r="K2645" s="140"/>
      <c r="L2645" s="140"/>
      <c r="M2645" s="140"/>
      <c r="N2645" s="140"/>
      <c r="O2645" s="140"/>
      <c r="P2645" s="140"/>
      <c r="Q2645" s="140"/>
      <c r="R2645" s="140"/>
      <c r="S2645" s="140"/>
      <c r="T2645" s="140"/>
      <c r="U2645" s="140"/>
      <c r="V2645" s="140"/>
      <c r="W2645" s="140"/>
      <c r="X2645" s="140"/>
      <c r="Y2645" s="140"/>
      <c r="Z2645" s="140"/>
      <c r="AA2645" s="140"/>
      <c r="AB2645" s="140"/>
      <c r="AC2645" s="140"/>
      <c r="AD2645" s="140"/>
      <c r="AE2645" s="140"/>
      <c r="AF2645" s="140"/>
      <c r="AG2645" s="140"/>
      <c r="AH2645" s="140"/>
    </row>
    <row r="2646" spans="2:3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spans="2:34" ht="15" customHeight="1"/>
    <row r="2962" spans="2:34" ht="15" customHeight="1"/>
    <row r="2963" spans="2:34" ht="15" customHeight="1"/>
    <row r="2964" spans="2:34" ht="15" customHeight="1"/>
    <row r="2966" spans="2:34" ht="15" customHeight="1"/>
    <row r="2967" spans="2:34" ht="15" customHeight="1"/>
    <row r="2968" spans="2:34" ht="15" customHeight="1"/>
    <row r="2969" spans="2:34" ht="15" customHeight="1"/>
    <row r="2970" spans="2:34" ht="15" customHeight="1"/>
    <row r="2971" spans="2:34" ht="15" customHeight="1">
      <c r="B2971" s="140"/>
      <c r="C2971" s="140"/>
      <c r="D2971" s="140"/>
      <c r="E2971" s="140"/>
      <c r="F2971" s="140"/>
      <c r="G2971" s="140"/>
      <c r="H2971" s="140"/>
      <c r="I2971" s="140"/>
      <c r="J2971" s="140"/>
      <c r="K2971" s="140"/>
      <c r="L2971" s="140"/>
      <c r="M2971" s="140"/>
      <c r="N2971" s="140"/>
      <c r="O2971" s="140"/>
      <c r="P2971" s="140"/>
      <c r="Q2971" s="140"/>
      <c r="R2971" s="140"/>
      <c r="S2971" s="140"/>
      <c r="T2971" s="140"/>
      <c r="U2971" s="140"/>
      <c r="V2971" s="140"/>
      <c r="W2971" s="140"/>
      <c r="X2971" s="140"/>
      <c r="Y2971" s="140"/>
      <c r="Z2971" s="140"/>
      <c r="AA2971" s="140"/>
      <c r="AB2971" s="140"/>
      <c r="AC2971" s="140"/>
      <c r="AD2971" s="140"/>
      <c r="AE2971" s="140"/>
      <c r="AF2971" s="140"/>
      <c r="AG2971" s="140"/>
      <c r="AH2971" s="140"/>
    </row>
    <row r="2972" spans="2:34" ht="15"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5" ht="15" customHeight="1"/>
    <row r="3276" ht="15" customHeight="1"/>
    <row r="3277" ht="15" customHeight="1"/>
    <row r="3278" ht="15" customHeight="1"/>
    <row r="3279" ht="15" customHeight="1"/>
    <row r="3280" ht="15" customHeight="1"/>
    <row r="3281" spans="2:34" ht="15" customHeight="1"/>
    <row r="3282" spans="2:34" ht="15" customHeight="1"/>
    <row r="3283" spans="2:34" ht="15" customHeight="1"/>
    <row r="3284" spans="2:34" ht="15" customHeight="1"/>
    <row r="3285" spans="2:34" ht="15" customHeight="1"/>
    <row r="3286" spans="2:34" ht="15" customHeight="1"/>
    <row r="3287" spans="2:34" ht="15" customHeight="1"/>
    <row r="3288" spans="2:34" ht="15" customHeight="1"/>
    <row r="3289" spans="2:34" ht="15" customHeight="1"/>
    <row r="3290" spans="2:34" ht="15" customHeight="1"/>
    <row r="3291" spans="2:34" ht="15" customHeight="1"/>
    <row r="3292" spans="2:34" ht="15" customHeight="1"/>
    <row r="3293" spans="2:34" ht="15" customHeight="1">
      <c r="B3293" s="140"/>
      <c r="C3293" s="140"/>
      <c r="D3293" s="140"/>
      <c r="E3293" s="140"/>
      <c r="F3293" s="140"/>
      <c r="G3293" s="140"/>
      <c r="H3293" s="140"/>
      <c r="I3293" s="140"/>
      <c r="J3293" s="140"/>
      <c r="K3293" s="140"/>
      <c r="L3293" s="140"/>
      <c r="M3293" s="140"/>
      <c r="N3293" s="140"/>
      <c r="O3293" s="140"/>
      <c r="P3293" s="140"/>
      <c r="Q3293" s="140"/>
      <c r="R3293" s="140"/>
      <c r="S3293" s="140"/>
      <c r="T3293" s="140"/>
      <c r="U3293" s="140"/>
      <c r="V3293" s="140"/>
      <c r="W3293" s="140"/>
      <c r="X3293" s="140"/>
      <c r="Y3293" s="140"/>
      <c r="Z3293" s="140"/>
      <c r="AA3293" s="140"/>
      <c r="AB3293" s="140"/>
      <c r="AC3293" s="140"/>
      <c r="AD3293" s="140"/>
      <c r="AE3293" s="140"/>
      <c r="AF3293" s="140"/>
      <c r="AG3293" s="140"/>
      <c r="AH3293" s="140"/>
    </row>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3" ht="15" customHeight="1"/>
    <row r="3354" ht="15" customHeight="1"/>
    <row r="3356" ht="15" customHeight="1"/>
    <row r="3357" ht="15" customHeight="1"/>
    <row r="3358" ht="15" customHeight="1"/>
    <row r="3359" ht="15" customHeight="1"/>
    <row r="3360" ht="15"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9" ht="15" customHeight="1"/>
    <row r="3380" ht="15" customHeight="1"/>
    <row r="3382" ht="15" customHeight="1"/>
    <row r="3383" ht="15" customHeight="1"/>
    <row r="3384" ht="15" customHeight="1"/>
    <row r="3386" ht="15" customHeight="1"/>
    <row r="3387" ht="15" customHeight="1"/>
    <row r="3388" ht="15" customHeight="1"/>
    <row r="3389" ht="15" customHeight="1"/>
    <row r="3390" ht="15" customHeight="1"/>
    <row r="3391" ht="15" customHeight="1"/>
    <row r="3392" ht="15" customHeight="1"/>
    <row r="3393" spans="2:34" ht="15" customHeight="1"/>
    <row r="3394" spans="2:34" ht="15" customHeight="1"/>
    <row r="3395" spans="2:34" ht="15" customHeight="1"/>
    <row r="3397" spans="2:34" ht="15" customHeight="1"/>
    <row r="3398" spans="2:34" ht="15" customHeight="1"/>
    <row r="3400" spans="2:34" ht="15" customHeight="1"/>
    <row r="3401" spans="2:34" ht="15" customHeight="1"/>
    <row r="3402" spans="2:34" ht="15" customHeight="1">
      <c r="B3402" s="140"/>
      <c r="C3402" s="140"/>
      <c r="D3402" s="140"/>
      <c r="E3402" s="140"/>
      <c r="F3402" s="140"/>
      <c r="G3402" s="140"/>
      <c r="H3402" s="140"/>
      <c r="I3402" s="140"/>
      <c r="J3402" s="140"/>
      <c r="K3402" s="140"/>
      <c r="L3402" s="140"/>
      <c r="M3402" s="140"/>
      <c r="N3402" s="140"/>
      <c r="O3402" s="140"/>
      <c r="P3402" s="140"/>
      <c r="Q3402" s="140"/>
      <c r="R3402" s="140"/>
      <c r="S3402" s="140"/>
      <c r="T3402" s="140"/>
      <c r="U3402" s="140"/>
      <c r="V3402" s="140"/>
      <c r="W3402" s="140"/>
      <c r="X3402" s="140"/>
      <c r="Y3402" s="140"/>
      <c r="Z3402" s="140"/>
      <c r="AA3402" s="140"/>
      <c r="AB3402" s="140"/>
      <c r="AC3402" s="140"/>
      <c r="AD3402" s="140"/>
      <c r="AE3402" s="140"/>
      <c r="AF3402" s="140"/>
      <c r="AG3402" s="140"/>
      <c r="AH3402" s="140"/>
    </row>
    <row r="3403" spans="2:34" ht="15" customHeight="1"/>
    <row r="3404" spans="2:34" ht="15" customHeight="1"/>
    <row r="3405" spans="2:34" ht="15" customHeight="1"/>
    <row r="3406" spans="2:34" ht="15" customHeight="1"/>
    <row r="3407" spans="2:34" ht="15" customHeight="1"/>
    <row r="3408" spans="2:34" ht="15" customHeight="1"/>
    <row r="3409" ht="15"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8" ht="15" customHeight="1"/>
    <row r="3479" ht="15" customHeight="1"/>
    <row r="3481" ht="15" customHeight="1"/>
    <row r="3482" ht="15" customHeight="1"/>
    <row r="3483" ht="15" customHeight="1"/>
    <row r="3484" ht="15" customHeight="1"/>
    <row r="3485" ht="15"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4" ht="15" customHeight="1"/>
    <row r="3505" ht="15" customHeight="1"/>
    <row r="3507" ht="15" customHeight="1"/>
    <row r="3508" ht="15" customHeight="1"/>
    <row r="3509" ht="15"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2" spans="2:34" ht="15" customHeight="1"/>
    <row r="3523" spans="2:34" ht="15" customHeight="1"/>
    <row r="3525" spans="2:34" ht="15" customHeight="1"/>
    <row r="3526" spans="2:34" ht="15" customHeight="1"/>
    <row r="3527" spans="2:34" ht="15" customHeight="1">
      <c r="B3527" s="140"/>
      <c r="C3527" s="140"/>
      <c r="D3527" s="140"/>
      <c r="E3527" s="140"/>
      <c r="F3527" s="140"/>
      <c r="G3527" s="140"/>
      <c r="H3527" s="140"/>
      <c r="I3527" s="140"/>
      <c r="J3527" s="140"/>
      <c r="K3527" s="140"/>
      <c r="L3527" s="140"/>
      <c r="M3527" s="140"/>
      <c r="N3527" s="140"/>
      <c r="O3527" s="140"/>
      <c r="P3527" s="140"/>
      <c r="Q3527" s="140"/>
      <c r="R3527" s="140"/>
      <c r="S3527" s="140"/>
      <c r="T3527" s="140"/>
      <c r="U3527" s="140"/>
      <c r="V3527" s="140"/>
      <c r="W3527" s="140"/>
      <c r="X3527" s="140"/>
      <c r="Y3527" s="140"/>
      <c r="Z3527" s="140"/>
      <c r="AA3527" s="140"/>
      <c r="AB3527" s="140"/>
      <c r="AC3527" s="140"/>
      <c r="AD3527" s="140"/>
      <c r="AE3527" s="140"/>
      <c r="AF3527" s="140"/>
      <c r="AG3527" s="140"/>
      <c r="AH3527" s="140"/>
    </row>
    <row r="3528" spans="2:34" ht="15" customHeight="1"/>
    <row r="3529" spans="2:34" ht="15" customHeight="1"/>
    <row r="3530" spans="2:34" ht="15" customHeight="1"/>
    <row r="3531" spans="2:34" ht="15" customHeight="1"/>
    <row r="3532" spans="2:34" ht="15" customHeight="1"/>
    <row r="3533" spans="2:34" ht="15" customHeight="1"/>
    <row r="3534" spans="2:34" ht="15"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3" ht="15" customHeight="1"/>
    <row r="3604" ht="15" customHeight="1"/>
    <row r="3606" ht="15" customHeight="1"/>
    <row r="3607" ht="15" customHeight="1"/>
    <row r="3608" ht="15" customHeight="1"/>
    <row r="3609" ht="15" customHeight="1"/>
    <row r="3610" ht="15"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9" ht="15" customHeight="1"/>
    <row r="3630" ht="15" customHeight="1"/>
    <row r="3632" ht="15" customHeight="1"/>
    <row r="3633" ht="15" customHeight="1"/>
    <row r="3634" ht="15"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7" ht="15" customHeight="1"/>
    <row r="3648" ht="15" customHeight="1"/>
    <row r="3650" spans="2:34" ht="15" customHeight="1"/>
    <row r="3651" spans="2:34" ht="15" customHeight="1"/>
    <row r="3652" spans="2:34" ht="15" customHeight="1">
      <c r="B3652" s="140"/>
      <c r="C3652" s="140"/>
      <c r="D3652" s="140"/>
      <c r="E3652" s="140"/>
      <c r="F3652" s="140"/>
      <c r="G3652" s="140"/>
      <c r="H3652" s="140"/>
      <c r="I3652" s="140"/>
      <c r="J3652" s="140"/>
      <c r="K3652" s="140"/>
      <c r="L3652" s="140"/>
      <c r="M3652" s="140"/>
      <c r="N3652" s="140"/>
      <c r="O3652" s="140"/>
      <c r="P3652" s="140"/>
      <c r="Q3652" s="140"/>
      <c r="R3652" s="140"/>
      <c r="S3652" s="140"/>
      <c r="T3652" s="140"/>
      <c r="U3652" s="140"/>
      <c r="V3652" s="140"/>
      <c r="W3652" s="140"/>
      <c r="X3652" s="140"/>
      <c r="Y3652" s="140"/>
      <c r="Z3652" s="140"/>
      <c r="AA3652" s="140"/>
      <c r="AB3652" s="140"/>
      <c r="AC3652" s="140"/>
      <c r="AD3652" s="140"/>
      <c r="AE3652" s="140"/>
      <c r="AF3652" s="140"/>
      <c r="AG3652" s="140"/>
      <c r="AH3652" s="140"/>
    </row>
    <row r="3653" spans="2:34" ht="15" customHeight="1"/>
    <row r="3654" spans="2:34" ht="15" customHeight="1"/>
    <row r="3655" spans="2:34" ht="15" customHeight="1"/>
    <row r="3656" spans="2:34" ht="15" customHeight="1"/>
    <row r="3657" spans="2:34" ht="15" customHeight="1"/>
    <row r="3658" spans="2:34" ht="15" customHeight="1"/>
    <row r="3659" spans="2:34" ht="15"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8" ht="15" customHeight="1"/>
    <row r="3729" ht="15" customHeight="1"/>
    <row r="3731" ht="15" customHeight="1"/>
    <row r="3732" ht="15" customHeight="1"/>
    <row r="3733" ht="15" customHeight="1"/>
    <row r="3734" ht="15" customHeight="1"/>
    <row r="3735" ht="15"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4" ht="15" customHeight="1"/>
    <row r="3755" ht="15" customHeight="1"/>
    <row r="3757" ht="15" customHeight="1"/>
    <row r="3758" ht="15" customHeight="1"/>
    <row r="3759" ht="15"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2" ht="15" customHeight="1"/>
    <row r="3773" ht="15" customHeight="1"/>
    <row r="3775" ht="15" customHeight="1"/>
    <row r="3776" ht="15" customHeight="1"/>
    <row r="3777" spans="2:34" ht="15" customHeight="1">
      <c r="B3777" s="140"/>
      <c r="C3777" s="140"/>
      <c r="D3777" s="140"/>
      <c r="E3777" s="140"/>
      <c r="F3777" s="140"/>
      <c r="G3777" s="140"/>
      <c r="H3777" s="140"/>
      <c r="I3777" s="140"/>
      <c r="J3777" s="140"/>
      <c r="K3777" s="140"/>
      <c r="L3777" s="140"/>
      <c r="M3777" s="140"/>
      <c r="N3777" s="140"/>
      <c r="O3777" s="140"/>
      <c r="P3777" s="140"/>
      <c r="Q3777" s="140"/>
      <c r="R3777" s="140"/>
      <c r="S3777" s="140"/>
      <c r="T3777" s="140"/>
      <c r="U3777" s="140"/>
      <c r="V3777" s="140"/>
      <c r="W3777" s="140"/>
      <c r="X3777" s="140"/>
      <c r="Y3777" s="140"/>
      <c r="Z3777" s="140"/>
      <c r="AA3777" s="140"/>
      <c r="AB3777" s="140"/>
      <c r="AC3777" s="140"/>
      <c r="AD3777" s="140"/>
      <c r="AE3777" s="140"/>
      <c r="AF3777" s="140"/>
      <c r="AG3777" s="140"/>
      <c r="AH3777" s="140"/>
    </row>
    <row r="3778" spans="2:34" ht="15" customHeight="1"/>
    <row r="3779" spans="2:34" ht="15" customHeight="1"/>
    <row r="3780" spans="2:34" ht="15" customHeight="1"/>
    <row r="3781" spans="2:34" ht="15" customHeight="1"/>
    <row r="3782" spans="2:34" ht="15" customHeight="1"/>
    <row r="3783" spans="2:34" ht="15" customHeight="1"/>
    <row r="3784" spans="2:34" ht="15"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3" ht="15" customHeight="1"/>
    <row r="3854" ht="15" customHeight="1"/>
    <row r="3856" ht="15" customHeight="1"/>
    <row r="3857" ht="15" customHeight="1"/>
    <row r="3858" ht="15" customHeight="1"/>
    <row r="3859" ht="15" customHeight="1"/>
    <row r="3860" ht="15"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9" ht="15" customHeight="1"/>
    <row r="3880" ht="15" customHeight="1"/>
    <row r="3882" ht="15" customHeight="1"/>
    <row r="3883" ht="15" customHeight="1"/>
    <row r="3884" ht="15" customHeight="1"/>
    <row r="3886" ht="15" customHeight="1"/>
    <row r="3887" ht="15" customHeight="1"/>
    <row r="3888" ht="15" customHeight="1"/>
    <row r="3889" spans="2:34" ht="15" customHeight="1"/>
    <row r="3890" spans="2:34" ht="15" customHeight="1"/>
    <row r="3891" spans="2:34" ht="15" customHeight="1"/>
    <row r="3892" spans="2:34" ht="15" customHeight="1"/>
    <row r="3893" spans="2:34" ht="15" customHeight="1"/>
    <row r="3894" spans="2:34" ht="15" customHeight="1"/>
    <row r="3895" spans="2:34" ht="15" customHeight="1"/>
    <row r="3897" spans="2:34" ht="15" customHeight="1"/>
    <row r="3898" spans="2:34" ht="15" customHeight="1"/>
    <row r="3900" spans="2:34" ht="15" customHeight="1"/>
    <row r="3901" spans="2:34" ht="15" customHeight="1"/>
    <row r="3902" spans="2:34" ht="15" customHeight="1">
      <c r="B3902" s="140"/>
      <c r="C3902" s="140"/>
      <c r="D3902" s="140"/>
      <c r="E3902" s="140"/>
      <c r="F3902" s="140"/>
      <c r="G3902" s="140"/>
      <c r="H3902" s="140"/>
      <c r="I3902" s="140"/>
      <c r="J3902" s="140"/>
      <c r="K3902" s="140"/>
      <c r="L3902" s="140"/>
      <c r="M3902" s="140"/>
      <c r="N3902" s="140"/>
      <c r="O3902" s="140"/>
      <c r="P3902" s="140"/>
      <c r="Q3902" s="140"/>
      <c r="R3902" s="140"/>
      <c r="S3902" s="140"/>
      <c r="T3902" s="140"/>
      <c r="U3902" s="140"/>
      <c r="V3902" s="140"/>
      <c r="W3902" s="140"/>
      <c r="X3902" s="140"/>
      <c r="Y3902" s="140"/>
      <c r="Z3902" s="140"/>
      <c r="AA3902" s="140"/>
      <c r="AB3902" s="140"/>
      <c r="AC3902" s="140"/>
      <c r="AD3902" s="140"/>
      <c r="AE3902" s="140"/>
      <c r="AF3902" s="140"/>
      <c r="AG3902" s="140"/>
      <c r="AH3902" s="140"/>
    </row>
    <row r="3903" spans="2:34" ht="15" customHeight="1"/>
    <row r="3904" spans="2:34" ht="15" customHeight="1"/>
    <row r="3905" ht="15" customHeight="1"/>
    <row r="3906" ht="15" customHeight="1"/>
    <row r="3907" ht="15" customHeight="1"/>
    <row r="3908" ht="15" customHeight="1"/>
    <row r="3909" ht="15"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8" ht="15" customHeight="1"/>
    <row r="3979" ht="15" customHeight="1"/>
    <row r="3981" ht="15" customHeight="1"/>
    <row r="3982" ht="15" customHeight="1"/>
    <row r="3983" ht="15" customHeight="1"/>
    <row r="3984" ht="15" customHeight="1"/>
    <row r="3985" ht="15"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4" ht="15" customHeight="1"/>
    <row r="4005" ht="15" customHeight="1"/>
    <row r="4007" ht="15" customHeight="1"/>
    <row r="4008" ht="15" customHeight="1"/>
    <row r="4009" ht="15" customHeight="1"/>
    <row r="4011" ht="15" customHeight="1"/>
    <row r="4012" ht="15" customHeight="1"/>
    <row r="4013" ht="15" customHeight="1"/>
    <row r="4014" ht="15" customHeight="1"/>
    <row r="4015" ht="15" customHeight="1"/>
    <row r="4016" ht="15" customHeight="1"/>
    <row r="4017" spans="2:34" ht="15" customHeight="1"/>
    <row r="4018" spans="2:34" ht="15" customHeight="1"/>
    <row r="4019" spans="2:34" ht="15" customHeight="1"/>
    <row r="4020" spans="2:34" ht="15" customHeight="1"/>
    <row r="4022" spans="2:34" ht="15" customHeight="1"/>
    <row r="4023" spans="2:34" ht="15" customHeight="1"/>
    <row r="4025" spans="2:34" ht="15" customHeight="1"/>
    <row r="4026" spans="2:34" ht="15" customHeight="1"/>
    <row r="4027" spans="2:34" ht="15" customHeight="1">
      <c r="B4027" s="140"/>
      <c r="C4027" s="140"/>
      <c r="D4027" s="140"/>
      <c r="E4027" s="140"/>
      <c r="F4027" s="140"/>
      <c r="G4027" s="140"/>
      <c r="H4027" s="140"/>
      <c r="I4027" s="140"/>
      <c r="J4027" s="140"/>
      <c r="K4027" s="140"/>
      <c r="L4027" s="140"/>
      <c r="M4027" s="140"/>
      <c r="N4027" s="140"/>
      <c r="O4027" s="140"/>
      <c r="P4027" s="140"/>
      <c r="Q4027" s="140"/>
      <c r="R4027" s="140"/>
      <c r="S4027" s="140"/>
      <c r="T4027" s="140"/>
      <c r="U4027" s="140"/>
      <c r="V4027" s="140"/>
      <c r="W4027" s="140"/>
      <c r="X4027" s="140"/>
      <c r="Y4027" s="140"/>
      <c r="Z4027" s="140"/>
      <c r="AA4027" s="140"/>
      <c r="AB4027" s="140"/>
      <c r="AC4027" s="140"/>
      <c r="AD4027" s="140"/>
      <c r="AE4027" s="140"/>
      <c r="AF4027" s="140"/>
      <c r="AG4027" s="140"/>
      <c r="AH4027" s="140"/>
    </row>
    <row r="4028" spans="2:34" ht="15" customHeight="1"/>
    <row r="4029" spans="2:34" ht="15" customHeight="1"/>
    <row r="4030" spans="2:34" ht="15" customHeight="1"/>
    <row r="4031" spans="2:34" ht="15" customHeight="1"/>
    <row r="4032" spans="2:34" ht="15" customHeight="1"/>
    <row r="4033" ht="15" customHeight="1"/>
    <row r="4034" ht="15"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3" ht="15" customHeight="1"/>
    <row r="4104" ht="15" customHeight="1"/>
    <row r="4106" ht="15" customHeight="1"/>
    <row r="4107" ht="15" customHeight="1"/>
    <row r="4108" ht="15" customHeight="1"/>
    <row r="4109" ht="15" customHeight="1"/>
    <row r="4110" ht="15"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9" ht="15" customHeight="1"/>
    <row r="4130" ht="15" customHeight="1"/>
    <row r="4132" ht="15" customHeight="1"/>
    <row r="4133" ht="15" customHeight="1"/>
    <row r="4134" ht="15"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spans="2:34" ht="15" customHeight="1"/>
    <row r="4147" spans="2:34" ht="15" customHeight="1"/>
    <row r="4148" spans="2:34" ht="15" customHeight="1"/>
    <row r="4150" spans="2:34" ht="15" customHeight="1"/>
    <row r="4151" spans="2:34" ht="15" customHeight="1"/>
    <row r="4152" spans="2:34" ht="15" customHeight="1">
      <c r="B4152" s="140"/>
      <c r="C4152" s="140"/>
      <c r="D4152" s="140"/>
      <c r="E4152" s="140"/>
      <c r="F4152" s="140"/>
      <c r="G4152" s="140"/>
      <c r="H4152" s="140"/>
      <c r="I4152" s="140"/>
      <c r="J4152" s="140"/>
      <c r="K4152" s="140"/>
      <c r="L4152" s="140"/>
      <c r="M4152" s="140"/>
      <c r="N4152" s="140"/>
      <c r="O4152" s="140"/>
      <c r="P4152" s="140"/>
      <c r="Q4152" s="140"/>
      <c r="R4152" s="140"/>
      <c r="S4152" s="140"/>
      <c r="T4152" s="140"/>
      <c r="U4152" s="140"/>
      <c r="V4152" s="140"/>
      <c r="W4152" s="140"/>
      <c r="X4152" s="140"/>
      <c r="Y4152" s="140"/>
      <c r="Z4152" s="140"/>
      <c r="AA4152" s="140"/>
      <c r="AB4152" s="140"/>
      <c r="AC4152" s="140"/>
      <c r="AD4152" s="140"/>
      <c r="AE4152" s="140"/>
      <c r="AF4152" s="140"/>
      <c r="AG4152" s="140"/>
      <c r="AH4152" s="140"/>
    </row>
    <row r="4153" spans="2:34" ht="15" customHeight="1"/>
    <row r="4154" spans="2:34" ht="15" customHeight="1"/>
    <row r="4155" spans="2:34" ht="15" customHeight="1"/>
    <row r="4156" spans="2:34" ht="15" customHeight="1"/>
    <row r="4157" spans="2:34" ht="15" customHeight="1"/>
    <row r="4158" spans="2:34" ht="15" customHeight="1"/>
    <row r="4159" spans="2:34" ht="15"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8" ht="15" customHeight="1"/>
    <row r="4229" ht="15" customHeight="1"/>
    <row r="4231" ht="15" customHeight="1"/>
    <row r="4232" ht="15" customHeight="1"/>
    <row r="4233" ht="15" customHeight="1"/>
    <row r="4234" ht="15" customHeight="1"/>
    <row r="4235" ht="15"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4" ht="15" customHeight="1"/>
    <row r="4255" ht="15" customHeight="1"/>
    <row r="4257" ht="15" customHeight="1"/>
    <row r="4258" ht="15" customHeight="1"/>
    <row r="4259" ht="15"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2" ht="15" customHeight="1"/>
    <row r="4273" spans="2:34" ht="15" customHeight="1"/>
    <row r="4275" spans="2:34" ht="15" customHeight="1"/>
    <row r="4276" spans="2:34" ht="15" customHeight="1"/>
    <row r="4277" spans="2:34" ht="15" customHeight="1">
      <c r="B4277" s="140"/>
      <c r="C4277" s="140"/>
      <c r="D4277" s="140"/>
      <c r="E4277" s="140"/>
      <c r="F4277" s="140"/>
      <c r="G4277" s="140"/>
      <c r="H4277" s="140"/>
      <c r="I4277" s="140"/>
      <c r="J4277" s="140"/>
      <c r="K4277" s="140"/>
      <c r="L4277" s="140"/>
      <c r="M4277" s="140"/>
      <c r="N4277" s="140"/>
      <c r="O4277" s="140"/>
      <c r="P4277" s="140"/>
      <c r="Q4277" s="140"/>
      <c r="R4277" s="140"/>
      <c r="S4277" s="140"/>
      <c r="T4277" s="140"/>
      <c r="U4277" s="140"/>
      <c r="V4277" s="140"/>
      <c r="W4277" s="140"/>
      <c r="X4277" s="140"/>
      <c r="Y4277" s="140"/>
      <c r="Z4277" s="140"/>
      <c r="AA4277" s="140"/>
      <c r="AB4277" s="140"/>
      <c r="AC4277" s="140"/>
      <c r="AD4277" s="140"/>
      <c r="AE4277" s="140"/>
      <c r="AF4277" s="140"/>
      <c r="AG4277" s="140"/>
      <c r="AH4277" s="140"/>
    </row>
    <row r="4278" spans="2:34" ht="15" customHeight="1"/>
    <row r="4279" spans="2:34" ht="15" customHeight="1"/>
    <row r="4280" spans="2:34" ht="15" customHeight="1"/>
    <row r="4281" spans="2:34" ht="15" customHeight="1"/>
    <row r="4282" spans="2:34" ht="15" customHeight="1"/>
    <row r="4283" spans="2:34" ht="15" customHeight="1"/>
    <row r="4284" spans="2:34" ht="15"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3" ht="15" customHeight="1"/>
    <row r="4354" ht="15" customHeight="1"/>
    <row r="4356" ht="15" customHeight="1"/>
    <row r="4357" ht="15" customHeight="1"/>
    <row r="4358" ht="15" customHeight="1"/>
    <row r="4359" ht="15" customHeight="1"/>
    <row r="4360" ht="15"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9" ht="15" customHeight="1"/>
    <row r="4380" ht="15" customHeight="1"/>
    <row r="4382" ht="15" customHeight="1"/>
    <row r="4383" ht="15" customHeight="1"/>
    <row r="4384" ht="15"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7" ht="15" customHeight="1"/>
    <row r="4398" ht="15" customHeight="1"/>
    <row r="4400" ht="15" customHeight="1"/>
    <row r="4401" spans="2:34" ht="15" customHeight="1"/>
    <row r="4402" spans="2:34" ht="15" customHeight="1">
      <c r="B4402" s="140"/>
      <c r="C4402" s="140"/>
      <c r="D4402" s="140"/>
      <c r="E4402" s="140"/>
      <c r="F4402" s="140"/>
      <c r="G4402" s="140"/>
      <c r="H4402" s="140"/>
      <c r="I4402" s="140"/>
      <c r="J4402" s="140"/>
      <c r="K4402" s="140"/>
      <c r="L4402" s="140"/>
      <c r="M4402" s="140"/>
      <c r="N4402" s="140"/>
      <c r="O4402" s="140"/>
      <c r="P4402" s="140"/>
      <c r="Q4402" s="140"/>
      <c r="R4402" s="140"/>
      <c r="S4402" s="140"/>
      <c r="T4402" s="140"/>
      <c r="U4402" s="140"/>
      <c r="V4402" s="140"/>
      <c r="W4402" s="140"/>
      <c r="X4402" s="140"/>
      <c r="Y4402" s="140"/>
      <c r="Z4402" s="140"/>
      <c r="AA4402" s="140"/>
      <c r="AB4402" s="140"/>
      <c r="AC4402" s="140"/>
      <c r="AD4402" s="140"/>
      <c r="AE4402" s="140"/>
      <c r="AF4402" s="140"/>
      <c r="AG4402" s="140"/>
      <c r="AH4402" s="140"/>
    </row>
    <row r="4403" spans="2:34" ht="15" customHeight="1"/>
    <row r="4404" spans="2:34" ht="15" customHeight="1"/>
    <row r="4405" spans="2:34" ht="15" customHeight="1"/>
    <row r="4406" spans="2:34" ht="15" customHeight="1"/>
    <row r="4407" spans="2:34" ht="15" customHeight="1"/>
    <row r="4408" spans="2:34" ht="15" customHeight="1"/>
    <row r="4409" spans="2:34" ht="15" customHeight="1"/>
  </sheetData>
  <mergeCells count="29">
    <mergeCell ref="B3902:AH3902"/>
    <mergeCell ref="B4027:AH4027"/>
    <mergeCell ref="B4152:AH4152"/>
    <mergeCell ref="B4277:AH4277"/>
    <mergeCell ref="B4402:AH4402"/>
    <mergeCell ref="B3777:AH3777"/>
    <mergeCell ref="B1269:AH1269"/>
    <mergeCell ref="B1495:AH1495"/>
    <mergeCell ref="B1713:AH1713"/>
    <mergeCell ref="B1990:AH1990"/>
    <mergeCell ref="B2325:AH2325"/>
    <mergeCell ref="B2645:AH2645"/>
    <mergeCell ref="B2971:AH2971"/>
    <mergeCell ref="B3293:AH3293"/>
    <mergeCell ref="B3402:AH3402"/>
    <mergeCell ref="B3527:AH3527"/>
    <mergeCell ref="B3652:AH3652"/>
    <mergeCell ref="B1169:AH1169"/>
    <mergeCell ref="B116:AH116"/>
    <mergeCell ref="B258:AH258"/>
    <mergeCell ref="B275:AG275"/>
    <mergeCell ref="B340:AH340"/>
    <mergeCell ref="B452:AH452"/>
    <mergeCell ref="B557:AH557"/>
    <mergeCell ref="B638:AH638"/>
    <mergeCell ref="B710:AH710"/>
    <mergeCell ref="B886:AH886"/>
    <mergeCell ref="B969:AH969"/>
    <mergeCell ref="B1071:AH107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94" workbookViewId="0">
      <selection activeCell="A201" sqref="A201:XFD201"/>
    </sheetView>
  </sheetViews>
  <sheetFormatPr defaultColWidth="9.08984375" defaultRowHeight="14.5"/>
  <cols>
    <col min="1" max="1" width="9.08984375" style="109"/>
    <col min="2" max="2" width="31.7265625" style="109" customWidth="1"/>
    <col min="3" max="16384" width="9.08984375" style="109"/>
  </cols>
  <sheetData>
    <row r="1" spans="2:38" ht="15" customHeight="1">
      <c r="F1" s="109">
        <v>2019</v>
      </c>
      <c r="G1" s="109">
        <v>2020</v>
      </c>
      <c r="H1" s="109">
        <v>2021</v>
      </c>
      <c r="I1" s="109">
        <v>2022</v>
      </c>
      <c r="J1" s="109">
        <v>2023</v>
      </c>
      <c r="K1" s="109">
        <v>2024</v>
      </c>
      <c r="L1" s="109">
        <v>2025</v>
      </c>
      <c r="M1" s="109">
        <v>2026</v>
      </c>
      <c r="N1" s="109">
        <v>2027</v>
      </c>
      <c r="O1" s="109">
        <v>2028</v>
      </c>
      <c r="P1" s="109">
        <v>2029</v>
      </c>
      <c r="Q1" s="109">
        <v>2030</v>
      </c>
      <c r="R1" s="109">
        <v>2031</v>
      </c>
      <c r="S1" s="109">
        <v>2032</v>
      </c>
      <c r="T1" s="109">
        <v>2033</v>
      </c>
      <c r="U1" s="109">
        <v>2034</v>
      </c>
      <c r="V1" s="109">
        <v>2035</v>
      </c>
      <c r="W1" s="109">
        <v>2036</v>
      </c>
      <c r="X1" s="109">
        <v>2037</v>
      </c>
      <c r="Y1" s="109">
        <v>2038</v>
      </c>
      <c r="Z1" s="109">
        <v>2039</v>
      </c>
      <c r="AA1" s="109">
        <v>2040</v>
      </c>
      <c r="AB1" s="109">
        <v>2041</v>
      </c>
      <c r="AC1" s="109">
        <v>2042</v>
      </c>
      <c r="AD1" s="109">
        <v>2043</v>
      </c>
      <c r="AE1" s="109">
        <v>2044</v>
      </c>
      <c r="AF1" s="109">
        <v>2045</v>
      </c>
      <c r="AG1" s="109">
        <v>2046</v>
      </c>
      <c r="AH1" s="109">
        <v>2047</v>
      </c>
      <c r="AI1" s="109">
        <v>2048</v>
      </c>
      <c r="AJ1" s="109">
        <v>2049</v>
      </c>
      <c r="AK1" s="109">
        <v>2050</v>
      </c>
      <c r="AL1" s="109" t="s">
        <v>1435</v>
      </c>
    </row>
    <row r="11" spans="2:38">
      <c r="B11" s="109" t="s">
        <v>1163</v>
      </c>
    </row>
    <row r="12" spans="2:38">
      <c r="B12" s="109" t="s">
        <v>1436</v>
      </c>
    </row>
    <row r="13" spans="2:38">
      <c r="B13" s="109" t="s">
        <v>1437</v>
      </c>
    </row>
    <row r="14" spans="2:38">
      <c r="B14" s="109" t="s">
        <v>1116</v>
      </c>
    </row>
    <row r="15" spans="2:38">
      <c r="C15" s="109" t="s">
        <v>1117</v>
      </c>
      <c r="D15" s="109" t="s">
        <v>1124</v>
      </c>
      <c r="E15" s="109" t="s">
        <v>1125</v>
      </c>
      <c r="F15" s="109">
        <v>2019</v>
      </c>
      <c r="G15" s="109">
        <v>2020</v>
      </c>
      <c r="H15" s="109">
        <v>2021</v>
      </c>
      <c r="I15" s="109">
        <v>2022</v>
      </c>
      <c r="J15" s="109">
        <v>2023</v>
      </c>
      <c r="K15" s="109">
        <v>2024</v>
      </c>
      <c r="L15" s="109">
        <v>2025</v>
      </c>
      <c r="M15" s="109">
        <v>2026</v>
      </c>
      <c r="N15" s="109">
        <v>2027</v>
      </c>
      <c r="O15" s="109">
        <v>2028</v>
      </c>
      <c r="P15" s="109">
        <v>2029</v>
      </c>
      <c r="Q15" s="109">
        <v>2030</v>
      </c>
      <c r="R15" s="109">
        <v>2031</v>
      </c>
      <c r="S15" s="109">
        <v>2032</v>
      </c>
      <c r="T15" s="109">
        <v>2033</v>
      </c>
      <c r="U15" s="109">
        <v>2034</v>
      </c>
      <c r="V15" s="109">
        <v>2035</v>
      </c>
      <c r="W15" s="109">
        <v>2036</v>
      </c>
      <c r="X15" s="109">
        <v>2037</v>
      </c>
      <c r="Y15" s="109">
        <v>2038</v>
      </c>
      <c r="Z15" s="109">
        <v>2039</v>
      </c>
      <c r="AA15" s="109">
        <v>2040</v>
      </c>
      <c r="AB15" s="109">
        <v>2041</v>
      </c>
      <c r="AC15" s="109">
        <v>2042</v>
      </c>
      <c r="AD15" s="109">
        <v>2043</v>
      </c>
      <c r="AE15" s="109">
        <v>2044</v>
      </c>
      <c r="AF15" s="109">
        <v>2045</v>
      </c>
      <c r="AG15" s="109">
        <v>2046</v>
      </c>
      <c r="AH15" s="109">
        <v>2047</v>
      </c>
      <c r="AI15" s="109">
        <v>2048</v>
      </c>
      <c r="AJ15" s="109">
        <v>2049</v>
      </c>
      <c r="AK15" s="109">
        <v>2050</v>
      </c>
      <c r="AL15" s="109" t="s">
        <v>1435</v>
      </c>
    </row>
    <row r="16" spans="2:38">
      <c r="B16" s="109" t="s">
        <v>767</v>
      </c>
      <c r="D16" s="109" t="s">
        <v>1438</v>
      </c>
    </row>
    <row r="17" spans="1:38">
      <c r="B17" s="109" t="s">
        <v>1164</v>
      </c>
      <c r="D17" s="109" t="s">
        <v>1439</v>
      </c>
    </row>
    <row r="18" spans="1:38">
      <c r="B18" s="109" t="s">
        <v>1118</v>
      </c>
      <c r="D18" s="109" t="s">
        <v>1440</v>
      </c>
    </row>
    <row r="19" spans="1:38">
      <c r="A19" s="17" t="s">
        <v>115</v>
      </c>
      <c r="B19" s="109" t="s">
        <v>1121</v>
      </c>
      <c r="C19" s="109" t="s">
        <v>1188</v>
      </c>
      <c r="D19" s="109" t="s">
        <v>1441</v>
      </c>
      <c r="E19" s="109" t="s">
        <v>1162</v>
      </c>
      <c r="F19" s="109">
        <v>45.338524</v>
      </c>
      <c r="G19" s="109">
        <v>45.788283999999997</v>
      </c>
      <c r="H19" s="109">
        <v>46.912452999999999</v>
      </c>
      <c r="I19" s="109">
        <v>47.608184999999999</v>
      </c>
      <c r="J19" s="109">
        <v>48.372050999999999</v>
      </c>
      <c r="K19" s="109">
        <v>48.945735999999997</v>
      </c>
      <c r="L19" s="109">
        <v>49.610019999999999</v>
      </c>
      <c r="M19" s="109">
        <v>50.23959</v>
      </c>
      <c r="N19" s="109">
        <v>50.934586000000003</v>
      </c>
      <c r="O19" s="109">
        <v>51.568053999999997</v>
      </c>
      <c r="P19" s="109">
        <v>52.208961000000002</v>
      </c>
      <c r="Q19" s="109">
        <v>52.738464</v>
      </c>
      <c r="R19" s="109">
        <v>53.561646000000003</v>
      </c>
      <c r="S19" s="109">
        <v>54.217136000000004</v>
      </c>
      <c r="T19" s="109">
        <v>54.899765000000002</v>
      </c>
      <c r="U19" s="109">
        <v>55.501263000000002</v>
      </c>
      <c r="V19" s="109">
        <v>56.200676000000001</v>
      </c>
      <c r="W19" s="109">
        <v>56.891013999999998</v>
      </c>
      <c r="X19" s="109">
        <v>57.387309999999999</v>
      </c>
      <c r="Y19" s="109">
        <v>57.848193999999999</v>
      </c>
      <c r="Z19" s="109">
        <v>58.258121000000003</v>
      </c>
      <c r="AA19" s="109">
        <v>58.647995000000002</v>
      </c>
      <c r="AB19" s="109">
        <v>59.020535000000002</v>
      </c>
      <c r="AC19" s="109">
        <v>59.377746999999999</v>
      </c>
      <c r="AD19" s="109">
        <v>59.672009000000003</v>
      </c>
      <c r="AE19" s="109">
        <v>60.044643000000001</v>
      </c>
      <c r="AF19" s="109">
        <v>60.455593</v>
      </c>
      <c r="AG19" s="109">
        <v>61.005057999999998</v>
      </c>
      <c r="AH19" s="109">
        <v>61.351241999999999</v>
      </c>
      <c r="AI19" s="109">
        <v>61.864722999999998</v>
      </c>
      <c r="AJ19" s="109">
        <v>62.415005000000001</v>
      </c>
      <c r="AK19" s="109">
        <v>63.041077000000001</v>
      </c>
      <c r="AL19" s="100">
        <v>1.0999999999999999E-2</v>
      </c>
    </row>
    <row r="20" spans="1:38">
      <c r="A20" s="17" t="s">
        <v>114</v>
      </c>
      <c r="B20" s="109" t="s">
        <v>1129</v>
      </c>
      <c r="C20" s="109" t="s">
        <v>1189</v>
      </c>
      <c r="D20" s="109" t="s">
        <v>1442</v>
      </c>
      <c r="E20" s="109" t="s">
        <v>1162</v>
      </c>
      <c r="F20" s="109">
        <v>12.993387999999999</v>
      </c>
      <c r="G20" s="109">
        <v>13.085564</v>
      </c>
      <c r="H20" s="109">
        <v>13.426015</v>
      </c>
      <c r="I20" s="109">
        <v>13.682649</v>
      </c>
      <c r="J20" s="109">
        <v>13.986616</v>
      </c>
      <c r="K20" s="109">
        <v>14.255686000000001</v>
      </c>
      <c r="L20" s="109">
        <v>14.576639</v>
      </c>
      <c r="M20" s="109">
        <v>14.91924</v>
      </c>
      <c r="N20" s="109">
        <v>15.298795</v>
      </c>
      <c r="O20" s="109">
        <v>15.655293</v>
      </c>
      <c r="P20" s="109">
        <v>16.036183999999999</v>
      </c>
      <c r="Q20" s="109">
        <v>16.403683000000001</v>
      </c>
      <c r="R20" s="109">
        <v>16.869240000000001</v>
      </c>
      <c r="S20" s="109">
        <v>17.3323</v>
      </c>
      <c r="T20" s="109">
        <v>17.859477999999999</v>
      </c>
      <c r="U20" s="109">
        <v>18.381401</v>
      </c>
      <c r="V20" s="109">
        <v>18.955078</v>
      </c>
      <c r="W20" s="109">
        <v>19.562397000000001</v>
      </c>
      <c r="X20" s="109">
        <v>20.127655000000001</v>
      </c>
      <c r="Y20" s="109">
        <v>20.680295999999998</v>
      </c>
      <c r="Z20" s="109">
        <v>21.201677</v>
      </c>
      <c r="AA20" s="109">
        <v>21.717047000000001</v>
      </c>
      <c r="AB20" s="109">
        <v>22.233829</v>
      </c>
      <c r="AC20" s="109">
        <v>22.74757</v>
      </c>
      <c r="AD20" s="109">
        <v>23.234901000000001</v>
      </c>
      <c r="AE20" s="109">
        <v>23.752506</v>
      </c>
      <c r="AF20" s="109">
        <v>24.289179000000001</v>
      </c>
      <c r="AG20" s="109">
        <v>24.883963000000001</v>
      </c>
      <c r="AH20" s="109">
        <v>25.396719000000001</v>
      </c>
      <c r="AI20" s="109">
        <v>25.982728999999999</v>
      </c>
      <c r="AJ20" s="109">
        <v>26.591958999999999</v>
      </c>
      <c r="AK20" s="109">
        <v>27.240181</v>
      </c>
      <c r="AL20" s="100">
        <v>2.4E-2</v>
      </c>
    </row>
    <row r="21" spans="1:38">
      <c r="A21" s="17" t="s">
        <v>787</v>
      </c>
      <c r="B21" s="109" t="s">
        <v>1122</v>
      </c>
      <c r="C21" s="109" t="s">
        <v>1190</v>
      </c>
      <c r="D21" s="109" t="s">
        <v>1443</v>
      </c>
      <c r="E21" s="109" t="s">
        <v>1162</v>
      </c>
      <c r="F21" s="109">
        <v>1.0973999999999999E-2</v>
      </c>
      <c r="G21" s="109">
        <v>1.5585999999999999E-2</v>
      </c>
      <c r="H21" s="109">
        <v>2.0188000000000001E-2</v>
      </c>
      <c r="I21" s="109">
        <v>2.444E-2</v>
      </c>
      <c r="J21" s="109">
        <v>2.8656000000000001E-2</v>
      </c>
      <c r="K21" s="109">
        <v>3.2684999999999999E-2</v>
      </c>
      <c r="L21" s="109">
        <v>3.6714999999999998E-2</v>
      </c>
      <c r="M21" s="109">
        <v>4.0721E-2</v>
      </c>
      <c r="N21" s="109">
        <v>4.4825999999999998E-2</v>
      </c>
      <c r="O21" s="109">
        <v>4.8932999999999997E-2</v>
      </c>
      <c r="P21" s="109">
        <v>5.3137999999999998E-2</v>
      </c>
      <c r="Q21" s="109">
        <v>5.7251000000000003E-2</v>
      </c>
      <c r="R21" s="109">
        <v>6.1745000000000001E-2</v>
      </c>
      <c r="S21" s="109">
        <v>6.6189999999999999E-2</v>
      </c>
      <c r="T21" s="109">
        <v>7.0832000000000006E-2</v>
      </c>
      <c r="U21" s="109">
        <v>7.5462000000000001E-2</v>
      </c>
      <c r="V21" s="109">
        <v>8.0383999999999997E-2</v>
      </c>
      <c r="W21" s="109">
        <v>8.5558999999999996E-2</v>
      </c>
      <c r="X21" s="109">
        <v>9.0691999999999995E-2</v>
      </c>
      <c r="Y21" s="109">
        <v>9.6003000000000005E-2</v>
      </c>
      <c r="Z21" s="109">
        <v>0.101338</v>
      </c>
      <c r="AA21" s="109">
        <v>0.106766</v>
      </c>
      <c r="AB21" s="109">
        <v>0.112318</v>
      </c>
      <c r="AC21" s="109">
        <v>0.118038</v>
      </c>
      <c r="AD21" s="109">
        <v>0.123782</v>
      </c>
      <c r="AE21" s="109">
        <v>0.129915</v>
      </c>
      <c r="AF21" s="109">
        <v>0.136434</v>
      </c>
      <c r="AG21" s="109">
        <v>0.143651</v>
      </c>
      <c r="AH21" s="109">
        <v>0.150753</v>
      </c>
      <c r="AI21" s="109">
        <v>0.15869900000000001</v>
      </c>
      <c r="AJ21" s="109">
        <v>0.16719000000000001</v>
      </c>
      <c r="AK21" s="109">
        <v>0.176341</v>
      </c>
      <c r="AL21" s="100">
        <v>9.4E-2</v>
      </c>
    </row>
    <row r="22" spans="1:38">
      <c r="A22" s="17" t="s">
        <v>113</v>
      </c>
      <c r="B22" s="109" t="s">
        <v>1123</v>
      </c>
      <c r="C22" s="109" t="s">
        <v>1191</v>
      </c>
      <c r="D22" s="109" t="s">
        <v>1444</v>
      </c>
      <c r="E22" s="109" t="s">
        <v>1162</v>
      </c>
      <c r="F22" s="109">
        <v>6.4700000000000001E-3</v>
      </c>
      <c r="G22" s="109">
        <v>9.3130000000000001E-3</v>
      </c>
      <c r="H22" s="109">
        <v>1.2081E-2</v>
      </c>
      <c r="I22" s="109">
        <v>1.4557E-2</v>
      </c>
      <c r="J22" s="109">
        <v>1.6896999999999999E-2</v>
      </c>
      <c r="K22" s="109">
        <v>1.9022000000000001E-2</v>
      </c>
      <c r="L22" s="109">
        <v>2.1052000000000001E-2</v>
      </c>
      <c r="M22" s="109">
        <v>2.2974999999999999E-2</v>
      </c>
      <c r="N22" s="109">
        <v>2.486E-2</v>
      </c>
      <c r="O22" s="109">
        <v>2.6644000000000001E-2</v>
      </c>
      <c r="P22" s="109">
        <v>2.8382999999999999E-2</v>
      </c>
      <c r="Q22" s="109">
        <v>2.9987E-2</v>
      </c>
      <c r="R22" s="109">
        <v>3.1701E-2</v>
      </c>
      <c r="S22" s="109">
        <v>3.3299000000000002E-2</v>
      </c>
      <c r="T22" s="109">
        <v>3.492E-2</v>
      </c>
      <c r="U22" s="109">
        <v>3.6471999999999997E-2</v>
      </c>
      <c r="V22" s="109">
        <v>3.8091E-2</v>
      </c>
      <c r="W22" s="109">
        <v>3.9747999999999999E-2</v>
      </c>
      <c r="X22" s="109">
        <v>4.1317E-2</v>
      </c>
      <c r="Y22" s="109">
        <v>4.2903999999999998E-2</v>
      </c>
      <c r="Z22" s="109">
        <v>4.4456000000000002E-2</v>
      </c>
      <c r="AA22" s="109">
        <v>4.6025999999999997E-2</v>
      </c>
      <c r="AB22" s="109">
        <v>4.7642999999999998E-2</v>
      </c>
      <c r="AC22" s="109">
        <v>4.9410000000000003E-2</v>
      </c>
      <c r="AD22" s="109">
        <v>5.1302E-2</v>
      </c>
      <c r="AE22" s="109">
        <v>5.3527999999999999E-2</v>
      </c>
      <c r="AF22" s="109">
        <v>5.6118000000000001E-2</v>
      </c>
      <c r="AG22" s="109">
        <v>5.9241000000000002E-2</v>
      </c>
      <c r="AH22" s="109">
        <v>6.2593999999999997E-2</v>
      </c>
      <c r="AI22" s="109">
        <v>6.6616999999999996E-2</v>
      </c>
      <c r="AJ22" s="109">
        <v>7.1225999999999998E-2</v>
      </c>
      <c r="AK22" s="109">
        <v>7.6518000000000003E-2</v>
      </c>
      <c r="AL22" s="100">
        <v>8.3000000000000004E-2</v>
      </c>
    </row>
    <row r="23" spans="1:38">
      <c r="A23" s="17" t="s">
        <v>114</v>
      </c>
      <c r="B23" s="109" t="s">
        <v>1165</v>
      </c>
      <c r="C23" s="109" t="s">
        <v>1192</v>
      </c>
      <c r="D23" s="109" t="s">
        <v>1445</v>
      </c>
      <c r="E23" s="109" t="s">
        <v>1162</v>
      </c>
      <c r="F23" s="109">
        <v>3.7658459999999998</v>
      </c>
      <c r="G23" s="109">
        <v>4.0269579999999996</v>
      </c>
      <c r="H23" s="109">
        <v>4.3382360000000002</v>
      </c>
      <c r="I23" s="109">
        <v>4.6058060000000003</v>
      </c>
      <c r="J23" s="109">
        <v>4.8769720000000003</v>
      </c>
      <c r="K23" s="109">
        <v>5.1299029999999997</v>
      </c>
      <c r="L23" s="109">
        <v>5.4042149999999998</v>
      </c>
      <c r="M23" s="109">
        <v>5.6910990000000004</v>
      </c>
      <c r="N23" s="109">
        <v>6.0002329999999997</v>
      </c>
      <c r="O23" s="109">
        <v>6.3149290000000002</v>
      </c>
      <c r="P23" s="109">
        <v>6.6534370000000003</v>
      </c>
      <c r="Q23" s="109">
        <v>6.9958359999999997</v>
      </c>
      <c r="R23" s="109">
        <v>7.3890659999999997</v>
      </c>
      <c r="S23" s="109">
        <v>7.7803979999999999</v>
      </c>
      <c r="T23" s="109">
        <v>8.1963489999999997</v>
      </c>
      <c r="U23" s="109">
        <v>8.6005299999999991</v>
      </c>
      <c r="V23" s="109">
        <v>9.0316989999999997</v>
      </c>
      <c r="W23" s="109">
        <v>9.4831579999999995</v>
      </c>
      <c r="X23" s="109">
        <v>9.9278499999999994</v>
      </c>
      <c r="Y23" s="109">
        <v>10.378411</v>
      </c>
      <c r="Z23" s="109">
        <v>10.864091999999999</v>
      </c>
      <c r="AA23" s="109">
        <v>11.382462</v>
      </c>
      <c r="AB23" s="109">
        <v>11.932074999999999</v>
      </c>
      <c r="AC23" s="109">
        <v>12.513221</v>
      </c>
      <c r="AD23" s="109">
        <v>13.108843999999999</v>
      </c>
      <c r="AE23" s="109">
        <v>13.756455000000001</v>
      </c>
      <c r="AF23" s="109">
        <v>14.446859999999999</v>
      </c>
      <c r="AG23" s="109">
        <v>15.205769</v>
      </c>
      <c r="AH23" s="109">
        <v>15.949208</v>
      </c>
      <c r="AI23" s="109">
        <v>16.787099999999999</v>
      </c>
      <c r="AJ23" s="109">
        <v>17.678599999999999</v>
      </c>
      <c r="AK23" s="109">
        <v>18.642465999999999</v>
      </c>
      <c r="AL23" s="100">
        <v>5.2999999999999999E-2</v>
      </c>
    </row>
    <row r="24" spans="1:38">
      <c r="A24" s="17" t="s">
        <v>112</v>
      </c>
      <c r="B24" s="109" t="s">
        <v>1152</v>
      </c>
      <c r="C24" s="109" t="s">
        <v>1193</v>
      </c>
      <c r="D24" s="109" t="s">
        <v>1446</v>
      </c>
      <c r="E24" s="109" t="s">
        <v>1162</v>
      </c>
      <c r="F24" s="109">
        <v>1.196E-3</v>
      </c>
      <c r="G24" s="109">
        <v>6.3699999999999998E-3</v>
      </c>
      <c r="H24" s="109">
        <v>1.1726E-2</v>
      </c>
      <c r="I24" s="109">
        <v>1.7243000000000001E-2</v>
      </c>
      <c r="J24" s="109">
        <v>2.2969E-2</v>
      </c>
      <c r="K24" s="109">
        <v>2.8681999999999999E-2</v>
      </c>
      <c r="L24" s="109">
        <v>3.4469E-2</v>
      </c>
      <c r="M24" s="109">
        <v>4.0264000000000001E-2</v>
      </c>
      <c r="N24" s="109">
        <v>4.6150999999999998E-2</v>
      </c>
      <c r="O24" s="109">
        <v>5.1985000000000003E-2</v>
      </c>
      <c r="P24" s="109">
        <v>5.7835999999999999E-2</v>
      </c>
      <c r="Q24" s="109">
        <v>6.3519999999999993E-2</v>
      </c>
      <c r="R24" s="109">
        <v>6.9581000000000004E-2</v>
      </c>
      <c r="S24" s="109">
        <v>7.5558E-2</v>
      </c>
      <c r="T24" s="109">
        <v>8.1714999999999996E-2</v>
      </c>
      <c r="U24" s="109">
        <v>8.7892999999999999E-2</v>
      </c>
      <c r="V24" s="109">
        <v>9.4470999999999999E-2</v>
      </c>
      <c r="W24" s="109">
        <v>0.10138999999999999</v>
      </c>
      <c r="X24" s="109">
        <v>0.108333</v>
      </c>
      <c r="Y24" s="109">
        <v>0.115579</v>
      </c>
      <c r="Z24" s="109">
        <v>0.12299499999999999</v>
      </c>
      <c r="AA24" s="109">
        <v>0.13064999999999999</v>
      </c>
      <c r="AB24" s="109">
        <v>0.138547</v>
      </c>
      <c r="AC24" s="109">
        <v>0.146707</v>
      </c>
      <c r="AD24" s="109">
        <v>0.15472</v>
      </c>
      <c r="AE24" s="109">
        <v>0.16304199999999999</v>
      </c>
      <c r="AF24" s="109">
        <v>0.171683</v>
      </c>
      <c r="AG24" s="109">
        <v>0.18102399999999999</v>
      </c>
      <c r="AH24" s="109">
        <v>0.190083</v>
      </c>
      <c r="AI24" s="109">
        <v>0.20007900000000001</v>
      </c>
      <c r="AJ24" s="109">
        <v>0.2107</v>
      </c>
      <c r="AK24" s="109">
        <v>0.22218199999999999</v>
      </c>
      <c r="AL24" s="100">
        <v>0.184</v>
      </c>
    </row>
    <row r="25" spans="1:38">
      <c r="A25" s="17" t="s">
        <v>116</v>
      </c>
      <c r="B25" s="109" t="s">
        <v>1166</v>
      </c>
      <c r="C25" s="109" t="s">
        <v>1194</v>
      </c>
      <c r="D25" s="109" t="s">
        <v>1447</v>
      </c>
      <c r="E25" s="109" t="s">
        <v>1162</v>
      </c>
      <c r="F25" s="109">
        <v>0</v>
      </c>
      <c r="G25" s="109">
        <v>5.8529999999999997E-3</v>
      </c>
      <c r="H25" s="109">
        <v>1.1892E-2</v>
      </c>
      <c r="I25" s="109">
        <v>1.8107000000000002E-2</v>
      </c>
      <c r="J25" s="109">
        <v>2.4537E-2</v>
      </c>
      <c r="K25" s="109">
        <v>3.0942000000000001E-2</v>
      </c>
      <c r="L25" s="109">
        <v>3.7413000000000002E-2</v>
      </c>
      <c r="M25" s="109">
        <v>4.3880000000000002E-2</v>
      </c>
      <c r="N25" s="109">
        <v>5.0436000000000002E-2</v>
      </c>
      <c r="O25" s="109">
        <v>5.6926999999999998E-2</v>
      </c>
      <c r="P25" s="109">
        <v>6.3450999999999994E-2</v>
      </c>
      <c r="Q25" s="109">
        <v>6.9806000000000007E-2</v>
      </c>
      <c r="R25" s="109">
        <v>7.6573000000000002E-2</v>
      </c>
      <c r="S25" s="109">
        <v>8.3243999999999999E-2</v>
      </c>
      <c r="T25" s="109">
        <v>9.0151999999999996E-2</v>
      </c>
      <c r="U25" s="109">
        <v>9.7090999999999997E-2</v>
      </c>
      <c r="V25" s="109">
        <v>0.10445500000000001</v>
      </c>
      <c r="W25" s="109">
        <v>0.112183</v>
      </c>
      <c r="X25" s="109">
        <v>0.119925</v>
      </c>
      <c r="Y25" s="109">
        <v>0.127994</v>
      </c>
      <c r="Z25" s="109">
        <v>0.136243</v>
      </c>
      <c r="AA25" s="109">
        <v>0.14474000000000001</v>
      </c>
      <c r="AB25" s="109">
        <v>0.153498</v>
      </c>
      <c r="AC25" s="109">
        <v>0.162546</v>
      </c>
      <c r="AD25" s="109">
        <v>0.171433</v>
      </c>
      <c r="AE25" s="109">
        <v>0.180675</v>
      </c>
      <c r="AF25" s="109">
        <v>0.190275</v>
      </c>
      <c r="AG25" s="109">
        <v>0.20064499999999999</v>
      </c>
      <c r="AH25" s="109">
        <v>0.210698</v>
      </c>
      <c r="AI25" s="109">
        <v>0.22178700000000001</v>
      </c>
      <c r="AJ25" s="109">
        <v>0.233566</v>
      </c>
      <c r="AK25" s="109">
        <v>0.24629899999999999</v>
      </c>
      <c r="AL25" s="109" t="s">
        <v>142</v>
      </c>
    </row>
    <row r="26" spans="1:38">
      <c r="A26" s="17" t="s">
        <v>116</v>
      </c>
      <c r="B26" s="109" t="s">
        <v>1167</v>
      </c>
      <c r="C26" s="109" t="s">
        <v>1195</v>
      </c>
      <c r="D26" s="109" t="s">
        <v>1448</v>
      </c>
      <c r="E26" s="109" t="s">
        <v>1162</v>
      </c>
      <c r="F26" s="109">
        <v>0</v>
      </c>
      <c r="G26" s="109">
        <v>5.4299999999999999E-3</v>
      </c>
      <c r="H26" s="109">
        <v>1.1032E-2</v>
      </c>
      <c r="I26" s="109">
        <v>1.6796999999999999E-2</v>
      </c>
      <c r="J26" s="109">
        <v>2.2762000000000001E-2</v>
      </c>
      <c r="K26" s="109">
        <v>2.8704E-2</v>
      </c>
      <c r="L26" s="109">
        <v>3.4707000000000002E-2</v>
      </c>
      <c r="M26" s="109">
        <v>4.0707E-2</v>
      </c>
      <c r="N26" s="109">
        <v>4.6788000000000003E-2</v>
      </c>
      <c r="O26" s="109">
        <v>5.2809000000000002E-2</v>
      </c>
      <c r="P26" s="109">
        <v>5.8861999999999998E-2</v>
      </c>
      <c r="Q26" s="109">
        <v>6.4756999999999995E-2</v>
      </c>
      <c r="R26" s="109">
        <v>7.1034E-2</v>
      </c>
      <c r="S26" s="109">
        <v>7.7223E-2</v>
      </c>
      <c r="T26" s="109">
        <v>8.3630999999999997E-2</v>
      </c>
      <c r="U26" s="109">
        <v>9.0068999999999996E-2</v>
      </c>
      <c r="V26" s="109">
        <v>9.69E-2</v>
      </c>
      <c r="W26" s="109">
        <v>0.10406899999999999</v>
      </c>
      <c r="X26" s="109">
        <v>0.111251</v>
      </c>
      <c r="Y26" s="109">
        <v>0.11873599999999999</v>
      </c>
      <c r="Z26" s="109">
        <v>0.126389</v>
      </c>
      <c r="AA26" s="109">
        <v>0.134272</v>
      </c>
      <c r="AB26" s="109">
        <v>0.14239599999999999</v>
      </c>
      <c r="AC26" s="109">
        <v>0.15079000000000001</v>
      </c>
      <c r="AD26" s="109">
        <v>0.15903400000000001</v>
      </c>
      <c r="AE26" s="109">
        <v>0.16760800000000001</v>
      </c>
      <c r="AF26" s="109">
        <v>0.176513</v>
      </c>
      <c r="AG26" s="109">
        <v>0.18613299999999999</v>
      </c>
      <c r="AH26" s="109">
        <v>0.19545899999999999</v>
      </c>
      <c r="AI26" s="109">
        <v>0.20574500000000001</v>
      </c>
      <c r="AJ26" s="109">
        <v>0.216673</v>
      </c>
      <c r="AK26" s="109">
        <v>0.22848499999999999</v>
      </c>
      <c r="AL26" s="109" t="s">
        <v>142</v>
      </c>
    </row>
    <row r="27" spans="1:38">
      <c r="A27" s="17" t="s">
        <v>788</v>
      </c>
      <c r="B27" s="109" t="s">
        <v>1156</v>
      </c>
      <c r="C27" s="109" t="s">
        <v>1196</v>
      </c>
      <c r="D27" s="109" t="s">
        <v>1449</v>
      </c>
      <c r="E27" s="109" t="s">
        <v>1162</v>
      </c>
      <c r="F27" s="109">
        <v>0</v>
      </c>
      <c r="G27" s="109">
        <v>3.9999999999999998E-6</v>
      </c>
      <c r="H27" s="109">
        <v>7.9999999999999996E-6</v>
      </c>
      <c r="I27" s="109">
        <v>1.1E-5</v>
      </c>
      <c r="J27" s="109">
        <v>1.5E-5</v>
      </c>
      <c r="K27" s="109">
        <v>1.9000000000000001E-5</v>
      </c>
      <c r="L27" s="109">
        <v>2.1999999999999999E-5</v>
      </c>
      <c r="M27" s="109">
        <v>2.5000000000000001E-5</v>
      </c>
      <c r="N27" s="109">
        <v>2.9E-5</v>
      </c>
      <c r="O27" s="109">
        <v>3.1999999999999999E-5</v>
      </c>
      <c r="P27" s="109">
        <v>3.4999999999999997E-5</v>
      </c>
      <c r="Q27" s="109">
        <v>3.6999999999999998E-5</v>
      </c>
      <c r="R27" s="109">
        <v>4.0000000000000003E-5</v>
      </c>
      <c r="S27" s="109">
        <v>4.1999999999999998E-5</v>
      </c>
      <c r="T27" s="109">
        <v>4.3999999999999999E-5</v>
      </c>
      <c r="U27" s="109">
        <v>4.6E-5</v>
      </c>
      <c r="V27" s="109">
        <v>4.8000000000000001E-5</v>
      </c>
      <c r="W27" s="109">
        <v>5.0000000000000002E-5</v>
      </c>
      <c r="X27" s="109">
        <v>5.1E-5</v>
      </c>
      <c r="Y27" s="109">
        <v>5.3000000000000001E-5</v>
      </c>
      <c r="Z27" s="109">
        <v>5.3999999999999998E-5</v>
      </c>
      <c r="AA27" s="109">
        <v>5.5000000000000002E-5</v>
      </c>
      <c r="AB27" s="109">
        <v>5.5999999999999999E-5</v>
      </c>
      <c r="AC27" s="109">
        <v>5.7000000000000003E-5</v>
      </c>
      <c r="AD27" s="109">
        <v>5.7000000000000003E-5</v>
      </c>
      <c r="AE27" s="109">
        <v>5.8E-5</v>
      </c>
      <c r="AF27" s="109">
        <v>5.8E-5</v>
      </c>
      <c r="AG27" s="109">
        <v>5.8E-5</v>
      </c>
      <c r="AH27" s="109">
        <v>5.8E-5</v>
      </c>
      <c r="AI27" s="109">
        <v>5.7000000000000003E-5</v>
      </c>
      <c r="AJ27" s="109">
        <v>5.7000000000000003E-5</v>
      </c>
      <c r="AK27" s="109">
        <v>5.7000000000000003E-5</v>
      </c>
      <c r="AL27" s="109" t="s">
        <v>142</v>
      </c>
    </row>
    <row r="28" spans="1:38">
      <c r="B28" s="109" t="s">
        <v>1168</v>
      </c>
      <c r="C28" s="109" t="s">
        <v>1197</v>
      </c>
      <c r="D28" s="109" t="s">
        <v>1450</v>
      </c>
      <c r="E28" s="109" t="s">
        <v>1162</v>
      </c>
      <c r="F28" s="109">
        <v>62.116385999999999</v>
      </c>
      <c r="G28" s="109">
        <v>62.943370999999999</v>
      </c>
      <c r="H28" s="109">
        <v>64.743599000000003</v>
      </c>
      <c r="I28" s="109">
        <v>65.987815999999995</v>
      </c>
      <c r="J28" s="109">
        <v>67.351500999999999</v>
      </c>
      <c r="K28" s="109">
        <v>68.471275000000006</v>
      </c>
      <c r="L28" s="109">
        <v>69.755111999999997</v>
      </c>
      <c r="M28" s="109">
        <v>71.038391000000004</v>
      </c>
      <c r="N28" s="109">
        <v>72.446449000000001</v>
      </c>
      <c r="O28" s="109">
        <v>73.775642000000005</v>
      </c>
      <c r="P28" s="109">
        <v>75.160049000000001</v>
      </c>
      <c r="Q28" s="109">
        <v>76.423125999999996</v>
      </c>
      <c r="R28" s="109">
        <v>78.130523999999994</v>
      </c>
      <c r="S28" s="109">
        <v>79.665405000000007</v>
      </c>
      <c r="T28" s="109">
        <v>81.316840999999997</v>
      </c>
      <c r="U28" s="109">
        <v>82.870200999999994</v>
      </c>
      <c r="V28" s="109">
        <v>84.601653999999996</v>
      </c>
      <c r="W28" s="109">
        <v>86.379333000000003</v>
      </c>
      <c r="X28" s="109">
        <v>87.914253000000002</v>
      </c>
      <c r="Y28" s="109">
        <v>89.408103999999994</v>
      </c>
      <c r="Z28" s="109">
        <v>90.855507000000003</v>
      </c>
      <c r="AA28" s="109">
        <v>92.309944000000002</v>
      </c>
      <c r="AB28" s="109">
        <v>93.781006000000005</v>
      </c>
      <c r="AC28" s="109">
        <v>95.266006000000004</v>
      </c>
      <c r="AD28" s="109">
        <v>96.675811999999993</v>
      </c>
      <c r="AE28" s="109">
        <v>98.248458999999997</v>
      </c>
      <c r="AF28" s="109">
        <v>99.922531000000006</v>
      </c>
      <c r="AG28" s="109">
        <v>101.865318</v>
      </c>
      <c r="AH28" s="109">
        <v>103.506516</v>
      </c>
      <c r="AI28" s="109">
        <v>105.487534</v>
      </c>
      <c r="AJ28" s="109">
        <v>107.584824</v>
      </c>
      <c r="AK28" s="109">
        <v>109.87376399999999</v>
      </c>
      <c r="AL28" s="100">
        <v>1.9E-2</v>
      </c>
    </row>
    <row r="29" spans="1:38">
      <c r="B29" s="109" t="s">
        <v>1119</v>
      </c>
      <c r="D29" s="109" t="s">
        <v>1451</v>
      </c>
    </row>
    <row r="30" spans="1:38">
      <c r="A30" s="17" t="s">
        <v>115</v>
      </c>
      <c r="B30" s="109" t="s">
        <v>1121</v>
      </c>
      <c r="C30" s="109" t="s">
        <v>1198</v>
      </c>
      <c r="D30" s="109" t="s">
        <v>1452</v>
      </c>
      <c r="E30" s="109" t="s">
        <v>1162</v>
      </c>
      <c r="F30" s="109">
        <v>37.390987000000003</v>
      </c>
      <c r="G30" s="109">
        <v>37.651057999999999</v>
      </c>
      <c r="H30" s="109">
        <v>38.255333</v>
      </c>
      <c r="I30" s="109">
        <v>39.042721</v>
      </c>
      <c r="J30" s="109">
        <v>39.896670999999998</v>
      </c>
      <c r="K30" s="109">
        <v>40.529400000000003</v>
      </c>
      <c r="L30" s="109">
        <v>41.234603999999997</v>
      </c>
      <c r="M30" s="109">
        <v>42.001170999999999</v>
      </c>
      <c r="N30" s="109">
        <v>42.927920999999998</v>
      </c>
      <c r="O30" s="109">
        <v>43.856090999999999</v>
      </c>
      <c r="P30" s="109">
        <v>44.826850999999998</v>
      </c>
      <c r="Q30" s="109">
        <v>45.700695000000003</v>
      </c>
      <c r="R30" s="109">
        <v>46.816063</v>
      </c>
      <c r="S30" s="109">
        <v>47.872447999999999</v>
      </c>
      <c r="T30" s="109">
        <v>49.006832000000003</v>
      </c>
      <c r="U30" s="109">
        <v>50.061405000000001</v>
      </c>
      <c r="V30" s="109">
        <v>51.208477000000002</v>
      </c>
      <c r="W30" s="109">
        <v>52.445694000000003</v>
      </c>
      <c r="X30" s="109">
        <v>53.645896999999998</v>
      </c>
      <c r="Y30" s="109">
        <v>54.897556000000002</v>
      </c>
      <c r="Z30" s="109">
        <v>56.169155000000003</v>
      </c>
      <c r="AA30" s="109">
        <v>57.510933000000001</v>
      </c>
      <c r="AB30" s="109">
        <v>58.898468000000001</v>
      </c>
      <c r="AC30" s="109">
        <v>60.352451000000002</v>
      </c>
      <c r="AD30" s="109">
        <v>61.86562</v>
      </c>
      <c r="AE30" s="109">
        <v>63.564087000000001</v>
      </c>
      <c r="AF30" s="109">
        <v>65.405051999999998</v>
      </c>
      <c r="AG30" s="109">
        <v>67.477622999999994</v>
      </c>
      <c r="AH30" s="109">
        <v>69.356185999999994</v>
      </c>
      <c r="AI30" s="109">
        <v>71.449592999999993</v>
      </c>
      <c r="AJ30" s="109">
        <v>73.637810000000002</v>
      </c>
      <c r="AK30" s="109">
        <v>75.867867000000004</v>
      </c>
      <c r="AL30" s="100">
        <v>2.3E-2</v>
      </c>
    </row>
    <row r="31" spans="1:38">
      <c r="A31" s="17" t="s">
        <v>114</v>
      </c>
      <c r="B31" s="109" t="s">
        <v>1129</v>
      </c>
      <c r="C31" s="109" t="s">
        <v>1199</v>
      </c>
      <c r="D31" s="109" t="s">
        <v>1453</v>
      </c>
      <c r="E31" s="109" t="s">
        <v>1162</v>
      </c>
      <c r="F31" s="109">
        <v>16.566603000000001</v>
      </c>
      <c r="G31" s="109">
        <v>16.396280000000001</v>
      </c>
      <c r="H31" s="109">
        <v>16.439896000000001</v>
      </c>
      <c r="I31" s="109">
        <v>16.529689999999999</v>
      </c>
      <c r="J31" s="109">
        <v>16.688790999999998</v>
      </c>
      <c r="K31" s="109">
        <v>16.827316</v>
      </c>
      <c r="L31" s="109">
        <v>17.001038000000001</v>
      </c>
      <c r="M31" s="109">
        <v>17.231853000000001</v>
      </c>
      <c r="N31" s="109">
        <v>17.535267000000001</v>
      </c>
      <c r="O31" s="109">
        <v>17.869351999999999</v>
      </c>
      <c r="P31" s="109">
        <v>18.247271000000001</v>
      </c>
      <c r="Q31" s="109">
        <v>18.587626</v>
      </c>
      <c r="R31" s="109">
        <v>19.025107999999999</v>
      </c>
      <c r="S31" s="109">
        <v>19.452936000000001</v>
      </c>
      <c r="T31" s="109">
        <v>19.913948000000001</v>
      </c>
      <c r="U31" s="109">
        <v>20.349620999999999</v>
      </c>
      <c r="V31" s="109">
        <v>20.815242999999999</v>
      </c>
      <c r="W31" s="109">
        <v>21.332705000000001</v>
      </c>
      <c r="X31" s="109">
        <v>21.817457000000001</v>
      </c>
      <c r="Y31" s="109">
        <v>22.307468</v>
      </c>
      <c r="Z31" s="109">
        <v>22.81044</v>
      </c>
      <c r="AA31" s="109">
        <v>23.333673000000001</v>
      </c>
      <c r="AB31" s="109">
        <v>23.874891000000002</v>
      </c>
      <c r="AC31" s="109">
        <v>24.436152</v>
      </c>
      <c r="AD31" s="109">
        <v>25.008697999999999</v>
      </c>
      <c r="AE31" s="109">
        <v>25.639744</v>
      </c>
      <c r="AF31" s="109">
        <v>26.300379</v>
      </c>
      <c r="AG31" s="109">
        <v>27.032423000000001</v>
      </c>
      <c r="AH31" s="109">
        <v>27.666231</v>
      </c>
      <c r="AI31" s="109">
        <v>28.366410999999999</v>
      </c>
      <c r="AJ31" s="109">
        <v>29.091557999999999</v>
      </c>
      <c r="AK31" s="109">
        <v>29.820221</v>
      </c>
      <c r="AL31" s="100">
        <v>1.9E-2</v>
      </c>
    </row>
    <row r="32" spans="1:38">
      <c r="A32" s="17" t="s">
        <v>787</v>
      </c>
      <c r="B32" s="109" t="s">
        <v>1122</v>
      </c>
      <c r="C32" s="109" t="s">
        <v>1200</v>
      </c>
      <c r="D32" s="109" t="s">
        <v>1454</v>
      </c>
      <c r="E32" s="109" t="s">
        <v>1162</v>
      </c>
      <c r="F32" s="109">
        <v>5.5921999999999999E-2</v>
      </c>
      <c r="G32" s="109">
        <v>5.8422000000000002E-2</v>
      </c>
      <c r="H32" s="109">
        <v>6.1231000000000001E-2</v>
      </c>
      <c r="I32" s="109">
        <v>6.4163999999999999E-2</v>
      </c>
      <c r="J32" s="109">
        <v>6.7024E-2</v>
      </c>
      <c r="K32" s="109">
        <v>6.9318000000000005E-2</v>
      </c>
      <c r="L32" s="109">
        <v>7.1513999999999994E-2</v>
      </c>
      <c r="M32" s="109">
        <v>7.3596999999999996E-2</v>
      </c>
      <c r="N32" s="109">
        <v>7.5757000000000005E-2</v>
      </c>
      <c r="O32" s="109">
        <v>7.7814999999999995E-2</v>
      </c>
      <c r="P32" s="109">
        <v>7.9933000000000004E-2</v>
      </c>
      <c r="Q32" s="109">
        <v>8.1991999999999995E-2</v>
      </c>
      <c r="R32" s="109">
        <v>8.4631999999999999E-2</v>
      </c>
      <c r="S32" s="109">
        <v>8.7399000000000004E-2</v>
      </c>
      <c r="T32" s="109">
        <v>9.0812000000000004E-2</v>
      </c>
      <c r="U32" s="109">
        <v>9.4510999999999998E-2</v>
      </c>
      <c r="V32" s="109">
        <v>9.8367999999999997E-2</v>
      </c>
      <c r="W32" s="109">
        <v>0.10267900000000001</v>
      </c>
      <c r="X32" s="109">
        <v>0.107306</v>
      </c>
      <c r="Y32" s="109">
        <v>0.112402</v>
      </c>
      <c r="Z32" s="109">
        <v>0.117908</v>
      </c>
      <c r="AA32" s="109">
        <v>0.123947</v>
      </c>
      <c r="AB32" s="109">
        <v>0.13048199999999999</v>
      </c>
      <c r="AC32" s="109">
        <v>0.13749600000000001</v>
      </c>
      <c r="AD32" s="109">
        <v>0.14489199999999999</v>
      </c>
      <c r="AE32" s="109">
        <v>0.153001</v>
      </c>
      <c r="AF32" s="109">
        <v>0.161827</v>
      </c>
      <c r="AG32" s="109">
        <v>0.17168600000000001</v>
      </c>
      <c r="AH32" s="109">
        <v>0.18148</v>
      </c>
      <c r="AI32" s="109">
        <v>0.19229099999999999</v>
      </c>
      <c r="AJ32" s="109">
        <v>0.20347499999999999</v>
      </c>
      <c r="AK32" s="109">
        <v>0.21540500000000001</v>
      </c>
      <c r="AL32" s="100">
        <v>4.3999999999999997E-2</v>
      </c>
    </row>
    <row r="33" spans="1:38">
      <c r="A33" s="17" t="s">
        <v>113</v>
      </c>
      <c r="B33" s="109" t="s">
        <v>1123</v>
      </c>
      <c r="C33" s="109" t="s">
        <v>1201</v>
      </c>
      <c r="D33" s="109" t="s">
        <v>1455</v>
      </c>
      <c r="E33" s="109" t="s">
        <v>1162</v>
      </c>
      <c r="F33" s="109">
        <v>5.5612000000000002E-2</v>
      </c>
      <c r="G33" s="109">
        <v>6.5286999999999998E-2</v>
      </c>
      <c r="H33" s="109">
        <v>7.4654999999999999E-2</v>
      </c>
      <c r="I33" s="109">
        <v>8.4429000000000004E-2</v>
      </c>
      <c r="J33" s="109">
        <v>9.3921000000000004E-2</v>
      </c>
      <c r="K33" s="109">
        <v>0.102322</v>
      </c>
      <c r="L33" s="109">
        <v>0.110358</v>
      </c>
      <c r="M33" s="109">
        <v>0.118071</v>
      </c>
      <c r="N33" s="109">
        <v>0.12572800000000001</v>
      </c>
      <c r="O33" s="109">
        <v>0.133018</v>
      </c>
      <c r="P33" s="109">
        <v>0.140044</v>
      </c>
      <c r="Q33" s="109">
        <v>0.14629900000000001</v>
      </c>
      <c r="R33" s="109">
        <v>0.152974</v>
      </c>
      <c r="S33" s="109">
        <v>0.15912000000000001</v>
      </c>
      <c r="T33" s="109">
        <v>0.165322</v>
      </c>
      <c r="U33" s="109">
        <v>0.17105899999999999</v>
      </c>
      <c r="V33" s="109">
        <v>0.176927</v>
      </c>
      <c r="W33" s="109">
        <v>0.183001</v>
      </c>
      <c r="X33" s="109">
        <v>0.18904699999999999</v>
      </c>
      <c r="Y33" s="109">
        <v>0.19531000000000001</v>
      </c>
      <c r="Z33" s="109">
        <v>0.201764</v>
      </c>
      <c r="AA33" s="109">
        <v>0.20865300000000001</v>
      </c>
      <c r="AB33" s="109">
        <v>0.21584600000000001</v>
      </c>
      <c r="AC33" s="109">
        <v>0.22340399999999999</v>
      </c>
      <c r="AD33" s="109">
        <v>0.23105500000000001</v>
      </c>
      <c r="AE33" s="109">
        <v>0.239401</v>
      </c>
      <c r="AF33" s="109">
        <v>0.24857000000000001</v>
      </c>
      <c r="AG33" s="109">
        <v>0.25901099999999999</v>
      </c>
      <c r="AH33" s="109">
        <v>0.26900299999999999</v>
      </c>
      <c r="AI33" s="109">
        <v>0.28018599999999999</v>
      </c>
      <c r="AJ33" s="109">
        <v>0.29225899999999999</v>
      </c>
      <c r="AK33" s="109">
        <v>0.30513000000000001</v>
      </c>
      <c r="AL33" s="100">
        <v>5.6000000000000001E-2</v>
      </c>
    </row>
    <row r="34" spans="1:38">
      <c r="A34" s="17" t="s">
        <v>114</v>
      </c>
      <c r="B34" s="109" t="s">
        <v>1165</v>
      </c>
      <c r="C34" s="109" t="s">
        <v>1202</v>
      </c>
      <c r="D34" s="109" t="s">
        <v>1456</v>
      </c>
      <c r="E34" s="109" t="s">
        <v>1162</v>
      </c>
      <c r="F34" s="109">
        <v>0.53423900000000002</v>
      </c>
      <c r="G34" s="109">
        <v>0.58652700000000002</v>
      </c>
      <c r="H34" s="109">
        <v>0.637934</v>
      </c>
      <c r="I34" s="109">
        <v>0.69095700000000004</v>
      </c>
      <c r="J34" s="109">
        <v>0.74268299999999998</v>
      </c>
      <c r="K34" s="109">
        <v>0.78819300000000003</v>
      </c>
      <c r="L34" s="109">
        <v>0.83354200000000001</v>
      </c>
      <c r="M34" s="109">
        <v>0.87686900000000001</v>
      </c>
      <c r="N34" s="109">
        <v>0.92605300000000002</v>
      </c>
      <c r="O34" s="109">
        <v>0.97683500000000001</v>
      </c>
      <c r="P34" s="109">
        <v>1.0313369999999999</v>
      </c>
      <c r="Q34" s="109">
        <v>1.08677</v>
      </c>
      <c r="R34" s="109">
        <v>1.1505369999999999</v>
      </c>
      <c r="S34" s="109">
        <v>1.2158640000000001</v>
      </c>
      <c r="T34" s="109">
        <v>1.2856099999999999</v>
      </c>
      <c r="U34" s="109">
        <v>1.358646</v>
      </c>
      <c r="V34" s="109">
        <v>1.4376869999999999</v>
      </c>
      <c r="W34" s="109">
        <v>1.521798</v>
      </c>
      <c r="X34" s="109">
        <v>1.6080209999999999</v>
      </c>
      <c r="Y34" s="109">
        <v>1.6993689999999999</v>
      </c>
      <c r="Z34" s="109">
        <v>1.795857</v>
      </c>
      <c r="AA34" s="109">
        <v>1.8995789999999999</v>
      </c>
      <c r="AB34" s="109">
        <v>2.0079929999999999</v>
      </c>
      <c r="AC34" s="109">
        <v>2.1233209999999998</v>
      </c>
      <c r="AD34" s="109">
        <v>2.2442489999999999</v>
      </c>
      <c r="AE34" s="109">
        <v>2.3755730000000002</v>
      </c>
      <c r="AF34" s="109">
        <v>2.517299</v>
      </c>
      <c r="AG34" s="109">
        <v>2.6739329999999999</v>
      </c>
      <c r="AH34" s="109">
        <v>2.828532</v>
      </c>
      <c r="AI34" s="109">
        <v>2.9973200000000002</v>
      </c>
      <c r="AJ34" s="109">
        <v>3.1779609999999998</v>
      </c>
      <c r="AK34" s="109">
        <v>3.3688739999999999</v>
      </c>
      <c r="AL34" s="100">
        <v>6.0999999999999999E-2</v>
      </c>
    </row>
    <row r="35" spans="1:38">
      <c r="A35" s="17" t="s">
        <v>112</v>
      </c>
      <c r="B35" s="109" t="s">
        <v>1152</v>
      </c>
      <c r="C35" s="109" t="s">
        <v>1203</v>
      </c>
      <c r="D35" s="109" t="s">
        <v>1457</v>
      </c>
      <c r="E35" s="109" t="s">
        <v>1162</v>
      </c>
      <c r="F35" s="109">
        <v>7.1000000000000005E-5</v>
      </c>
      <c r="G35" s="109">
        <v>5.1609999999999998E-3</v>
      </c>
      <c r="H35" s="109">
        <v>9.7660000000000004E-3</v>
      </c>
      <c r="I35" s="109">
        <v>1.4656000000000001E-2</v>
      </c>
      <c r="J35" s="109">
        <v>1.9452000000000001E-2</v>
      </c>
      <c r="K35" s="109">
        <v>2.3952999999999999E-2</v>
      </c>
      <c r="L35" s="109">
        <v>2.8353E-2</v>
      </c>
      <c r="M35" s="109">
        <v>3.2732999999999998E-2</v>
      </c>
      <c r="N35" s="109">
        <v>3.7233000000000002E-2</v>
      </c>
      <c r="O35" s="109">
        <v>4.1780999999999999E-2</v>
      </c>
      <c r="P35" s="109">
        <v>4.6467000000000001E-2</v>
      </c>
      <c r="Q35" s="109">
        <v>5.1115000000000001E-2</v>
      </c>
      <c r="R35" s="109">
        <v>5.6113999999999997E-2</v>
      </c>
      <c r="S35" s="109">
        <v>6.1133E-2</v>
      </c>
      <c r="T35" s="109">
        <v>6.6396999999999998E-2</v>
      </c>
      <c r="U35" s="109">
        <v>7.1689000000000003E-2</v>
      </c>
      <c r="V35" s="109">
        <v>7.7237E-2</v>
      </c>
      <c r="W35" s="109">
        <v>8.3089999999999997E-2</v>
      </c>
      <c r="X35" s="109">
        <v>8.9113999999999999E-2</v>
      </c>
      <c r="Y35" s="109">
        <v>9.5493999999999996E-2</v>
      </c>
      <c r="Z35" s="109">
        <v>0.10194499999999999</v>
      </c>
      <c r="AA35" s="109">
        <v>0.108822</v>
      </c>
      <c r="AB35" s="109">
        <v>0.11605600000000001</v>
      </c>
      <c r="AC35" s="109">
        <v>0.123671</v>
      </c>
      <c r="AD35" s="109">
        <v>0.131604</v>
      </c>
      <c r="AE35" s="109">
        <v>0.14016500000000001</v>
      </c>
      <c r="AF35" s="109">
        <v>0.149365</v>
      </c>
      <c r="AG35" s="109">
        <v>0.159495</v>
      </c>
      <c r="AH35" s="109">
        <v>0.169539</v>
      </c>
      <c r="AI35" s="109">
        <v>0.180507</v>
      </c>
      <c r="AJ35" s="109">
        <v>0.19219</v>
      </c>
      <c r="AK35" s="109">
        <v>0.204486</v>
      </c>
      <c r="AL35" s="100">
        <v>0.29299999999999998</v>
      </c>
    </row>
    <row r="36" spans="1:38">
      <c r="A36" s="17" t="s">
        <v>116</v>
      </c>
      <c r="B36" s="109" t="s">
        <v>1166</v>
      </c>
      <c r="C36" s="109" t="s">
        <v>1204</v>
      </c>
      <c r="D36" s="109" t="s">
        <v>1458</v>
      </c>
      <c r="E36" s="109" t="s">
        <v>1162</v>
      </c>
      <c r="F36" s="109">
        <v>0</v>
      </c>
      <c r="G36" s="109">
        <v>5.6379999999999998E-3</v>
      </c>
      <c r="H36" s="109">
        <v>1.0749999999999999E-2</v>
      </c>
      <c r="I36" s="109">
        <v>1.6177E-2</v>
      </c>
      <c r="J36" s="109">
        <v>2.1499999999999998E-2</v>
      </c>
      <c r="K36" s="109">
        <v>2.6495999999999999E-2</v>
      </c>
      <c r="L36" s="109">
        <v>3.1379999999999998E-2</v>
      </c>
      <c r="M36" s="109">
        <v>3.6240000000000001E-2</v>
      </c>
      <c r="N36" s="109">
        <v>4.1232999999999999E-2</v>
      </c>
      <c r="O36" s="109">
        <v>4.6280000000000002E-2</v>
      </c>
      <c r="P36" s="109">
        <v>5.1478999999999997E-2</v>
      </c>
      <c r="Q36" s="109">
        <v>5.6634999999999998E-2</v>
      </c>
      <c r="R36" s="109">
        <v>6.2178999999999998E-2</v>
      </c>
      <c r="S36" s="109">
        <v>6.7746000000000001E-2</v>
      </c>
      <c r="T36" s="109">
        <v>7.3582999999999996E-2</v>
      </c>
      <c r="U36" s="109">
        <v>7.9455999999999999E-2</v>
      </c>
      <c r="V36" s="109">
        <v>8.5608000000000004E-2</v>
      </c>
      <c r="W36" s="109">
        <v>9.2099E-2</v>
      </c>
      <c r="X36" s="109">
        <v>9.8779000000000006E-2</v>
      </c>
      <c r="Y36" s="109">
        <v>0.105854</v>
      </c>
      <c r="Z36" s="109">
        <v>0.113008</v>
      </c>
      <c r="AA36" s="109">
        <v>0.12063400000000001</v>
      </c>
      <c r="AB36" s="109">
        <v>0.12865599999999999</v>
      </c>
      <c r="AC36" s="109">
        <v>0.1371</v>
      </c>
      <c r="AD36" s="109">
        <v>0.145896</v>
      </c>
      <c r="AE36" s="109">
        <v>0.15539</v>
      </c>
      <c r="AF36" s="109">
        <v>0.16558999999999999</v>
      </c>
      <c r="AG36" s="109">
        <v>0.17682300000000001</v>
      </c>
      <c r="AH36" s="109">
        <v>0.18795999999999999</v>
      </c>
      <c r="AI36" s="109">
        <v>0.20012199999999999</v>
      </c>
      <c r="AJ36" s="109">
        <v>0.21307799999999999</v>
      </c>
      <c r="AK36" s="109">
        <v>0.226713</v>
      </c>
      <c r="AL36" s="109" t="s">
        <v>142</v>
      </c>
    </row>
    <row r="37" spans="1:38">
      <c r="A37" s="17" t="s">
        <v>116</v>
      </c>
      <c r="B37" s="109" t="s">
        <v>1167</v>
      </c>
      <c r="C37" s="109" t="s">
        <v>1205</v>
      </c>
      <c r="D37" s="109" t="s">
        <v>1459</v>
      </c>
      <c r="E37" s="109" t="s">
        <v>1162</v>
      </c>
      <c r="F37" s="109">
        <v>0</v>
      </c>
      <c r="G37" s="109">
        <v>4.8609999999999999E-3</v>
      </c>
      <c r="H37" s="109">
        <v>9.2689999999999995E-3</v>
      </c>
      <c r="I37" s="109">
        <v>1.3949E-2</v>
      </c>
      <c r="J37" s="109">
        <v>1.8537999999999999E-2</v>
      </c>
      <c r="K37" s="109">
        <v>2.2846000000000002E-2</v>
      </c>
      <c r="L37" s="109">
        <v>2.7057000000000001E-2</v>
      </c>
      <c r="M37" s="109">
        <v>3.1247E-2</v>
      </c>
      <c r="N37" s="109">
        <v>3.5553000000000001E-2</v>
      </c>
      <c r="O37" s="109">
        <v>3.9904000000000002E-2</v>
      </c>
      <c r="P37" s="109">
        <v>4.4387000000000003E-2</v>
      </c>
      <c r="Q37" s="109">
        <v>4.8832E-2</v>
      </c>
      <c r="R37" s="109">
        <v>5.3613000000000001E-2</v>
      </c>
      <c r="S37" s="109">
        <v>5.8413E-2</v>
      </c>
      <c r="T37" s="109">
        <v>6.3446000000000002E-2</v>
      </c>
      <c r="U37" s="109">
        <v>6.8510000000000001E-2</v>
      </c>
      <c r="V37" s="109">
        <v>7.3814000000000005E-2</v>
      </c>
      <c r="W37" s="109">
        <v>7.9410999999999995E-2</v>
      </c>
      <c r="X37" s="109">
        <v>8.5170999999999997E-2</v>
      </c>
      <c r="Y37" s="109">
        <v>9.1271000000000005E-2</v>
      </c>
      <c r="Z37" s="109">
        <v>9.7438999999999998E-2</v>
      </c>
      <c r="AA37" s="109">
        <v>0.104014</v>
      </c>
      <c r="AB37" s="109">
        <v>0.110931</v>
      </c>
      <c r="AC37" s="109">
        <v>0.118212</v>
      </c>
      <c r="AD37" s="109">
        <v>0.12579699999999999</v>
      </c>
      <c r="AE37" s="109">
        <v>0.13398199999999999</v>
      </c>
      <c r="AF37" s="109">
        <v>0.14277699999999999</v>
      </c>
      <c r="AG37" s="109">
        <v>0.15246299999999999</v>
      </c>
      <c r="AH37" s="109">
        <v>0.16206499999999999</v>
      </c>
      <c r="AI37" s="109">
        <v>0.17255200000000001</v>
      </c>
      <c r="AJ37" s="109">
        <v>0.183723</v>
      </c>
      <c r="AK37" s="109">
        <v>0.19547999999999999</v>
      </c>
      <c r="AL37" s="109" t="s">
        <v>142</v>
      </c>
    </row>
    <row r="38" spans="1:38">
      <c r="A38" s="17" t="s">
        <v>788</v>
      </c>
      <c r="B38" s="109" t="s">
        <v>1156</v>
      </c>
      <c r="C38" s="109" t="s">
        <v>1206</v>
      </c>
      <c r="D38" s="109" t="s">
        <v>1460</v>
      </c>
      <c r="E38" s="109" t="s">
        <v>1162</v>
      </c>
      <c r="F38" s="109">
        <v>0</v>
      </c>
      <c r="G38" s="109">
        <v>8.6680000000000004E-3</v>
      </c>
      <c r="H38" s="109">
        <v>1.6527E-2</v>
      </c>
      <c r="I38" s="109">
        <v>2.4871999999999998E-2</v>
      </c>
      <c r="J38" s="109">
        <v>3.3055000000000001E-2</v>
      </c>
      <c r="K38" s="109">
        <v>4.0737000000000002E-2</v>
      </c>
      <c r="L38" s="109">
        <v>4.8244000000000002E-2</v>
      </c>
      <c r="M38" s="109">
        <v>5.5717000000000003E-2</v>
      </c>
      <c r="N38" s="109">
        <v>6.3394000000000006E-2</v>
      </c>
      <c r="O38" s="109">
        <v>7.1152999999999994E-2</v>
      </c>
      <c r="P38" s="109">
        <v>7.9145999999999994E-2</v>
      </c>
      <c r="Q38" s="109">
        <v>8.7072999999999998E-2</v>
      </c>
      <c r="R38" s="109">
        <v>9.5597000000000001E-2</v>
      </c>
      <c r="S38" s="109">
        <v>0.104156</v>
      </c>
      <c r="T38" s="109">
        <v>0.11312999999999999</v>
      </c>
      <c r="U38" s="109">
        <v>0.12216</v>
      </c>
      <c r="V38" s="109">
        <v>0.13161800000000001</v>
      </c>
      <c r="W38" s="109">
        <v>0.141597</v>
      </c>
      <c r="X38" s="109">
        <v>0.151867</v>
      </c>
      <c r="Y38" s="109">
        <v>0.162744</v>
      </c>
      <c r="Z38" s="109">
        <v>0.17374300000000001</v>
      </c>
      <c r="AA38" s="109">
        <v>0.18546799999999999</v>
      </c>
      <c r="AB38" s="109">
        <v>0.197801</v>
      </c>
      <c r="AC38" s="109">
        <v>0.210784</v>
      </c>
      <c r="AD38" s="109">
        <v>0.22430700000000001</v>
      </c>
      <c r="AE38" s="109">
        <v>0.238903</v>
      </c>
      <c r="AF38" s="109">
        <v>0.25458599999999998</v>
      </c>
      <c r="AG38" s="109">
        <v>0.27185599999999999</v>
      </c>
      <c r="AH38" s="109">
        <v>0.28897800000000001</v>
      </c>
      <c r="AI38" s="109">
        <v>0.30767600000000001</v>
      </c>
      <c r="AJ38" s="109">
        <v>0.32759500000000003</v>
      </c>
      <c r="AK38" s="109">
        <v>0.34855900000000001</v>
      </c>
      <c r="AL38" s="109" t="s">
        <v>142</v>
      </c>
    </row>
    <row r="39" spans="1:38">
      <c r="B39" s="109" t="s">
        <v>1169</v>
      </c>
      <c r="C39" s="109" t="s">
        <v>1207</v>
      </c>
      <c r="D39" s="109" t="s">
        <v>1461</v>
      </c>
      <c r="E39" s="109" t="s">
        <v>1162</v>
      </c>
      <c r="F39" s="109">
        <v>54.603447000000003</v>
      </c>
      <c r="G39" s="109">
        <v>54.781798999999999</v>
      </c>
      <c r="H39" s="109">
        <v>55.515346999999998</v>
      </c>
      <c r="I39" s="109">
        <v>56.481617</v>
      </c>
      <c r="J39" s="109">
        <v>57.581673000000002</v>
      </c>
      <c r="K39" s="109">
        <v>58.430546</v>
      </c>
      <c r="L39" s="109">
        <v>59.386108</v>
      </c>
      <c r="M39" s="109">
        <v>60.457507999999997</v>
      </c>
      <c r="N39" s="109">
        <v>61.768149999999999</v>
      </c>
      <c r="O39" s="109">
        <v>63.112183000000002</v>
      </c>
      <c r="P39" s="109">
        <v>64.546806000000004</v>
      </c>
      <c r="Q39" s="109">
        <v>65.847083999999995</v>
      </c>
      <c r="R39" s="109">
        <v>67.496689000000003</v>
      </c>
      <c r="S39" s="109">
        <v>69.079162999999994</v>
      </c>
      <c r="T39" s="109">
        <v>70.779044999999996</v>
      </c>
      <c r="U39" s="109">
        <v>72.377150999999998</v>
      </c>
      <c r="V39" s="109">
        <v>74.105148</v>
      </c>
      <c r="W39" s="109">
        <v>75.981803999999997</v>
      </c>
      <c r="X39" s="109">
        <v>77.792572000000007</v>
      </c>
      <c r="Y39" s="109">
        <v>79.667381000000006</v>
      </c>
      <c r="Z39" s="109">
        <v>81.581305999999998</v>
      </c>
      <c r="AA39" s="109">
        <v>83.595695000000006</v>
      </c>
      <c r="AB39" s="109">
        <v>85.681190000000001</v>
      </c>
      <c r="AC39" s="109">
        <v>87.862358</v>
      </c>
      <c r="AD39" s="109">
        <v>90.121964000000006</v>
      </c>
      <c r="AE39" s="109">
        <v>92.640227999999993</v>
      </c>
      <c r="AF39" s="109">
        <v>95.345427999999998</v>
      </c>
      <c r="AG39" s="109">
        <v>98.375381000000004</v>
      </c>
      <c r="AH39" s="109">
        <v>101.10974899999999</v>
      </c>
      <c r="AI39" s="109">
        <v>104.14670599999999</v>
      </c>
      <c r="AJ39" s="109">
        <v>107.31989299999999</v>
      </c>
      <c r="AK39" s="109">
        <v>110.55276499999999</v>
      </c>
      <c r="AL39" s="100">
        <v>2.3E-2</v>
      </c>
    </row>
    <row r="40" spans="1:38">
      <c r="B40" s="109" t="s">
        <v>1170</v>
      </c>
      <c r="D40" s="109" t="s">
        <v>1462</v>
      </c>
    </row>
    <row r="41" spans="1:38">
      <c r="A41" s="17" t="s">
        <v>115</v>
      </c>
      <c r="B41" s="109" t="s">
        <v>1121</v>
      </c>
      <c r="C41" s="109" t="s">
        <v>1208</v>
      </c>
      <c r="D41" s="109" t="s">
        <v>1463</v>
      </c>
      <c r="E41" s="109" t="s">
        <v>1162</v>
      </c>
      <c r="F41" s="109">
        <v>185.11108400000001</v>
      </c>
      <c r="G41" s="109">
        <v>187.41339099999999</v>
      </c>
      <c r="H41" s="109">
        <v>190.11419699999999</v>
      </c>
      <c r="I41" s="109">
        <v>192.664795</v>
      </c>
      <c r="J41" s="109">
        <v>195.16325399999999</v>
      </c>
      <c r="K41" s="109">
        <v>196.35145600000001</v>
      </c>
      <c r="L41" s="109">
        <v>197.61440999999999</v>
      </c>
      <c r="M41" s="109">
        <v>198.733994</v>
      </c>
      <c r="N41" s="109">
        <v>200.05453499999999</v>
      </c>
      <c r="O41" s="109">
        <v>200.98191800000001</v>
      </c>
      <c r="P41" s="109">
        <v>201.929855</v>
      </c>
      <c r="Q41" s="109">
        <v>202.31111100000001</v>
      </c>
      <c r="R41" s="109">
        <v>203.65454099999999</v>
      </c>
      <c r="S41" s="109">
        <v>204.46348599999999</v>
      </c>
      <c r="T41" s="109">
        <v>205.50788900000001</v>
      </c>
      <c r="U41" s="109">
        <v>206.09761</v>
      </c>
      <c r="V41" s="109">
        <v>206.87872300000001</v>
      </c>
      <c r="W41" s="109">
        <v>207.776093</v>
      </c>
      <c r="X41" s="109">
        <v>208.35296600000001</v>
      </c>
      <c r="Y41" s="109">
        <v>209.02235400000001</v>
      </c>
      <c r="Z41" s="109">
        <v>209.614487</v>
      </c>
      <c r="AA41" s="109">
        <v>210.35394299999999</v>
      </c>
      <c r="AB41" s="109">
        <v>211.09272799999999</v>
      </c>
      <c r="AC41" s="109">
        <v>211.95198099999999</v>
      </c>
      <c r="AD41" s="109">
        <v>212.687378</v>
      </c>
      <c r="AE41" s="109">
        <v>213.74752799999999</v>
      </c>
      <c r="AF41" s="109">
        <v>215.013824</v>
      </c>
      <c r="AG41" s="109">
        <v>216.77552800000001</v>
      </c>
      <c r="AH41" s="109">
        <v>217.644012</v>
      </c>
      <c r="AI41" s="109">
        <v>218.93441799999999</v>
      </c>
      <c r="AJ41" s="109">
        <v>220.25176999999999</v>
      </c>
      <c r="AK41" s="109">
        <v>221.42288199999999</v>
      </c>
      <c r="AL41" s="100">
        <v>6.0000000000000001E-3</v>
      </c>
    </row>
    <row r="42" spans="1:38">
      <c r="A42" s="17" t="s">
        <v>114</v>
      </c>
      <c r="B42" s="109" t="s">
        <v>1129</v>
      </c>
      <c r="C42" s="109" t="s">
        <v>1209</v>
      </c>
      <c r="D42" s="109" t="s">
        <v>1464</v>
      </c>
      <c r="E42" s="109" t="s">
        <v>1162</v>
      </c>
      <c r="F42" s="109">
        <v>0.18604699999999999</v>
      </c>
      <c r="G42" s="109">
        <v>0.164021</v>
      </c>
      <c r="H42" s="109">
        <v>0.147254</v>
      </c>
      <c r="I42" s="109">
        <v>0.13270699999999999</v>
      </c>
      <c r="J42" s="109">
        <v>0.121167</v>
      </c>
      <c r="K42" s="109">
        <v>0.111348</v>
      </c>
      <c r="L42" s="109">
        <v>0.10306899999999999</v>
      </c>
      <c r="M42" s="109">
        <v>9.6655000000000005E-2</v>
      </c>
      <c r="N42" s="109">
        <v>9.1883999999999993E-2</v>
      </c>
      <c r="O42" s="109">
        <v>8.7783E-2</v>
      </c>
      <c r="P42" s="109">
        <v>8.4326999999999999E-2</v>
      </c>
      <c r="Q42" s="109">
        <v>8.1729999999999997E-2</v>
      </c>
      <c r="R42" s="109">
        <v>7.9777000000000001E-2</v>
      </c>
      <c r="S42" s="109">
        <v>7.7663999999999997E-2</v>
      </c>
      <c r="T42" s="109">
        <v>7.6067999999999997E-2</v>
      </c>
      <c r="U42" s="109">
        <v>7.4709999999999999E-2</v>
      </c>
      <c r="V42" s="109">
        <v>7.3875999999999997E-2</v>
      </c>
      <c r="W42" s="109">
        <v>7.3050000000000004E-2</v>
      </c>
      <c r="X42" s="109">
        <v>7.2313000000000002E-2</v>
      </c>
      <c r="Y42" s="109">
        <v>7.1783E-2</v>
      </c>
      <c r="Z42" s="109">
        <v>7.1441000000000004E-2</v>
      </c>
      <c r="AA42" s="109">
        <v>7.1091000000000001E-2</v>
      </c>
      <c r="AB42" s="109">
        <v>7.0878999999999998E-2</v>
      </c>
      <c r="AC42" s="109">
        <v>7.0614999999999997E-2</v>
      </c>
      <c r="AD42" s="109">
        <v>7.0347999999999994E-2</v>
      </c>
      <c r="AE42" s="109">
        <v>7.0442000000000005E-2</v>
      </c>
      <c r="AF42" s="109">
        <v>7.0763000000000006E-2</v>
      </c>
      <c r="AG42" s="109">
        <v>7.1356000000000003E-2</v>
      </c>
      <c r="AH42" s="109">
        <v>7.1734000000000006E-2</v>
      </c>
      <c r="AI42" s="109">
        <v>7.2326000000000001E-2</v>
      </c>
      <c r="AJ42" s="109">
        <v>7.2960999999999998E-2</v>
      </c>
      <c r="AK42" s="109">
        <v>7.3634000000000005E-2</v>
      </c>
      <c r="AL42" s="100">
        <v>-2.9000000000000001E-2</v>
      </c>
    </row>
    <row r="43" spans="1:38">
      <c r="A43" s="17" t="s">
        <v>787</v>
      </c>
      <c r="B43" s="109" t="s">
        <v>1122</v>
      </c>
      <c r="C43" s="109" t="s">
        <v>1210</v>
      </c>
      <c r="D43" s="109" t="s">
        <v>1465</v>
      </c>
      <c r="E43" s="109" t="s">
        <v>1162</v>
      </c>
      <c r="F43" s="109">
        <v>3.8039999999999997E-2</v>
      </c>
      <c r="G43" s="109">
        <v>4.2250000000000003E-2</v>
      </c>
      <c r="H43" s="109">
        <v>4.5719000000000003E-2</v>
      </c>
      <c r="I43" s="109">
        <v>4.8656999999999999E-2</v>
      </c>
      <c r="J43" s="109">
        <v>5.1005000000000002E-2</v>
      </c>
      <c r="K43" s="109">
        <v>5.2517000000000001E-2</v>
      </c>
      <c r="L43" s="109">
        <v>5.3672999999999998E-2</v>
      </c>
      <c r="M43" s="109">
        <v>5.4608999999999998E-2</v>
      </c>
      <c r="N43" s="109">
        <v>5.5481000000000003E-2</v>
      </c>
      <c r="O43" s="109">
        <v>5.6133000000000002E-2</v>
      </c>
      <c r="P43" s="109">
        <v>5.6626999999999997E-2</v>
      </c>
      <c r="Q43" s="109">
        <v>5.6869999999999997E-2</v>
      </c>
      <c r="R43" s="109">
        <v>5.7257000000000002E-2</v>
      </c>
      <c r="S43" s="109">
        <v>5.7373E-2</v>
      </c>
      <c r="T43" s="109">
        <v>5.7585999999999998E-2</v>
      </c>
      <c r="U43" s="109">
        <v>5.7757000000000003E-2</v>
      </c>
      <c r="V43" s="109">
        <v>5.8034000000000002E-2</v>
      </c>
      <c r="W43" s="109">
        <v>5.8368000000000003E-2</v>
      </c>
      <c r="X43" s="109">
        <v>5.8708000000000003E-2</v>
      </c>
      <c r="Y43" s="109">
        <v>5.9150000000000001E-2</v>
      </c>
      <c r="Z43" s="109">
        <v>5.9648E-2</v>
      </c>
      <c r="AA43" s="109">
        <v>6.0263999999999998E-2</v>
      </c>
      <c r="AB43" s="109">
        <v>6.0982000000000001E-2</v>
      </c>
      <c r="AC43" s="109">
        <v>6.1772000000000001E-2</v>
      </c>
      <c r="AD43" s="109">
        <v>6.2573000000000004E-2</v>
      </c>
      <c r="AE43" s="109">
        <v>6.3511999999999999E-2</v>
      </c>
      <c r="AF43" s="109">
        <v>6.4572000000000004E-2</v>
      </c>
      <c r="AG43" s="109">
        <v>6.5864000000000006E-2</v>
      </c>
      <c r="AH43" s="109">
        <v>6.6961999999999994E-2</v>
      </c>
      <c r="AI43" s="109">
        <v>6.8256999999999998E-2</v>
      </c>
      <c r="AJ43" s="109">
        <v>6.9611999999999993E-2</v>
      </c>
      <c r="AK43" s="109">
        <v>7.0968000000000003E-2</v>
      </c>
      <c r="AL43" s="100">
        <v>0.02</v>
      </c>
    </row>
    <row r="44" spans="1:38">
      <c r="A44" s="17" t="s">
        <v>113</v>
      </c>
      <c r="B44" s="109" t="s">
        <v>1123</v>
      </c>
      <c r="C44" s="109" t="s">
        <v>1211</v>
      </c>
      <c r="D44" s="109" t="s">
        <v>1466</v>
      </c>
      <c r="E44" s="109" t="s">
        <v>1162</v>
      </c>
      <c r="F44" s="109">
        <v>2.235852</v>
      </c>
      <c r="G44" s="109">
        <v>2.3072599999999999</v>
      </c>
      <c r="H44" s="109">
        <v>2.3521740000000002</v>
      </c>
      <c r="I44" s="109">
        <v>2.370501</v>
      </c>
      <c r="J44" s="109">
        <v>2.369211</v>
      </c>
      <c r="K44" s="109">
        <v>2.3400919999999998</v>
      </c>
      <c r="L44" s="109">
        <v>2.3049620000000002</v>
      </c>
      <c r="M44" s="109">
        <v>2.2675209999999999</v>
      </c>
      <c r="N44" s="109">
        <v>2.236297</v>
      </c>
      <c r="O44" s="109">
        <v>2.2058680000000002</v>
      </c>
      <c r="P44" s="109">
        <v>2.1837369999999998</v>
      </c>
      <c r="Q44" s="109">
        <v>2.1648830000000001</v>
      </c>
      <c r="R44" s="109">
        <v>2.1671659999999999</v>
      </c>
      <c r="S44" s="109">
        <v>2.1769319999999999</v>
      </c>
      <c r="T44" s="109">
        <v>2.2061190000000002</v>
      </c>
      <c r="U44" s="109">
        <v>2.2490019999999999</v>
      </c>
      <c r="V44" s="109">
        <v>2.314432</v>
      </c>
      <c r="W44" s="109">
        <v>2.4044219999999998</v>
      </c>
      <c r="X44" s="109">
        <v>2.515682</v>
      </c>
      <c r="Y44" s="109">
        <v>2.6519810000000001</v>
      </c>
      <c r="Z44" s="109">
        <v>2.8108740000000001</v>
      </c>
      <c r="AA44" s="109">
        <v>2.9949810000000001</v>
      </c>
      <c r="AB44" s="109">
        <v>3.2070069999999999</v>
      </c>
      <c r="AC44" s="109">
        <v>3.4493109999999998</v>
      </c>
      <c r="AD44" s="109">
        <v>3.7169569999999998</v>
      </c>
      <c r="AE44" s="109">
        <v>4.0213150000000004</v>
      </c>
      <c r="AF44" s="109">
        <v>4.3658599999999996</v>
      </c>
      <c r="AG44" s="109">
        <v>4.7620519999999997</v>
      </c>
      <c r="AH44" s="109">
        <v>5.1815509999999998</v>
      </c>
      <c r="AI44" s="109">
        <v>5.6565690000000002</v>
      </c>
      <c r="AJ44" s="109">
        <v>6.1847760000000003</v>
      </c>
      <c r="AK44" s="109">
        <v>6.7661749999999996</v>
      </c>
      <c r="AL44" s="100">
        <v>3.5999999999999997E-2</v>
      </c>
    </row>
    <row r="45" spans="1:38">
      <c r="A45" s="17" t="s">
        <v>114</v>
      </c>
      <c r="B45" s="109" t="s">
        <v>1165</v>
      </c>
      <c r="C45" s="109" t="s">
        <v>1212</v>
      </c>
      <c r="D45" s="109" t="s">
        <v>1467</v>
      </c>
      <c r="E45" s="109" t="s">
        <v>1162</v>
      </c>
      <c r="F45" s="109">
        <v>0</v>
      </c>
      <c r="G45" s="109">
        <v>0</v>
      </c>
      <c r="H45" s="109">
        <v>0</v>
      </c>
      <c r="I45" s="109">
        <v>0</v>
      </c>
      <c r="J45" s="109">
        <v>0</v>
      </c>
      <c r="K45" s="109">
        <v>0</v>
      </c>
      <c r="L45" s="109">
        <v>0</v>
      </c>
      <c r="M45" s="109">
        <v>0</v>
      </c>
      <c r="N45" s="109">
        <v>0</v>
      </c>
      <c r="O45" s="109">
        <v>0</v>
      </c>
      <c r="P45" s="109">
        <v>0</v>
      </c>
      <c r="Q45" s="109">
        <v>0</v>
      </c>
      <c r="R45" s="109">
        <v>0</v>
      </c>
      <c r="S45" s="109">
        <v>0</v>
      </c>
      <c r="T45" s="109">
        <v>0</v>
      </c>
      <c r="U45" s="109">
        <v>0</v>
      </c>
      <c r="V45" s="109">
        <v>0</v>
      </c>
      <c r="W45" s="109">
        <v>0</v>
      </c>
      <c r="X45" s="109">
        <v>0</v>
      </c>
      <c r="Y45" s="109">
        <v>0</v>
      </c>
      <c r="Z45" s="109">
        <v>0</v>
      </c>
      <c r="AA45" s="109">
        <v>0</v>
      </c>
      <c r="AB45" s="109">
        <v>0</v>
      </c>
      <c r="AC45" s="109">
        <v>0</v>
      </c>
      <c r="AD45" s="109">
        <v>0</v>
      </c>
      <c r="AE45" s="109">
        <v>0</v>
      </c>
      <c r="AF45" s="109">
        <v>0</v>
      </c>
      <c r="AG45" s="109">
        <v>0</v>
      </c>
      <c r="AH45" s="109">
        <v>0</v>
      </c>
      <c r="AI45" s="109">
        <v>0</v>
      </c>
      <c r="AJ45" s="109">
        <v>0</v>
      </c>
      <c r="AK45" s="109">
        <v>0</v>
      </c>
      <c r="AL45" s="109" t="s">
        <v>142</v>
      </c>
    </row>
    <row r="46" spans="1:38">
      <c r="A46" s="17" t="s">
        <v>112</v>
      </c>
      <c r="B46" s="109" t="s">
        <v>1152</v>
      </c>
      <c r="C46" s="109" t="s">
        <v>1213</v>
      </c>
      <c r="D46" s="109" t="s">
        <v>1468</v>
      </c>
      <c r="E46" s="109" t="s">
        <v>1162</v>
      </c>
      <c r="F46" s="109">
        <v>0</v>
      </c>
      <c r="G46" s="109">
        <v>1.1329999999999999E-3</v>
      </c>
      <c r="H46" s="109">
        <v>2.1700000000000001E-3</v>
      </c>
      <c r="I46" s="109">
        <v>3.2880000000000001E-3</v>
      </c>
      <c r="J46" s="109">
        <v>4.4120000000000001E-3</v>
      </c>
      <c r="K46" s="109">
        <v>5.4990000000000004E-3</v>
      </c>
      <c r="L46" s="109">
        <v>6.5900000000000004E-3</v>
      </c>
      <c r="M46" s="109">
        <v>7.6899999999999998E-3</v>
      </c>
      <c r="N46" s="109">
        <v>8.8170000000000002E-3</v>
      </c>
      <c r="O46" s="109">
        <v>9.9380000000000007E-3</v>
      </c>
      <c r="P46" s="109">
        <v>1.106E-2</v>
      </c>
      <c r="Q46" s="109">
        <v>1.2128999999999999E-2</v>
      </c>
      <c r="R46" s="109">
        <v>1.3225000000000001E-2</v>
      </c>
      <c r="S46" s="109">
        <v>1.4255E-2</v>
      </c>
      <c r="T46" s="109">
        <v>1.5266999999999999E-2</v>
      </c>
      <c r="U46" s="109">
        <v>1.6209999999999999E-2</v>
      </c>
      <c r="V46" s="109">
        <v>1.7135000000000001E-2</v>
      </c>
      <c r="W46" s="109">
        <v>1.8044000000000001E-2</v>
      </c>
      <c r="X46" s="109">
        <v>1.891E-2</v>
      </c>
      <c r="Y46" s="109">
        <v>1.9789999999999999E-2</v>
      </c>
      <c r="Z46" s="109">
        <v>2.0648E-2</v>
      </c>
      <c r="AA46" s="109">
        <v>2.1499999999999998E-2</v>
      </c>
      <c r="AB46" s="109">
        <v>2.2360999999999999E-2</v>
      </c>
      <c r="AC46" s="109">
        <v>2.3272000000000001E-2</v>
      </c>
      <c r="AD46" s="109">
        <v>2.419E-2</v>
      </c>
      <c r="AE46" s="109">
        <v>2.5174999999999999E-2</v>
      </c>
      <c r="AF46" s="109">
        <v>2.6214999999999999E-2</v>
      </c>
      <c r="AG46" s="109">
        <v>2.7355999999999998E-2</v>
      </c>
      <c r="AH46" s="109">
        <v>2.8424999999999999E-2</v>
      </c>
      <c r="AI46" s="109">
        <v>2.9589000000000001E-2</v>
      </c>
      <c r="AJ46" s="109">
        <v>3.0810000000000001E-2</v>
      </c>
      <c r="AK46" s="109">
        <v>3.2077000000000001E-2</v>
      </c>
      <c r="AL46" s="109" t="s">
        <v>142</v>
      </c>
    </row>
    <row r="47" spans="1:38">
      <c r="A47" s="17" t="s">
        <v>116</v>
      </c>
      <c r="B47" s="109" t="s">
        <v>1166</v>
      </c>
      <c r="C47" s="109" t="s">
        <v>1214</v>
      </c>
      <c r="D47" s="109" t="s">
        <v>1469</v>
      </c>
      <c r="E47" s="109" t="s">
        <v>1162</v>
      </c>
      <c r="F47" s="109">
        <v>1.0020000000000001E-3</v>
      </c>
      <c r="G47" s="109">
        <v>2.5200000000000001E-3</v>
      </c>
      <c r="H47" s="109">
        <v>3.9379999999999997E-3</v>
      </c>
      <c r="I47" s="109">
        <v>5.4669999999999996E-3</v>
      </c>
      <c r="J47" s="109">
        <v>7.0060000000000001E-3</v>
      </c>
      <c r="K47" s="109">
        <v>8.489E-3</v>
      </c>
      <c r="L47" s="109">
        <v>9.9710000000000007E-3</v>
      </c>
      <c r="M47" s="109">
        <v>1.1457999999999999E-2</v>
      </c>
      <c r="N47" s="109">
        <v>1.2973999999999999E-2</v>
      </c>
      <c r="O47" s="109">
        <v>1.447E-2</v>
      </c>
      <c r="P47" s="109">
        <v>1.5956999999999999E-2</v>
      </c>
      <c r="Q47" s="109">
        <v>1.7364000000000001E-2</v>
      </c>
      <c r="R47" s="109">
        <v>1.8807000000000001E-2</v>
      </c>
      <c r="S47" s="109">
        <v>2.0157000000000001E-2</v>
      </c>
      <c r="T47" s="109">
        <v>2.1486000000000002E-2</v>
      </c>
      <c r="U47" s="109">
        <v>2.2728000000000002E-2</v>
      </c>
      <c r="V47" s="109">
        <v>2.3959000000000001E-2</v>
      </c>
      <c r="W47" s="109">
        <v>2.5186E-2</v>
      </c>
      <c r="X47" s="109">
        <v>2.6352E-2</v>
      </c>
      <c r="Y47" s="109">
        <v>2.7521E-2</v>
      </c>
      <c r="Z47" s="109">
        <v>2.8666000000000001E-2</v>
      </c>
      <c r="AA47" s="109">
        <v>2.9833999999999999E-2</v>
      </c>
      <c r="AB47" s="109">
        <v>3.1025E-2</v>
      </c>
      <c r="AC47" s="109">
        <v>3.2273999999999997E-2</v>
      </c>
      <c r="AD47" s="109">
        <v>3.3533E-2</v>
      </c>
      <c r="AE47" s="109">
        <v>3.4883999999999998E-2</v>
      </c>
      <c r="AF47" s="109">
        <v>3.6311999999999997E-2</v>
      </c>
      <c r="AG47" s="109">
        <v>3.7878000000000002E-2</v>
      </c>
      <c r="AH47" s="109">
        <v>3.9345999999999999E-2</v>
      </c>
      <c r="AI47" s="109">
        <v>4.0945000000000002E-2</v>
      </c>
      <c r="AJ47" s="109">
        <v>4.2622E-2</v>
      </c>
      <c r="AK47" s="109">
        <v>4.4364000000000001E-2</v>
      </c>
      <c r="AL47" s="100">
        <v>0.13</v>
      </c>
    </row>
    <row r="48" spans="1:38">
      <c r="A48" s="17" t="s">
        <v>116</v>
      </c>
      <c r="B48" s="109" t="s">
        <v>1167</v>
      </c>
      <c r="C48" s="109" t="s">
        <v>1215</v>
      </c>
      <c r="D48" s="109" t="s">
        <v>1470</v>
      </c>
      <c r="E48" s="109" t="s">
        <v>1162</v>
      </c>
      <c r="F48" s="109">
        <v>1.0790000000000001E-3</v>
      </c>
      <c r="G48" s="109">
        <v>2.666E-3</v>
      </c>
      <c r="H48" s="109">
        <v>4.15E-3</v>
      </c>
      <c r="I48" s="109">
        <v>5.7489999999999998E-3</v>
      </c>
      <c r="J48" s="109">
        <v>7.3590000000000001E-3</v>
      </c>
      <c r="K48" s="109">
        <v>8.9099999999999995E-3</v>
      </c>
      <c r="L48" s="109">
        <v>1.0460000000000001E-2</v>
      </c>
      <c r="M48" s="109">
        <v>1.2014E-2</v>
      </c>
      <c r="N48" s="109">
        <v>1.3599E-2</v>
      </c>
      <c r="O48" s="109">
        <v>1.5162999999999999E-2</v>
      </c>
      <c r="P48" s="109">
        <v>1.6718E-2</v>
      </c>
      <c r="Q48" s="109">
        <v>1.8186999999999998E-2</v>
      </c>
      <c r="R48" s="109">
        <v>1.9695000000000001E-2</v>
      </c>
      <c r="S48" s="109">
        <v>2.1104999999999999E-2</v>
      </c>
      <c r="T48" s="109">
        <v>2.2494E-2</v>
      </c>
      <c r="U48" s="109">
        <v>2.3792000000000001E-2</v>
      </c>
      <c r="V48" s="109">
        <v>2.5078E-2</v>
      </c>
      <c r="W48" s="109">
        <v>2.6360999999999999E-2</v>
      </c>
      <c r="X48" s="109">
        <v>2.7581000000000001E-2</v>
      </c>
      <c r="Y48" s="109">
        <v>2.8802000000000001E-2</v>
      </c>
      <c r="Z48" s="109">
        <v>2.9999000000000001E-2</v>
      </c>
      <c r="AA48" s="109">
        <v>3.1220000000000001E-2</v>
      </c>
      <c r="AB48" s="109">
        <v>3.2467000000000003E-2</v>
      </c>
      <c r="AC48" s="109">
        <v>3.3772999999999997E-2</v>
      </c>
      <c r="AD48" s="109">
        <v>3.5090999999999997E-2</v>
      </c>
      <c r="AE48" s="109">
        <v>3.6504000000000002E-2</v>
      </c>
      <c r="AF48" s="109">
        <v>3.7997000000000003E-2</v>
      </c>
      <c r="AG48" s="109">
        <v>3.9635999999999998E-2</v>
      </c>
      <c r="AH48" s="109">
        <v>4.1170999999999999E-2</v>
      </c>
      <c r="AI48" s="109">
        <v>4.2845000000000001E-2</v>
      </c>
      <c r="AJ48" s="109">
        <v>4.4599E-2</v>
      </c>
      <c r="AK48" s="109">
        <v>4.6420999999999997E-2</v>
      </c>
      <c r="AL48" s="100">
        <v>0.129</v>
      </c>
    </row>
    <row r="49" spans="1:38">
      <c r="A49" s="17" t="s">
        <v>788</v>
      </c>
      <c r="B49" s="109" t="s">
        <v>1156</v>
      </c>
      <c r="C49" s="109" t="s">
        <v>1216</v>
      </c>
      <c r="D49" s="109" t="s">
        <v>1471</v>
      </c>
      <c r="E49" s="109" t="s">
        <v>1162</v>
      </c>
      <c r="F49" s="109">
        <v>1.173E-3</v>
      </c>
      <c r="G49" s="109">
        <v>3.3279999999999998E-3</v>
      </c>
      <c r="H49" s="109">
        <v>5.3369999999999997E-3</v>
      </c>
      <c r="I49" s="109">
        <v>7.502E-3</v>
      </c>
      <c r="J49" s="109">
        <v>9.6810000000000004E-3</v>
      </c>
      <c r="K49" s="109">
        <v>1.1782000000000001E-2</v>
      </c>
      <c r="L49" s="109">
        <v>1.3883E-2</v>
      </c>
      <c r="M49" s="109">
        <v>1.5993E-2</v>
      </c>
      <c r="N49" s="109">
        <v>1.8145999999999999E-2</v>
      </c>
      <c r="O49" s="109">
        <v>2.0274E-2</v>
      </c>
      <c r="P49" s="109">
        <v>2.2391999999999999E-2</v>
      </c>
      <c r="Q49" s="109">
        <v>2.4396999999999999E-2</v>
      </c>
      <c r="R49" s="109">
        <v>2.6453999999999998E-2</v>
      </c>
      <c r="S49" s="109">
        <v>2.8381E-2</v>
      </c>
      <c r="T49" s="109">
        <v>3.0276000000000001E-2</v>
      </c>
      <c r="U49" s="109">
        <v>3.2046999999999999E-2</v>
      </c>
      <c r="V49" s="109">
        <v>3.3798000000000002E-2</v>
      </c>
      <c r="W49" s="109">
        <v>3.5539000000000001E-2</v>
      </c>
      <c r="X49" s="109">
        <v>3.7196E-2</v>
      </c>
      <c r="Y49" s="109">
        <v>3.8859999999999999E-2</v>
      </c>
      <c r="Z49" s="109">
        <v>4.0488000000000003E-2</v>
      </c>
      <c r="AA49" s="109">
        <v>4.2140999999999998E-2</v>
      </c>
      <c r="AB49" s="109">
        <v>4.3824000000000002E-2</v>
      </c>
      <c r="AC49" s="109">
        <v>4.5592000000000001E-2</v>
      </c>
      <c r="AD49" s="109">
        <v>4.7375E-2</v>
      </c>
      <c r="AE49" s="109">
        <v>4.9286999999999997E-2</v>
      </c>
      <c r="AF49" s="109">
        <v>5.1306999999999998E-2</v>
      </c>
      <c r="AG49" s="109">
        <v>5.3524000000000002E-2</v>
      </c>
      <c r="AH49" s="109">
        <v>5.5599999999999997E-2</v>
      </c>
      <c r="AI49" s="109">
        <v>5.7862999999999998E-2</v>
      </c>
      <c r="AJ49" s="109">
        <v>6.0235999999999998E-2</v>
      </c>
      <c r="AK49" s="109">
        <v>6.2700000000000006E-2</v>
      </c>
      <c r="AL49" s="100">
        <v>0.13700000000000001</v>
      </c>
    </row>
    <row r="50" spans="1:38">
      <c r="B50" s="109" t="s">
        <v>1171</v>
      </c>
      <c r="C50" s="109" t="s">
        <v>1217</v>
      </c>
      <c r="D50" s="109" t="s">
        <v>1472</v>
      </c>
      <c r="E50" s="109" t="s">
        <v>1162</v>
      </c>
      <c r="F50" s="109">
        <v>187.57427999999999</v>
      </c>
      <c r="G50" s="109">
        <v>189.93634</v>
      </c>
      <c r="H50" s="109">
        <v>192.67484999999999</v>
      </c>
      <c r="I50" s="109">
        <v>195.238831</v>
      </c>
      <c r="J50" s="109">
        <v>197.73292499999999</v>
      </c>
      <c r="K50" s="109">
        <v>198.88999899999999</v>
      </c>
      <c r="L50" s="109">
        <v>200.11705000000001</v>
      </c>
      <c r="M50" s="109">
        <v>201.199692</v>
      </c>
      <c r="N50" s="109">
        <v>202.49142499999999</v>
      </c>
      <c r="O50" s="109">
        <v>203.39149499999999</v>
      </c>
      <c r="P50" s="109">
        <v>204.320618</v>
      </c>
      <c r="Q50" s="109">
        <v>204.68647799999999</v>
      </c>
      <c r="R50" s="109">
        <v>206.036835</v>
      </c>
      <c r="S50" s="109">
        <v>206.859329</v>
      </c>
      <c r="T50" s="109">
        <v>207.93722500000001</v>
      </c>
      <c r="U50" s="109">
        <v>208.573792</v>
      </c>
      <c r="V50" s="109">
        <v>209.42460600000001</v>
      </c>
      <c r="W50" s="109">
        <v>210.416504</v>
      </c>
      <c r="X50" s="109">
        <v>211.109589</v>
      </c>
      <c r="Y50" s="109">
        <v>211.91996800000001</v>
      </c>
      <c r="Z50" s="109">
        <v>212.676163</v>
      </c>
      <c r="AA50" s="109">
        <v>213.60458399999999</v>
      </c>
      <c r="AB50" s="109">
        <v>214.56098900000001</v>
      </c>
      <c r="AC50" s="109">
        <v>215.668274</v>
      </c>
      <c r="AD50" s="109">
        <v>216.67707799999999</v>
      </c>
      <c r="AE50" s="109">
        <v>218.04837000000001</v>
      </c>
      <c r="AF50" s="109">
        <v>219.66639699999999</v>
      </c>
      <c r="AG50" s="109">
        <v>221.832581</v>
      </c>
      <c r="AH50" s="109">
        <v>223.127869</v>
      </c>
      <c r="AI50" s="109">
        <v>224.901825</v>
      </c>
      <c r="AJ50" s="109">
        <v>226.75671399999999</v>
      </c>
      <c r="AK50" s="109">
        <v>228.51850899999999</v>
      </c>
      <c r="AL50" s="100">
        <v>6.0000000000000001E-3</v>
      </c>
    </row>
    <row r="51" spans="1:38">
      <c r="B51" s="109" t="s">
        <v>1172</v>
      </c>
      <c r="C51" s="109" t="s">
        <v>1218</v>
      </c>
      <c r="D51" s="109" t="s">
        <v>1473</v>
      </c>
      <c r="E51" s="109" t="s">
        <v>1162</v>
      </c>
      <c r="F51" s="109">
        <v>304.29357900000002</v>
      </c>
      <c r="G51" s="109">
        <v>307.66116299999999</v>
      </c>
      <c r="H51" s="109">
        <v>312.93335000000002</v>
      </c>
      <c r="I51" s="109">
        <v>317.70700099999999</v>
      </c>
      <c r="J51" s="109">
        <v>322.66467299999999</v>
      </c>
      <c r="K51" s="109">
        <v>325.79129</v>
      </c>
      <c r="L51" s="109">
        <v>329.25698899999998</v>
      </c>
      <c r="M51" s="109">
        <v>332.694885</v>
      </c>
      <c r="N51" s="109">
        <v>336.70532200000002</v>
      </c>
      <c r="O51" s="109">
        <v>340.27844199999998</v>
      </c>
      <c r="P51" s="109">
        <v>344.02716099999998</v>
      </c>
      <c r="Q51" s="109">
        <v>346.95617700000003</v>
      </c>
      <c r="R51" s="109">
        <v>351.66378800000001</v>
      </c>
      <c r="S51" s="109">
        <v>355.60348499999998</v>
      </c>
      <c r="T51" s="109">
        <v>360.03207400000002</v>
      </c>
      <c r="U51" s="109">
        <v>363.81957999999997</v>
      </c>
      <c r="V51" s="109">
        <v>368.12973</v>
      </c>
      <c r="W51" s="109">
        <v>372.77658100000002</v>
      </c>
      <c r="X51" s="109">
        <v>376.815247</v>
      </c>
      <c r="Y51" s="109">
        <v>380.994415</v>
      </c>
      <c r="Z51" s="109">
        <v>385.11114500000002</v>
      </c>
      <c r="AA51" s="109">
        <v>389.50805700000001</v>
      </c>
      <c r="AB51" s="109">
        <v>394.02108800000002</v>
      </c>
      <c r="AC51" s="109">
        <v>398.79629499999999</v>
      </c>
      <c r="AD51" s="109">
        <v>403.47387700000002</v>
      </c>
      <c r="AE51" s="109">
        <v>408.93469199999998</v>
      </c>
      <c r="AF51" s="109">
        <v>414.93237299999998</v>
      </c>
      <c r="AG51" s="109">
        <v>422.07150300000001</v>
      </c>
      <c r="AH51" s="109">
        <v>427.74401899999998</v>
      </c>
      <c r="AI51" s="109">
        <v>434.53539999999998</v>
      </c>
      <c r="AJ51" s="109">
        <v>441.66012599999999</v>
      </c>
      <c r="AK51" s="109">
        <v>448.94326799999999</v>
      </c>
      <c r="AL51" s="100">
        <v>1.2999999999999999E-2</v>
      </c>
    </row>
    <row r="52" spans="1:38">
      <c r="B52" s="109" t="s">
        <v>1173</v>
      </c>
      <c r="D52" s="109" t="s">
        <v>1474</v>
      </c>
    </row>
    <row r="53" spans="1:38">
      <c r="B53" s="109" t="s">
        <v>1118</v>
      </c>
      <c r="D53" s="109" t="s">
        <v>1475</v>
      </c>
    </row>
    <row r="54" spans="1:38">
      <c r="A54" s="17" t="s">
        <v>115</v>
      </c>
      <c r="B54" s="109" t="s">
        <v>1121</v>
      </c>
      <c r="C54" s="109" t="s">
        <v>1219</v>
      </c>
      <c r="D54" s="109" t="s">
        <v>1476</v>
      </c>
      <c r="E54" s="109" t="s">
        <v>1127</v>
      </c>
      <c r="F54" s="109">
        <v>441.157196</v>
      </c>
      <c r="G54" s="109">
        <v>439.851654</v>
      </c>
      <c r="H54" s="109">
        <v>444.875854</v>
      </c>
      <c r="I54" s="109">
        <v>445.75824</v>
      </c>
      <c r="J54" s="109">
        <v>447.026276</v>
      </c>
      <c r="K54" s="109">
        <v>446.18331899999998</v>
      </c>
      <c r="L54" s="109">
        <v>445.75247200000001</v>
      </c>
      <c r="M54" s="109">
        <v>444.64956699999999</v>
      </c>
      <c r="N54" s="109">
        <v>443.95849600000003</v>
      </c>
      <c r="O54" s="109">
        <v>443.044647</v>
      </c>
      <c r="P54" s="109">
        <v>442.47238199999998</v>
      </c>
      <c r="Q54" s="109">
        <v>441.41467299999999</v>
      </c>
      <c r="R54" s="109">
        <v>443.26297</v>
      </c>
      <c r="S54" s="109">
        <v>444.08538800000002</v>
      </c>
      <c r="T54" s="109">
        <v>445.49386600000003</v>
      </c>
      <c r="U54" s="109">
        <v>446.66549700000002</v>
      </c>
      <c r="V54" s="109">
        <v>448.95410199999998</v>
      </c>
      <c r="W54" s="109">
        <v>451.39312699999999</v>
      </c>
      <c r="X54" s="109">
        <v>452.53585800000002</v>
      </c>
      <c r="Y54" s="109">
        <v>453.64514200000002</v>
      </c>
      <c r="Z54" s="109">
        <v>454.65353399999998</v>
      </c>
      <c r="AA54" s="109">
        <v>455.76773100000003</v>
      </c>
      <c r="AB54" s="109">
        <v>456.98211700000002</v>
      </c>
      <c r="AC54" s="109">
        <v>458.283661</v>
      </c>
      <c r="AD54" s="109">
        <v>459.356964</v>
      </c>
      <c r="AE54" s="109">
        <v>461.23822000000001</v>
      </c>
      <c r="AF54" s="109">
        <v>463.55627399999997</v>
      </c>
      <c r="AG54" s="109">
        <v>467.04431199999999</v>
      </c>
      <c r="AH54" s="109">
        <v>469.11380000000003</v>
      </c>
      <c r="AI54" s="109">
        <v>472.58075000000002</v>
      </c>
      <c r="AJ54" s="109">
        <v>476.39025900000001</v>
      </c>
      <c r="AK54" s="109">
        <v>480.847961</v>
      </c>
      <c r="AL54" s="100">
        <v>3.0000000000000001E-3</v>
      </c>
    </row>
    <row r="55" spans="1:38">
      <c r="A55" s="17" t="s">
        <v>114</v>
      </c>
      <c r="B55" s="109" t="s">
        <v>1129</v>
      </c>
      <c r="C55" s="109" t="s">
        <v>1220</v>
      </c>
      <c r="D55" s="109" t="s">
        <v>1477</v>
      </c>
      <c r="E55" s="109" t="s">
        <v>1127</v>
      </c>
      <c r="F55" s="109">
        <v>165.25325000000001</v>
      </c>
      <c r="G55" s="109">
        <v>164.454971</v>
      </c>
      <c r="H55" s="109">
        <v>166.53810100000001</v>
      </c>
      <c r="I55" s="109">
        <v>167.45056199999999</v>
      </c>
      <c r="J55" s="109">
        <v>168.80522199999999</v>
      </c>
      <c r="K55" s="109">
        <v>169.56707800000001</v>
      </c>
      <c r="L55" s="109">
        <v>170.78431699999999</v>
      </c>
      <c r="M55" s="109">
        <v>172.09639000000001</v>
      </c>
      <c r="N55" s="109">
        <v>173.62622099999999</v>
      </c>
      <c r="O55" s="109">
        <v>174.87560999999999</v>
      </c>
      <c r="P55" s="109">
        <v>176.28919999999999</v>
      </c>
      <c r="Q55" s="109">
        <v>177.55345199999999</v>
      </c>
      <c r="R55" s="109">
        <v>179.84492499999999</v>
      </c>
      <c r="S55" s="109">
        <v>182.160492</v>
      </c>
      <c r="T55" s="109">
        <v>185.23513800000001</v>
      </c>
      <c r="U55" s="109">
        <v>188.33802800000001</v>
      </c>
      <c r="V55" s="109">
        <v>192.02383399999999</v>
      </c>
      <c r="W55" s="109">
        <v>196.10861199999999</v>
      </c>
      <c r="X55" s="109">
        <v>199.81353799999999</v>
      </c>
      <c r="Y55" s="109">
        <v>203.407028</v>
      </c>
      <c r="Z55" s="109">
        <v>206.713821</v>
      </c>
      <c r="AA55" s="109">
        <v>210.07699600000001</v>
      </c>
      <c r="AB55" s="109">
        <v>213.51179500000001</v>
      </c>
      <c r="AC55" s="109">
        <v>216.92773399999999</v>
      </c>
      <c r="AD55" s="109">
        <v>220.113113</v>
      </c>
      <c r="AE55" s="109">
        <v>223.60792499999999</v>
      </c>
      <c r="AF55" s="109">
        <v>227.27912900000001</v>
      </c>
      <c r="AG55" s="109">
        <v>231.45361299999999</v>
      </c>
      <c r="AH55" s="109">
        <v>234.81632999999999</v>
      </c>
      <c r="AI55" s="109">
        <v>238.794479</v>
      </c>
      <c r="AJ55" s="109">
        <v>242.93493699999999</v>
      </c>
      <c r="AK55" s="109">
        <v>247.39920000000001</v>
      </c>
      <c r="AL55" s="100">
        <v>1.2999999999999999E-2</v>
      </c>
    </row>
    <row r="56" spans="1:38">
      <c r="A56" s="17" t="s">
        <v>787</v>
      </c>
      <c r="B56" s="109" t="s">
        <v>1122</v>
      </c>
      <c r="C56" s="109" t="s">
        <v>1221</v>
      </c>
      <c r="D56" s="109" t="s">
        <v>1478</v>
      </c>
      <c r="E56" s="109" t="s">
        <v>1127</v>
      </c>
      <c r="F56" s="109">
        <v>0.118809</v>
      </c>
      <c r="G56" s="109">
        <v>0.165408</v>
      </c>
      <c r="H56" s="109">
        <v>0.21107600000000001</v>
      </c>
      <c r="I56" s="109">
        <v>0.25260300000000002</v>
      </c>
      <c r="J56" s="109">
        <v>0.293383</v>
      </c>
      <c r="K56" s="109">
        <v>0.33160899999999999</v>
      </c>
      <c r="L56" s="109">
        <v>0.36896699999999999</v>
      </c>
      <c r="M56" s="109">
        <v>0.40499800000000002</v>
      </c>
      <c r="N56" s="109">
        <v>0.44082300000000002</v>
      </c>
      <c r="O56" s="109">
        <v>0.47652</v>
      </c>
      <c r="P56" s="109">
        <v>0.51246700000000001</v>
      </c>
      <c r="Q56" s="109">
        <v>0.54691599999999996</v>
      </c>
      <c r="R56" s="109">
        <v>0.58455000000000001</v>
      </c>
      <c r="S56" s="109">
        <v>0.62150399999999995</v>
      </c>
      <c r="T56" s="109">
        <v>0.66028299999999995</v>
      </c>
      <c r="U56" s="109">
        <v>0.69889100000000004</v>
      </c>
      <c r="V56" s="109">
        <v>0.74020699999999995</v>
      </c>
      <c r="W56" s="109">
        <v>0.78395999999999999</v>
      </c>
      <c r="X56" s="109">
        <v>0.82745500000000005</v>
      </c>
      <c r="Y56" s="109">
        <v>0.87267899999999998</v>
      </c>
      <c r="Z56" s="109">
        <v>0.91802300000000003</v>
      </c>
      <c r="AA56" s="109">
        <v>0.96418899999999996</v>
      </c>
      <c r="AB56" s="109">
        <v>1.011474</v>
      </c>
      <c r="AC56" s="109">
        <v>1.0603659999999999</v>
      </c>
      <c r="AD56" s="109">
        <v>1.109532</v>
      </c>
      <c r="AE56" s="109">
        <v>1.162245</v>
      </c>
      <c r="AF56" s="109">
        <v>1.2184900000000001</v>
      </c>
      <c r="AG56" s="109">
        <v>1.281112</v>
      </c>
      <c r="AH56" s="109">
        <v>1.342859</v>
      </c>
      <c r="AI56" s="109">
        <v>1.4122779999999999</v>
      </c>
      <c r="AJ56" s="109">
        <v>1.4866569999999999</v>
      </c>
      <c r="AK56" s="109">
        <v>1.5669919999999999</v>
      </c>
      <c r="AL56" s="100">
        <v>8.6999999999999994E-2</v>
      </c>
    </row>
    <row r="57" spans="1:38">
      <c r="A57" s="17" t="s">
        <v>113</v>
      </c>
      <c r="B57" s="109" t="s">
        <v>1123</v>
      </c>
      <c r="C57" s="109" t="s">
        <v>1222</v>
      </c>
      <c r="D57" s="109" t="s">
        <v>1479</v>
      </c>
      <c r="E57" s="109" t="s">
        <v>1127</v>
      </c>
      <c r="F57" s="109">
        <v>6.5120999999999998E-2</v>
      </c>
      <c r="G57" s="109">
        <v>9.4753000000000004E-2</v>
      </c>
      <c r="H57" s="109">
        <v>0.123069</v>
      </c>
      <c r="I57" s="109">
        <v>0.148065</v>
      </c>
      <c r="J57" s="109">
        <v>0.17125299999999999</v>
      </c>
      <c r="K57" s="109">
        <v>0.19175</v>
      </c>
      <c r="L57" s="109">
        <v>0.21068100000000001</v>
      </c>
      <c r="M57" s="109">
        <v>0.227911</v>
      </c>
      <c r="N57" s="109">
        <v>0.244148</v>
      </c>
      <c r="O57" s="109">
        <v>0.25945400000000002</v>
      </c>
      <c r="P57" s="109">
        <v>0.27416099999999999</v>
      </c>
      <c r="Q57" s="109">
        <v>0.28744799999999998</v>
      </c>
      <c r="R57" s="109">
        <v>0.301732</v>
      </c>
      <c r="S57" s="109">
        <v>0.314938</v>
      </c>
      <c r="T57" s="109">
        <v>0.32844299999999998</v>
      </c>
      <c r="U57" s="109">
        <v>0.34143200000000001</v>
      </c>
      <c r="V57" s="109">
        <v>0.35519499999999998</v>
      </c>
      <c r="W57" s="109">
        <v>0.36943100000000001</v>
      </c>
      <c r="X57" s="109">
        <v>0.382965</v>
      </c>
      <c r="Y57" s="109">
        <v>0.39681</v>
      </c>
      <c r="Z57" s="109">
        <v>0.410437</v>
      </c>
      <c r="AA57" s="109">
        <v>0.42427599999999999</v>
      </c>
      <c r="AB57" s="109">
        <v>0.43861299999999998</v>
      </c>
      <c r="AC57" s="109">
        <v>0.45444000000000001</v>
      </c>
      <c r="AD57" s="109">
        <v>0.471522</v>
      </c>
      <c r="AE57" s="109">
        <v>0.49183500000000002</v>
      </c>
      <c r="AF57" s="109">
        <v>0.51565799999999995</v>
      </c>
      <c r="AG57" s="109">
        <v>0.54457800000000001</v>
      </c>
      <c r="AH57" s="109">
        <v>0.57587299999999997</v>
      </c>
      <c r="AI57" s="109">
        <v>0.61359200000000003</v>
      </c>
      <c r="AJ57" s="109">
        <v>0.65694699999999995</v>
      </c>
      <c r="AK57" s="109">
        <v>0.70685100000000001</v>
      </c>
      <c r="AL57" s="100">
        <v>0.08</v>
      </c>
    </row>
    <row r="58" spans="1:38">
      <c r="A58" s="17" t="s">
        <v>114</v>
      </c>
      <c r="B58" s="109" t="s">
        <v>1165</v>
      </c>
      <c r="C58" s="109" t="s">
        <v>1223</v>
      </c>
      <c r="D58" s="109" t="s">
        <v>1480</v>
      </c>
      <c r="E58" s="109" t="s">
        <v>1127</v>
      </c>
      <c r="F58" s="109">
        <v>46.497841000000001</v>
      </c>
      <c r="G58" s="109">
        <v>49.382297999999999</v>
      </c>
      <c r="H58" s="109">
        <v>52.720523999999997</v>
      </c>
      <c r="I58" s="109">
        <v>55.438412</v>
      </c>
      <c r="J58" s="109">
        <v>58.098877000000002</v>
      </c>
      <c r="K58" s="109">
        <v>60.435454999999997</v>
      </c>
      <c r="L58" s="109">
        <v>62.901671999999998</v>
      </c>
      <c r="M58" s="109">
        <v>65.381752000000006</v>
      </c>
      <c r="N58" s="109">
        <v>67.983559</v>
      </c>
      <c r="O58" s="109">
        <v>70.611564999999999</v>
      </c>
      <c r="P58" s="109">
        <v>73.415970000000002</v>
      </c>
      <c r="Q58" s="109">
        <v>76.181006999999994</v>
      </c>
      <c r="R58" s="109">
        <v>79.430351000000002</v>
      </c>
      <c r="S58" s="109">
        <v>82.622687999999997</v>
      </c>
      <c r="T58" s="109">
        <v>86.056984</v>
      </c>
      <c r="U58" s="109">
        <v>89.336876000000004</v>
      </c>
      <c r="V58" s="109">
        <v>92.878960000000006</v>
      </c>
      <c r="W58" s="109">
        <v>96.613060000000004</v>
      </c>
      <c r="X58" s="109">
        <v>100.280106</v>
      </c>
      <c r="Y58" s="109">
        <v>103.984886</v>
      </c>
      <c r="Z58" s="109">
        <v>108.045677</v>
      </c>
      <c r="AA58" s="109">
        <v>112.491905</v>
      </c>
      <c r="AB58" s="109">
        <v>117.267647</v>
      </c>
      <c r="AC58" s="109">
        <v>122.368492</v>
      </c>
      <c r="AD58" s="109">
        <v>127.61853000000001</v>
      </c>
      <c r="AE58" s="109">
        <v>133.36409</v>
      </c>
      <c r="AF58" s="109">
        <v>139.49873400000001</v>
      </c>
      <c r="AG58" s="109">
        <v>146.25076300000001</v>
      </c>
      <c r="AH58" s="109">
        <v>152.80003400000001</v>
      </c>
      <c r="AI58" s="109">
        <v>160.19517500000001</v>
      </c>
      <c r="AJ58" s="109">
        <v>168.01229900000001</v>
      </c>
      <c r="AK58" s="109">
        <v>176.45491000000001</v>
      </c>
      <c r="AL58" s="100">
        <v>4.3999999999999997E-2</v>
      </c>
    </row>
    <row r="59" spans="1:38">
      <c r="A59" s="17" t="s">
        <v>112</v>
      </c>
      <c r="B59" s="109" t="s">
        <v>1152</v>
      </c>
      <c r="C59" s="109" t="s">
        <v>1224</v>
      </c>
      <c r="D59" s="109" t="s">
        <v>1481</v>
      </c>
      <c r="E59" s="109" t="s">
        <v>1127</v>
      </c>
      <c r="F59" s="109">
        <v>6.8770000000000003E-3</v>
      </c>
      <c r="G59" s="109">
        <v>3.3599999999999998E-2</v>
      </c>
      <c r="H59" s="109">
        <v>6.1106000000000001E-2</v>
      </c>
      <c r="I59" s="109">
        <v>8.9328000000000005E-2</v>
      </c>
      <c r="J59" s="109">
        <v>0.11849</v>
      </c>
      <c r="K59" s="109">
        <v>0.14740200000000001</v>
      </c>
      <c r="L59" s="109">
        <v>0.17644599999999999</v>
      </c>
      <c r="M59" s="109">
        <v>0.20519999999999999</v>
      </c>
      <c r="N59" s="109">
        <v>0.23400699999999999</v>
      </c>
      <c r="O59" s="109">
        <v>0.262262</v>
      </c>
      <c r="P59" s="109">
        <v>0.29012500000000002</v>
      </c>
      <c r="Q59" s="109">
        <v>0.31678299999999998</v>
      </c>
      <c r="R59" s="109">
        <v>0.34505200000000003</v>
      </c>
      <c r="S59" s="109">
        <v>0.37275399999999997</v>
      </c>
      <c r="T59" s="109">
        <v>0.401254</v>
      </c>
      <c r="U59" s="109">
        <v>0.42981200000000003</v>
      </c>
      <c r="V59" s="109">
        <v>0.46034900000000001</v>
      </c>
      <c r="W59" s="109">
        <v>0.49257000000000001</v>
      </c>
      <c r="X59" s="109">
        <v>0.52495199999999997</v>
      </c>
      <c r="Y59" s="109">
        <v>0.55886100000000005</v>
      </c>
      <c r="Z59" s="109">
        <v>0.59360500000000005</v>
      </c>
      <c r="AA59" s="109">
        <v>0.62952699999999995</v>
      </c>
      <c r="AB59" s="109">
        <v>0.66700199999999998</v>
      </c>
      <c r="AC59" s="109">
        <v>0.70572699999999999</v>
      </c>
      <c r="AD59" s="109">
        <v>0.74365800000000004</v>
      </c>
      <c r="AE59" s="109">
        <v>0.78296399999999999</v>
      </c>
      <c r="AF59" s="109">
        <v>0.82369999999999999</v>
      </c>
      <c r="AG59" s="109">
        <v>0.86769499999999999</v>
      </c>
      <c r="AH59" s="109">
        <v>0.91022899999999995</v>
      </c>
      <c r="AI59" s="109">
        <v>0.95715099999999997</v>
      </c>
      <c r="AJ59" s="109">
        <v>1.0069669999999999</v>
      </c>
      <c r="AK59" s="109">
        <v>1.0608439999999999</v>
      </c>
      <c r="AL59" s="100">
        <v>0.17599999999999999</v>
      </c>
    </row>
    <row r="60" spans="1:38">
      <c r="A60" s="17" t="s">
        <v>116</v>
      </c>
      <c r="B60" s="109" t="s">
        <v>1166</v>
      </c>
      <c r="C60" s="109" t="s">
        <v>1225</v>
      </c>
      <c r="D60" s="109" t="s">
        <v>1482</v>
      </c>
      <c r="E60" s="109" t="s">
        <v>1127</v>
      </c>
      <c r="F60" s="109">
        <v>0</v>
      </c>
      <c r="G60" s="109">
        <v>3.6101000000000001E-2</v>
      </c>
      <c r="H60" s="109">
        <v>7.2613999999999998E-2</v>
      </c>
      <c r="I60" s="109">
        <v>0.109613</v>
      </c>
      <c r="J60" s="109">
        <v>0.14730299999999999</v>
      </c>
      <c r="K60" s="109">
        <v>0.184003</v>
      </c>
      <c r="L60" s="109">
        <v>0.219995</v>
      </c>
      <c r="M60" s="109">
        <v>0.25469999999999998</v>
      </c>
      <c r="N60" s="109">
        <v>0.28847899999999999</v>
      </c>
      <c r="O60" s="109">
        <v>0.32112800000000002</v>
      </c>
      <c r="P60" s="109">
        <v>0.35269499999999998</v>
      </c>
      <c r="Q60" s="109">
        <v>0.38236300000000001</v>
      </c>
      <c r="R60" s="109">
        <v>0.41358099999999998</v>
      </c>
      <c r="S60" s="109">
        <v>0.44394</v>
      </c>
      <c r="T60" s="109">
        <v>0.47541699999999998</v>
      </c>
      <c r="U60" s="109">
        <v>0.50700999999999996</v>
      </c>
      <c r="V60" s="109">
        <v>0.54084500000000002</v>
      </c>
      <c r="W60" s="109">
        <v>0.57661799999999996</v>
      </c>
      <c r="X60" s="109">
        <v>0.61259699999999995</v>
      </c>
      <c r="Y60" s="109">
        <v>0.65040900000000001</v>
      </c>
      <c r="Z60" s="109">
        <v>0.68915700000000002</v>
      </c>
      <c r="AA60" s="109">
        <v>0.72917100000000001</v>
      </c>
      <c r="AB60" s="109">
        <v>0.77050099999999999</v>
      </c>
      <c r="AC60" s="109">
        <v>0.81327099999999997</v>
      </c>
      <c r="AD60" s="109">
        <v>0.85494300000000001</v>
      </c>
      <c r="AE60" s="109">
        <v>0.89818200000000004</v>
      </c>
      <c r="AF60" s="109">
        <v>0.94306199999999996</v>
      </c>
      <c r="AG60" s="109">
        <v>0.99169600000000002</v>
      </c>
      <c r="AH60" s="109">
        <v>1.038762</v>
      </c>
      <c r="AI60" s="109">
        <v>1.0910120000000001</v>
      </c>
      <c r="AJ60" s="109">
        <v>1.146795</v>
      </c>
      <c r="AK60" s="109">
        <v>1.207525</v>
      </c>
      <c r="AL60" s="109" t="s">
        <v>142</v>
      </c>
    </row>
    <row r="61" spans="1:38">
      <c r="A61" s="17" t="s">
        <v>116</v>
      </c>
      <c r="B61" s="109" t="s">
        <v>1167</v>
      </c>
      <c r="C61" s="109" t="s">
        <v>1226</v>
      </c>
      <c r="D61" s="109" t="s">
        <v>1483</v>
      </c>
      <c r="E61" s="109" t="s">
        <v>1127</v>
      </c>
      <c r="F61" s="109">
        <v>0</v>
      </c>
      <c r="G61" s="109">
        <v>3.7775000000000003E-2</v>
      </c>
      <c r="H61" s="109">
        <v>7.5880000000000003E-2</v>
      </c>
      <c r="I61" s="109">
        <v>0.11486399999999999</v>
      </c>
      <c r="J61" s="109">
        <v>0.154915</v>
      </c>
      <c r="K61" s="109">
        <v>0.19441</v>
      </c>
      <c r="L61" s="109">
        <v>0.23379800000000001</v>
      </c>
      <c r="M61" s="109">
        <v>0.27249899999999999</v>
      </c>
      <c r="N61" s="109">
        <v>0.31092900000000001</v>
      </c>
      <c r="O61" s="109">
        <v>0.34859499999999999</v>
      </c>
      <c r="P61" s="109">
        <v>0.38585000000000003</v>
      </c>
      <c r="Q61" s="109">
        <v>0.42161500000000002</v>
      </c>
      <c r="R61" s="109">
        <v>0.45966499999999999</v>
      </c>
      <c r="S61" s="109">
        <v>0.49687900000000002</v>
      </c>
      <c r="T61" s="109">
        <v>0.53535900000000003</v>
      </c>
      <c r="U61" s="109">
        <v>0.57391899999999996</v>
      </c>
      <c r="V61" s="109">
        <v>0.61492000000000002</v>
      </c>
      <c r="W61" s="109">
        <v>0.65798699999999999</v>
      </c>
      <c r="X61" s="109">
        <v>0.70110099999999997</v>
      </c>
      <c r="Y61" s="109">
        <v>0.74609800000000004</v>
      </c>
      <c r="Z61" s="109">
        <v>0.79204600000000003</v>
      </c>
      <c r="AA61" s="109">
        <v>0.83935300000000002</v>
      </c>
      <c r="AB61" s="109">
        <v>0.88824199999999998</v>
      </c>
      <c r="AC61" s="109">
        <v>0.93876000000000004</v>
      </c>
      <c r="AD61" s="109">
        <v>0.98813099999999998</v>
      </c>
      <c r="AE61" s="109">
        <v>1.039385</v>
      </c>
      <c r="AF61" s="109">
        <v>1.092538</v>
      </c>
      <c r="AG61" s="109">
        <v>1.149966</v>
      </c>
      <c r="AH61" s="109">
        <v>1.205433</v>
      </c>
      <c r="AI61" s="109">
        <v>1.2667040000000001</v>
      </c>
      <c r="AJ61" s="109">
        <v>1.3318080000000001</v>
      </c>
      <c r="AK61" s="109">
        <v>1.402339</v>
      </c>
      <c r="AL61" s="109" t="s">
        <v>142</v>
      </c>
    </row>
    <row r="62" spans="1:38">
      <c r="A62" s="17" t="s">
        <v>788</v>
      </c>
      <c r="B62" s="109" t="s">
        <v>1156</v>
      </c>
      <c r="C62" s="109" t="s">
        <v>1227</v>
      </c>
      <c r="D62" s="109" t="s">
        <v>1484</v>
      </c>
      <c r="E62" s="109" t="s">
        <v>1127</v>
      </c>
      <c r="F62" s="109">
        <v>0</v>
      </c>
      <c r="G62" s="109">
        <v>2.8E-5</v>
      </c>
      <c r="H62" s="109">
        <v>6.0999999999999999E-5</v>
      </c>
      <c r="I62" s="109">
        <v>9.2999999999999997E-5</v>
      </c>
      <c r="J62" s="109">
        <v>1.25E-4</v>
      </c>
      <c r="K62" s="109">
        <v>1.56E-4</v>
      </c>
      <c r="L62" s="109">
        <v>1.8599999999999999E-4</v>
      </c>
      <c r="M62" s="109">
        <v>2.14E-4</v>
      </c>
      <c r="N62" s="109">
        <v>2.42E-4</v>
      </c>
      <c r="O62" s="109">
        <v>2.6800000000000001E-4</v>
      </c>
      <c r="P62" s="109">
        <v>2.9300000000000002E-4</v>
      </c>
      <c r="Q62" s="109">
        <v>3.1399999999999999E-4</v>
      </c>
      <c r="R62" s="109">
        <v>3.3599999999999998E-4</v>
      </c>
      <c r="S62" s="109">
        <v>3.5599999999999998E-4</v>
      </c>
      <c r="T62" s="109">
        <v>3.7500000000000001E-4</v>
      </c>
      <c r="U62" s="109">
        <v>3.9100000000000002E-4</v>
      </c>
      <c r="V62" s="109">
        <v>4.0700000000000003E-4</v>
      </c>
      <c r="W62" s="109">
        <v>4.2200000000000001E-4</v>
      </c>
      <c r="X62" s="109">
        <v>4.35E-4</v>
      </c>
      <c r="Y62" s="109">
        <v>4.4799999999999999E-4</v>
      </c>
      <c r="Z62" s="109">
        <v>4.5899999999999999E-4</v>
      </c>
      <c r="AA62" s="109">
        <v>4.6799999999999999E-4</v>
      </c>
      <c r="AB62" s="109">
        <v>4.7600000000000002E-4</v>
      </c>
      <c r="AC62" s="109">
        <v>4.84E-4</v>
      </c>
      <c r="AD62" s="109">
        <v>4.8799999999999999E-4</v>
      </c>
      <c r="AE62" s="109">
        <v>4.9100000000000001E-4</v>
      </c>
      <c r="AF62" s="109">
        <v>4.9200000000000003E-4</v>
      </c>
      <c r="AG62" s="109">
        <v>4.9299999999999995E-4</v>
      </c>
      <c r="AH62" s="109">
        <v>4.9200000000000003E-4</v>
      </c>
      <c r="AI62" s="109">
        <v>4.8999999999999998E-4</v>
      </c>
      <c r="AJ62" s="109">
        <v>4.8899999999999996E-4</v>
      </c>
      <c r="AK62" s="109">
        <v>4.8700000000000002E-4</v>
      </c>
      <c r="AL62" s="109" t="s">
        <v>142</v>
      </c>
    </row>
    <row r="63" spans="1:38">
      <c r="B63" s="109" t="s">
        <v>1168</v>
      </c>
      <c r="C63" s="109" t="s">
        <v>1228</v>
      </c>
      <c r="D63" s="109" t="s">
        <v>1485</v>
      </c>
      <c r="E63" s="109" t="s">
        <v>1127</v>
      </c>
      <c r="F63" s="109">
        <v>653.09906000000001</v>
      </c>
      <c r="G63" s="109">
        <v>654.05694600000004</v>
      </c>
      <c r="H63" s="109">
        <v>664.67810099999997</v>
      </c>
      <c r="I63" s="109">
        <v>669.36163299999998</v>
      </c>
      <c r="J63" s="109">
        <v>674.81567399999994</v>
      </c>
      <c r="K63" s="109">
        <v>677.23498500000005</v>
      </c>
      <c r="L63" s="109">
        <v>680.64837599999998</v>
      </c>
      <c r="M63" s="109">
        <v>683.49285899999995</v>
      </c>
      <c r="N63" s="109">
        <v>687.087219</v>
      </c>
      <c r="O63" s="109">
        <v>690.200378</v>
      </c>
      <c r="P63" s="109">
        <v>693.99310300000002</v>
      </c>
      <c r="Q63" s="109">
        <v>697.10479699999996</v>
      </c>
      <c r="R63" s="109">
        <v>704.64343299999996</v>
      </c>
      <c r="S63" s="109">
        <v>711.11901899999998</v>
      </c>
      <c r="T63" s="109">
        <v>719.18737799999997</v>
      </c>
      <c r="U63" s="109">
        <v>726.89202899999998</v>
      </c>
      <c r="V63" s="109">
        <v>736.568848</v>
      </c>
      <c r="W63" s="109">
        <v>746.99585000000002</v>
      </c>
      <c r="X63" s="109">
        <v>755.67889400000001</v>
      </c>
      <c r="Y63" s="109">
        <v>764.26238999999998</v>
      </c>
      <c r="Z63" s="109">
        <v>772.81689500000005</v>
      </c>
      <c r="AA63" s="109">
        <v>781.92358400000001</v>
      </c>
      <c r="AB63" s="109">
        <v>791.53808600000002</v>
      </c>
      <c r="AC63" s="109">
        <v>801.55267300000003</v>
      </c>
      <c r="AD63" s="109">
        <v>811.25689699999998</v>
      </c>
      <c r="AE63" s="109">
        <v>822.58532700000001</v>
      </c>
      <c r="AF63" s="109">
        <v>834.92816200000004</v>
      </c>
      <c r="AG63" s="109">
        <v>849.58459500000004</v>
      </c>
      <c r="AH63" s="109">
        <v>861.80407700000001</v>
      </c>
      <c r="AI63" s="109">
        <v>876.91131600000006</v>
      </c>
      <c r="AJ63" s="109">
        <v>892.96679700000004</v>
      </c>
      <c r="AK63" s="109">
        <v>910.64691200000004</v>
      </c>
      <c r="AL63" s="100">
        <v>1.0999999999999999E-2</v>
      </c>
    </row>
    <row r="64" spans="1:38">
      <c r="B64" s="109" t="s">
        <v>1119</v>
      </c>
      <c r="D64" s="109" t="s">
        <v>1486</v>
      </c>
    </row>
    <row r="65" spans="1:38">
      <c r="A65" s="17" t="s">
        <v>115</v>
      </c>
      <c r="B65" s="109" t="s">
        <v>1121</v>
      </c>
      <c r="C65" s="109" t="s">
        <v>1229</v>
      </c>
      <c r="D65" s="109" t="s">
        <v>1487</v>
      </c>
      <c r="E65" s="109" t="s">
        <v>1127</v>
      </c>
      <c r="F65" s="109">
        <v>583.02459699999997</v>
      </c>
      <c r="G65" s="109">
        <v>581.14209000000005</v>
      </c>
      <c r="H65" s="109">
        <v>583.52539100000001</v>
      </c>
      <c r="I65" s="109">
        <v>587.59240699999998</v>
      </c>
      <c r="J65" s="109">
        <v>591.92028800000003</v>
      </c>
      <c r="K65" s="109">
        <v>592.27313200000003</v>
      </c>
      <c r="L65" s="109">
        <v>592.91033900000002</v>
      </c>
      <c r="M65" s="109">
        <v>593.69622800000002</v>
      </c>
      <c r="N65" s="109">
        <v>595.82226600000001</v>
      </c>
      <c r="O65" s="109">
        <v>597.81622300000004</v>
      </c>
      <c r="P65" s="109">
        <v>599.55847200000005</v>
      </c>
      <c r="Q65" s="109">
        <v>599.48644999999999</v>
      </c>
      <c r="R65" s="109">
        <v>602.17468299999996</v>
      </c>
      <c r="S65" s="109">
        <v>604.21283000000005</v>
      </c>
      <c r="T65" s="109">
        <v>607.89031999999997</v>
      </c>
      <c r="U65" s="109">
        <v>611.25531000000001</v>
      </c>
      <c r="V65" s="109">
        <v>616.68695100000002</v>
      </c>
      <c r="W65" s="109">
        <v>623.76696800000002</v>
      </c>
      <c r="X65" s="109">
        <v>630.86199999999997</v>
      </c>
      <c r="Y65" s="109">
        <v>638.98382600000002</v>
      </c>
      <c r="Z65" s="109">
        <v>647.66485599999999</v>
      </c>
      <c r="AA65" s="109">
        <v>657.49169900000004</v>
      </c>
      <c r="AB65" s="109">
        <v>668.18353300000001</v>
      </c>
      <c r="AC65" s="109">
        <v>680.01757799999996</v>
      </c>
      <c r="AD65" s="109">
        <v>693.08587599999998</v>
      </c>
      <c r="AE65" s="109">
        <v>708.71026600000005</v>
      </c>
      <c r="AF65" s="109">
        <v>726.21118200000001</v>
      </c>
      <c r="AG65" s="109">
        <v>746.43725600000005</v>
      </c>
      <c r="AH65" s="109">
        <v>764.74041699999998</v>
      </c>
      <c r="AI65" s="109">
        <v>785.607483</v>
      </c>
      <c r="AJ65" s="109">
        <v>807.61657700000001</v>
      </c>
      <c r="AK65" s="109">
        <v>830.16796899999997</v>
      </c>
      <c r="AL65" s="100">
        <v>1.0999999999999999E-2</v>
      </c>
    </row>
    <row r="66" spans="1:38">
      <c r="A66" s="17" t="s">
        <v>114</v>
      </c>
      <c r="B66" s="109" t="s">
        <v>1129</v>
      </c>
      <c r="C66" s="109" t="s">
        <v>1230</v>
      </c>
      <c r="D66" s="109" t="s">
        <v>1488</v>
      </c>
      <c r="E66" s="109" t="s">
        <v>1127</v>
      </c>
      <c r="F66" s="109">
        <v>315.82879600000001</v>
      </c>
      <c r="G66" s="109">
        <v>310.56317100000001</v>
      </c>
      <c r="H66" s="109">
        <v>308.88848899999999</v>
      </c>
      <c r="I66" s="109">
        <v>307.66574100000003</v>
      </c>
      <c r="J66" s="109">
        <v>307.47314499999999</v>
      </c>
      <c r="K66" s="109">
        <v>306.65286300000002</v>
      </c>
      <c r="L66" s="109">
        <v>306.09021000000001</v>
      </c>
      <c r="M66" s="109">
        <v>306.23422199999999</v>
      </c>
      <c r="N66" s="109">
        <v>307.23190299999999</v>
      </c>
      <c r="O66" s="109">
        <v>308.74417099999999</v>
      </c>
      <c r="P66" s="109">
        <v>310.61322000000001</v>
      </c>
      <c r="Q66" s="109">
        <v>311.502747</v>
      </c>
      <c r="R66" s="109">
        <v>313.73165899999998</v>
      </c>
      <c r="S66" s="109">
        <v>315.691193</v>
      </c>
      <c r="T66" s="109">
        <v>318.20575000000002</v>
      </c>
      <c r="U66" s="109">
        <v>320.505066</v>
      </c>
      <c r="V66" s="109">
        <v>323.48764</v>
      </c>
      <c r="W66" s="109">
        <v>327.50503500000002</v>
      </c>
      <c r="X66" s="109">
        <v>331.14382899999998</v>
      </c>
      <c r="Y66" s="109">
        <v>334.98123199999998</v>
      </c>
      <c r="Z66" s="109">
        <v>339.189301</v>
      </c>
      <c r="AA66" s="109">
        <v>343.82592799999998</v>
      </c>
      <c r="AB66" s="109">
        <v>348.88836700000002</v>
      </c>
      <c r="AC66" s="109">
        <v>354.42437699999999</v>
      </c>
      <c r="AD66" s="109">
        <v>360.34695399999998</v>
      </c>
      <c r="AE66" s="109">
        <v>367.28848299999999</v>
      </c>
      <c r="AF66" s="109">
        <v>374.715057</v>
      </c>
      <c r="AG66" s="109">
        <v>383.20318600000002</v>
      </c>
      <c r="AH66" s="109">
        <v>390.34759500000001</v>
      </c>
      <c r="AI66" s="109">
        <v>398.53735399999999</v>
      </c>
      <c r="AJ66" s="109">
        <v>407.16967799999998</v>
      </c>
      <c r="AK66" s="109">
        <v>415.88867199999999</v>
      </c>
      <c r="AL66" s="100">
        <v>8.9999999999999993E-3</v>
      </c>
    </row>
    <row r="67" spans="1:38">
      <c r="A67" s="17" t="s">
        <v>787</v>
      </c>
      <c r="B67" s="109" t="s">
        <v>1122</v>
      </c>
      <c r="C67" s="109" t="s">
        <v>1231</v>
      </c>
      <c r="D67" s="109" t="s">
        <v>1489</v>
      </c>
      <c r="E67" s="109" t="s">
        <v>1127</v>
      </c>
      <c r="F67" s="109">
        <v>1.0311980000000001</v>
      </c>
      <c r="G67" s="109">
        <v>1.0696479999999999</v>
      </c>
      <c r="H67" s="109">
        <v>1.110603</v>
      </c>
      <c r="I67" s="109">
        <v>1.1512469999999999</v>
      </c>
      <c r="J67" s="109">
        <v>1.188234</v>
      </c>
      <c r="K67" s="109">
        <v>1.2126889999999999</v>
      </c>
      <c r="L67" s="109">
        <v>1.2326619999999999</v>
      </c>
      <c r="M67" s="109">
        <v>1.2480100000000001</v>
      </c>
      <c r="N67" s="109">
        <v>1.261868</v>
      </c>
      <c r="O67" s="109">
        <v>1.2733220000000001</v>
      </c>
      <c r="P67" s="109">
        <v>1.283337</v>
      </c>
      <c r="Q67" s="109">
        <v>1.290902</v>
      </c>
      <c r="R67" s="109">
        <v>1.3064150000000001</v>
      </c>
      <c r="S67" s="109">
        <v>1.32368</v>
      </c>
      <c r="T67" s="109">
        <v>1.351958</v>
      </c>
      <c r="U67" s="109">
        <v>1.385958</v>
      </c>
      <c r="V67" s="109">
        <v>1.4224220000000001</v>
      </c>
      <c r="W67" s="109">
        <v>1.466655</v>
      </c>
      <c r="X67" s="109">
        <v>1.5165979999999999</v>
      </c>
      <c r="Y67" s="109">
        <v>1.574333</v>
      </c>
      <c r="Z67" s="109">
        <v>1.638801</v>
      </c>
      <c r="AA67" s="109">
        <v>1.7115499999999999</v>
      </c>
      <c r="AB67" s="109">
        <v>1.79193</v>
      </c>
      <c r="AC67" s="109">
        <v>1.8794979999999999</v>
      </c>
      <c r="AD67" s="109">
        <v>1.972728</v>
      </c>
      <c r="AE67" s="109">
        <v>2.075974</v>
      </c>
      <c r="AF67" s="109">
        <v>2.189079</v>
      </c>
      <c r="AG67" s="109">
        <v>2.3162020000000001</v>
      </c>
      <c r="AH67" s="109">
        <v>2.4425219999999999</v>
      </c>
      <c r="AI67" s="109">
        <v>2.5825149999999999</v>
      </c>
      <c r="AJ67" s="109">
        <v>2.7252079999999999</v>
      </c>
      <c r="AK67" s="109">
        <v>2.8784999999999998</v>
      </c>
      <c r="AL67" s="100">
        <v>3.4000000000000002E-2</v>
      </c>
    </row>
    <row r="68" spans="1:38">
      <c r="A68" s="17" t="s">
        <v>113</v>
      </c>
      <c r="B68" s="109" t="s">
        <v>1123</v>
      </c>
      <c r="C68" s="109" t="s">
        <v>1232</v>
      </c>
      <c r="D68" s="109" t="s">
        <v>1490</v>
      </c>
      <c r="E68" s="109" t="s">
        <v>1127</v>
      </c>
      <c r="F68" s="109">
        <v>1.050346</v>
      </c>
      <c r="G68" s="109">
        <v>1.216439</v>
      </c>
      <c r="H68" s="109">
        <v>1.370239</v>
      </c>
      <c r="I68" s="109">
        <v>1.526119</v>
      </c>
      <c r="J68" s="109">
        <v>1.671853</v>
      </c>
      <c r="K68" s="109">
        <v>1.7926010000000001</v>
      </c>
      <c r="L68" s="109">
        <v>1.900882</v>
      </c>
      <c r="M68" s="109">
        <v>1.9971460000000001</v>
      </c>
      <c r="N68" s="109">
        <v>2.086325</v>
      </c>
      <c r="O68" s="109">
        <v>2.1676570000000002</v>
      </c>
      <c r="P68" s="109">
        <v>2.2395529999999999</v>
      </c>
      <c r="Q68" s="109">
        <v>2.2950430000000002</v>
      </c>
      <c r="R68" s="109">
        <v>2.3540169999999998</v>
      </c>
      <c r="S68" s="109">
        <v>2.4033540000000002</v>
      </c>
      <c r="T68" s="109">
        <v>2.4543339999999998</v>
      </c>
      <c r="U68" s="109">
        <v>2.4996909999999999</v>
      </c>
      <c r="V68" s="109">
        <v>2.549337</v>
      </c>
      <c r="W68" s="109">
        <v>2.604311</v>
      </c>
      <c r="X68" s="109">
        <v>2.6618539999999999</v>
      </c>
      <c r="Y68" s="109">
        <v>2.7251310000000002</v>
      </c>
      <c r="Z68" s="109">
        <v>2.7937439999999998</v>
      </c>
      <c r="AA68" s="109">
        <v>2.8706580000000002</v>
      </c>
      <c r="AB68" s="109">
        <v>2.953354</v>
      </c>
      <c r="AC68" s="109">
        <v>3.0427729999999999</v>
      </c>
      <c r="AD68" s="109">
        <v>3.133775</v>
      </c>
      <c r="AE68" s="109">
        <v>3.2346590000000002</v>
      </c>
      <c r="AF68" s="109">
        <v>3.347699</v>
      </c>
      <c r="AG68" s="109">
        <v>3.4784600000000001</v>
      </c>
      <c r="AH68" s="109">
        <v>3.6031620000000002</v>
      </c>
      <c r="AI68" s="109">
        <v>3.7436630000000002</v>
      </c>
      <c r="AJ68" s="109">
        <v>3.8960370000000002</v>
      </c>
      <c r="AK68" s="109">
        <v>4.0592620000000004</v>
      </c>
      <c r="AL68" s="100">
        <v>4.4999999999999998E-2</v>
      </c>
    </row>
    <row r="69" spans="1:38">
      <c r="A69" s="17" t="s">
        <v>114</v>
      </c>
      <c r="B69" s="109" t="s">
        <v>1165</v>
      </c>
      <c r="C69" s="109" t="s">
        <v>1233</v>
      </c>
      <c r="D69" s="109" t="s">
        <v>1491</v>
      </c>
      <c r="E69" s="109" t="s">
        <v>1127</v>
      </c>
      <c r="F69" s="109">
        <v>9.4828349999999997</v>
      </c>
      <c r="G69" s="109">
        <v>10.419926999999999</v>
      </c>
      <c r="H69" s="109">
        <v>11.287534000000001</v>
      </c>
      <c r="I69" s="109">
        <v>12.152426</v>
      </c>
      <c r="J69" s="109">
        <v>12.963708</v>
      </c>
      <c r="K69" s="109">
        <v>13.633286</v>
      </c>
      <c r="L69" s="109">
        <v>14.262791999999999</v>
      </c>
      <c r="M69" s="109">
        <v>14.869062</v>
      </c>
      <c r="N69" s="109">
        <v>15.494346999999999</v>
      </c>
      <c r="O69" s="109">
        <v>16.135024999999999</v>
      </c>
      <c r="P69" s="109">
        <v>16.796637</v>
      </c>
      <c r="Q69" s="109">
        <v>17.441680999999999</v>
      </c>
      <c r="R69" s="109">
        <v>18.186598</v>
      </c>
      <c r="S69" s="109">
        <v>18.932759999999998</v>
      </c>
      <c r="T69" s="109">
        <v>19.730701</v>
      </c>
      <c r="U69" s="109">
        <v>20.589763999999999</v>
      </c>
      <c r="V69" s="109">
        <v>21.544627999999999</v>
      </c>
      <c r="W69" s="109">
        <v>22.577014999999999</v>
      </c>
      <c r="X69" s="109">
        <v>23.637888</v>
      </c>
      <c r="Y69" s="109">
        <v>24.774678999999999</v>
      </c>
      <c r="Z69" s="109">
        <v>25.988871</v>
      </c>
      <c r="AA69" s="109">
        <v>27.312747999999999</v>
      </c>
      <c r="AB69" s="109">
        <v>28.724049000000001</v>
      </c>
      <c r="AC69" s="109">
        <v>30.229347000000001</v>
      </c>
      <c r="AD69" s="109">
        <v>31.806156000000001</v>
      </c>
      <c r="AE69" s="109">
        <v>33.528435000000002</v>
      </c>
      <c r="AF69" s="109">
        <v>35.393272000000003</v>
      </c>
      <c r="AG69" s="109">
        <v>37.463073999999999</v>
      </c>
      <c r="AH69" s="109">
        <v>39.498669</v>
      </c>
      <c r="AI69" s="109">
        <v>41.72813</v>
      </c>
      <c r="AJ69" s="109">
        <v>44.123730000000002</v>
      </c>
      <c r="AK69" s="109">
        <v>46.665295</v>
      </c>
      <c r="AL69" s="100">
        <v>5.2999999999999999E-2</v>
      </c>
    </row>
    <row r="70" spans="1:38">
      <c r="A70" s="17" t="s">
        <v>112</v>
      </c>
      <c r="B70" s="109" t="s">
        <v>1152</v>
      </c>
      <c r="C70" s="109" t="s">
        <v>1234</v>
      </c>
      <c r="D70" s="109" t="s">
        <v>1492</v>
      </c>
      <c r="E70" s="109" t="s">
        <v>1127</v>
      </c>
      <c r="F70" s="109">
        <v>0</v>
      </c>
      <c r="G70" s="109">
        <v>4.2022999999999998E-2</v>
      </c>
      <c r="H70" s="109">
        <v>7.8827999999999995E-2</v>
      </c>
      <c r="I70" s="109">
        <v>0.117428</v>
      </c>
      <c r="J70" s="109">
        <v>0.15464700000000001</v>
      </c>
      <c r="K70" s="109">
        <v>0.18876200000000001</v>
      </c>
      <c r="L70" s="109">
        <v>0.22114200000000001</v>
      </c>
      <c r="M70" s="109">
        <v>0.25221399999999999</v>
      </c>
      <c r="N70" s="109">
        <v>0.28285500000000002</v>
      </c>
      <c r="O70" s="109">
        <v>0.31328099999999998</v>
      </c>
      <c r="P70" s="109">
        <v>0.34373900000000002</v>
      </c>
      <c r="Q70" s="109">
        <v>0.37302000000000002</v>
      </c>
      <c r="R70" s="109">
        <v>0.40406199999999998</v>
      </c>
      <c r="S70" s="109">
        <v>0.43482900000000002</v>
      </c>
      <c r="T70" s="109">
        <v>0.46739599999999998</v>
      </c>
      <c r="U70" s="109">
        <v>0.50030399999999997</v>
      </c>
      <c r="V70" s="109">
        <v>0.53513100000000002</v>
      </c>
      <c r="W70" s="109">
        <v>0.57220499999999996</v>
      </c>
      <c r="X70" s="109">
        <v>0.61060599999999998</v>
      </c>
      <c r="Y70" s="109">
        <v>0.65165099999999998</v>
      </c>
      <c r="Z70" s="109">
        <v>0.69301999999999997</v>
      </c>
      <c r="AA70" s="109">
        <v>0.73751999999999995</v>
      </c>
      <c r="AB70" s="109">
        <v>0.78456999999999999</v>
      </c>
      <c r="AC70" s="109">
        <v>0.834337</v>
      </c>
      <c r="AD70" s="109">
        <v>0.88637299999999997</v>
      </c>
      <c r="AE70" s="109">
        <v>0.94275900000000001</v>
      </c>
      <c r="AF70" s="109">
        <v>1.0035320000000001</v>
      </c>
      <c r="AG70" s="109">
        <v>1.0706599999999999</v>
      </c>
      <c r="AH70" s="109">
        <v>1.1372629999999999</v>
      </c>
      <c r="AI70" s="109">
        <v>1.2101470000000001</v>
      </c>
      <c r="AJ70" s="109">
        <v>1.287914</v>
      </c>
      <c r="AK70" s="109">
        <v>1.36988</v>
      </c>
      <c r="AL70" s="109" t="s">
        <v>142</v>
      </c>
    </row>
    <row r="71" spans="1:38">
      <c r="A71" s="17" t="s">
        <v>116</v>
      </c>
      <c r="B71" s="109" t="s">
        <v>1166</v>
      </c>
      <c r="C71" s="109" t="s">
        <v>1235</v>
      </c>
      <c r="D71" s="109" t="s">
        <v>1493</v>
      </c>
      <c r="E71" s="109" t="s">
        <v>1127</v>
      </c>
      <c r="F71" s="109">
        <v>0</v>
      </c>
      <c r="G71" s="109">
        <v>5.5306000000000001E-2</v>
      </c>
      <c r="H71" s="109">
        <v>0.103892</v>
      </c>
      <c r="I71" s="109">
        <v>0.15448899999999999</v>
      </c>
      <c r="J71" s="109">
        <v>0.20302799999999999</v>
      </c>
      <c r="K71" s="109">
        <v>0.24706</v>
      </c>
      <c r="L71" s="109">
        <v>0.288304</v>
      </c>
      <c r="M71" s="109">
        <v>0.32799699999999998</v>
      </c>
      <c r="N71" s="109">
        <v>0.36751400000000001</v>
      </c>
      <c r="O71" s="109">
        <v>0.40693000000000001</v>
      </c>
      <c r="P71" s="109">
        <v>0.44628699999999999</v>
      </c>
      <c r="Q71" s="109">
        <v>0.48405599999999999</v>
      </c>
      <c r="R71" s="109">
        <v>0.52407599999999999</v>
      </c>
      <c r="S71" s="109">
        <v>0.56353399999999998</v>
      </c>
      <c r="T71" s="109">
        <v>0.60492199999999996</v>
      </c>
      <c r="U71" s="109">
        <v>0.64663499999999996</v>
      </c>
      <c r="V71" s="109">
        <v>0.69105099999999997</v>
      </c>
      <c r="W71" s="109">
        <v>0.73821499999999995</v>
      </c>
      <c r="X71" s="109">
        <v>0.78693999999999997</v>
      </c>
      <c r="Y71" s="109">
        <v>0.83891499999999997</v>
      </c>
      <c r="Z71" s="109">
        <v>0.89107199999999998</v>
      </c>
      <c r="AA71" s="109">
        <v>0.94704600000000005</v>
      </c>
      <c r="AB71" s="109">
        <v>1.006078</v>
      </c>
      <c r="AC71" s="109">
        <v>1.068365</v>
      </c>
      <c r="AD71" s="109">
        <v>1.133327</v>
      </c>
      <c r="AE71" s="109">
        <v>1.2036279999999999</v>
      </c>
      <c r="AF71" s="109">
        <v>1.2792650000000001</v>
      </c>
      <c r="AG71" s="109">
        <v>1.362733</v>
      </c>
      <c r="AH71" s="109">
        <v>1.4453020000000001</v>
      </c>
      <c r="AI71" s="109">
        <v>1.5356529999999999</v>
      </c>
      <c r="AJ71" s="109">
        <v>1.6320079999999999</v>
      </c>
      <c r="AK71" s="109">
        <v>1.733589</v>
      </c>
      <c r="AL71" s="109" t="s">
        <v>142</v>
      </c>
    </row>
    <row r="72" spans="1:38">
      <c r="A72" s="17" t="s">
        <v>116</v>
      </c>
      <c r="B72" s="109" t="s">
        <v>1167</v>
      </c>
      <c r="C72" s="109" t="s">
        <v>1236</v>
      </c>
      <c r="D72" s="109" t="s">
        <v>1494</v>
      </c>
      <c r="E72" s="109" t="s">
        <v>1127</v>
      </c>
      <c r="F72" s="109">
        <v>0</v>
      </c>
      <c r="G72" s="109">
        <v>5.9111999999999998E-2</v>
      </c>
      <c r="H72" s="109">
        <v>0.110777</v>
      </c>
      <c r="I72" s="109">
        <v>0.16477900000000001</v>
      </c>
      <c r="J72" s="109">
        <v>0.21660499999999999</v>
      </c>
      <c r="K72" s="109">
        <v>0.26381100000000002</v>
      </c>
      <c r="L72" s="109">
        <v>0.30832300000000001</v>
      </c>
      <c r="M72" s="109">
        <v>0.35087800000000002</v>
      </c>
      <c r="N72" s="109">
        <v>0.39271299999999998</v>
      </c>
      <c r="O72" s="109">
        <v>0.43441600000000002</v>
      </c>
      <c r="P72" s="109">
        <v>0.47602299999999997</v>
      </c>
      <c r="Q72" s="109">
        <v>0.51595599999999997</v>
      </c>
      <c r="R72" s="109">
        <v>0.55831600000000003</v>
      </c>
      <c r="S72" s="109">
        <v>0.60019</v>
      </c>
      <c r="T72" s="109">
        <v>0.64449999999999996</v>
      </c>
      <c r="U72" s="109">
        <v>0.68922799999999995</v>
      </c>
      <c r="V72" s="109">
        <v>0.73654200000000003</v>
      </c>
      <c r="W72" s="109">
        <v>0.78691</v>
      </c>
      <c r="X72" s="109">
        <v>0.83909800000000001</v>
      </c>
      <c r="Y72" s="109">
        <v>0.89491299999999996</v>
      </c>
      <c r="Z72" s="109">
        <v>0.95108700000000002</v>
      </c>
      <c r="AA72" s="109">
        <v>1.011533</v>
      </c>
      <c r="AB72" s="109">
        <v>1.0754300000000001</v>
      </c>
      <c r="AC72" s="109">
        <v>1.1430039999999999</v>
      </c>
      <c r="AD72" s="109">
        <v>1.2136290000000001</v>
      </c>
      <c r="AE72" s="109">
        <v>1.2901450000000001</v>
      </c>
      <c r="AF72" s="109">
        <v>1.3725750000000001</v>
      </c>
      <c r="AG72" s="109">
        <v>1.4638770000000001</v>
      </c>
      <c r="AH72" s="109">
        <v>1.5540179999999999</v>
      </c>
      <c r="AI72" s="109">
        <v>1.6521459999999999</v>
      </c>
      <c r="AJ72" s="109">
        <v>1.7560199999999999</v>
      </c>
      <c r="AK72" s="109">
        <v>1.8644849999999999</v>
      </c>
      <c r="AL72" s="109" t="s">
        <v>142</v>
      </c>
    </row>
    <row r="73" spans="1:38">
      <c r="A73" s="17" t="s">
        <v>788</v>
      </c>
      <c r="B73" s="109" t="s">
        <v>1156</v>
      </c>
      <c r="C73" s="109" t="s">
        <v>1237</v>
      </c>
      <c r="D73" s="109" t="s">
        <v>1495</v>
      </c>
      <c r="E73" s="109" t="s">
        <v>1127</v>
      </c>
      <c r="F73" s="109">
        <v>0</v>
      </c>
      <c r="G73" s="109">
        <v>0.104361</v>
      </c>
      <c r="H73" s="109">
        <v>0.19897999999999999</v>
      </c>
      <c r="I73" s="109">
        <v>0.29944300000000001</v>
      </c>
      <c r="J73" s="109">
        <v>0.39796700000000002</v>
      </c>
      <c r="K73" s="109">
        <v>0.49045100000000003</v>
      </c>
      <c r="L73" s="109">
        <v>0.58083899999999999</v>
      </c>
      <c r="M73" s="109">
        <v>0.67079999999999995</v>
      </c>
      <c r="N73" s="109">
        <v>0.76322699999999999</v>
      </c>
      <c r="O73" s="109">
        <v>0.85664600000000002</v>
      </c>
      <c r="P73" s="109">
        <v>0.95287299999999997</v>
      </c>
      <c r="Q73" s="109">
        <v>1.0483150000000001</v>
      </c>
      <c r="R73" s="109">
        <v>1.150943</v>
      </c>
      <c r="S73" s="109">
        <v>1.2539830000000001</v>
      </c>
      <c r="T73" s="109">
        <v>1.3620289999999999</v>
      </c>
      <c r="U73" s="109">
        <v>1.4707399999999999</v>
      </c>
      <c r="V73" s="109">
        <v>1.5846119999999999</v>
      </c>
      <c r="W73" s="109">
        <v>1.704755</v>
      </c>
      <c r="X73" s="109">
        <v>1.828409</v>
      </c>
      <c r="Y73" s="109">
        <v>1.959357</v>
      </c>
      <c r="Z73" s="109">
        <v>2.0917759999999999</v>
      </c>
      <c r="AA73" s="109">
        <v>2.2329340000000002</v>
      </c>
      <c r="AB73" s="109">
        <v>2.381421</v>
      </c>
      <c r="AC73" s="109">
        <v>2.5377320000000001</v>
      </c>
      <c r="AD73" s="109">
        <v>2.7005469999999998</v>
      </c>
      <c r="AE73" s="109">
        <v>2.8762699999999999</v>
      </c>
      <c r="AF73" s="109">
        <v>3.065083</v>
      </c>
      <c r="AG73" s="109">
        <v>3.2730049999999999</v>
      </c>
      <c r="AH73" s="109">
        <v>3.4791470000000002</v>
      </c>
      <c r="AI73" s="109">
        <v>3.7042670000000002</v>
      </c>
      <c r="AJ73" s="109">
        <v>3.9440819999999999</v>
      </c>
      <c r="AK73" s="109">
        <v>4.1964740000000003</v>
      </c>
      <c r="AL73" s="109" t="s">
        <v>142</v>
      </c>
    </row>
    <row r="74" spans="1:38">
      <c r="B74" s="109" t="s">
        <v>1169</v>
      </c>
      <c r="C74" s="109" t="s">
        <v>1238</v>
      </c>
      <c r="D74" s="109" t="s">
        <v>1496</v>
      </c>
      <c r="E74" s="109" t="s">
        <v>1127</v>
      </c>
      <c r="F74" s="109">
        <v>910.41778599999998</v>
      </c>
      <c r="G74" s="109">
        <v>904.67193599999996</v>
      </c>
      <c r="H74" s="109">
        <v>906.67492700000003</v>
      </c>
      <c r="I74" s="109">
        <v>910.824341</v>
      </c>
      <c r="J74" s="109">
        <v>916.18945299999996</v>
      </c>
      <c r="K74" s="109">
        <v>916.754456</v>
      </c>
      <c r="L74" s="109">
        <v>917.79534899999999</v>
      </c>
      <c r="M74" s="109">
        <v>919.64654499999995</v>
      </c>
      <c r="N74" s="109">
        <v>923.70263699999998</v>
      </c>
      <c r="O74" s="109">
        <v>928.14770499999997</v>
      </c>
      <c r="P74" s="109">
        <v>932.71014400000001</v>
      </c>
      <c r="Q74" s="109">
        <v>934.43859899999995</v>
      </c>
      <c r="R74" s="109">
        <v>940.39080799999999</v>
      </c>
      <c r="S74" s="109">
        <v>945.41644299999996</v>
      </c>
      <c r="T74" s="109">
        <v>952.71173099999999</v>
      </c>
      <c r="U74" s="109">
        <v>959.542419</v>
      </c>
      <c r="V74" s="109">
        <v>969.23834199999999</v>
      </c>
      <c r="W74" s="109">
        <v>981.72210700000005</v>
      </c>
      <c r="X74" s="109">
        <v>993.88696300000004</v>
      </c>
      <c r="Y74" s="109">
        <v>1007.3838500000001</v>
      </c>
      <c r="Z74" s="109">
        <v>1021.90271</v>
      </c>
      <c r="AA74" s="109">
        <v>1038.1407469999999</v>
      </c>
      <c r="AB74" s="109">
        <v>1055.7886960000001</v>
      </c>
      <c r="AC74" s="109">
        <v>1075.1777340000001</v>
      </c>
      <c r="AD74" s="109">
        <v>1096.279419</v>
      </c>
      <c r="AE74" s="109">
        <v>1121.1507570000001</v>
      </c>
      <c r="AF74" s="109">
        <v>1148.577759</v>
      </c>
      <c r="AG74" s="109">
        <v>1180.0683590000001</v>
      </c>
      <c r="AH74" s="109">
        <v>1208.248047</v>
      </c>
      <c r="AI74" s="109">
        <v>1240.3016359999999</v>
      </c>
      <c r="AJ74" s="109">
        <v>1274.1513669999999</v>
      </c>
      <c r="AK74" s="109">
        <v>1308.824341</v>
      </c>
      <c r="AL74" s="100">
        <v>1.2E-2</v>
      </c>
    </row>
    <row r="75" spans="1:38">
      <c r="B75" s="109" t="s">
        <v>1170</v>
      </c>
      <c r="D75" s="109" t="s">
        <v>1497</v>
      </c>
    </row>
    <row r="76" spans="1:38">
      <c r="A76" s="17" t="s">
        <v>115</v>
      </c>
      <c r="B76" s="109" t="s">
        <v>1121</v>
      </c>
      <c r="C76" s="109" t="s">
        <v>1239</v>
      </c>
      <c r="D76" s="109" t="s">
        <v>1498</v>
      </c>
      <c r="E76" s="109" t="s">
        <v>1127</v>
      </c>
      <c r="F76" s="109">
        <v>4258.8935549999997</v>
      </c>
      <c r="G76" s="109">
        <v>4285.783203</v>
      </c>
      <c r="H76" s="109">
        <v>4320.4902339999999</v>
      </c>
      <c r="I76" s="109">
        <v>4344.2280270000001</v>
      </c>
      <c r="J76" s="109">
        <v>4361.0522460000002</v>
      </c>
      <c r="K76" s="109">
        <v>4342.6108400000003</v>
      </c>
      <c r="L76" s="109">
        <v>4319.611328</v>
      </c>
      <c r="M76" s="109">
        <v>4286.7934569999998</v>
      </c>
      <c r="N76" s="109">
        <v>4251.9614259999998</v>
      </c>
      <c r="O76" s="109">
        <v>4208.0600590000004</v>
      </c>
      <c r="P76" s="109">
        <v>4162.546875</v>
      </c>
      <c r="Q76" s="109">
        <v>4105.7827150000003</v>
      </c>
      <c r="R76" s="109">
        <v>4070.0808109999998</v>
      </c>
      <c r="S76" s="109">
        <v>4026.779297</v>
      </c>
      <c r="T76" s="109">
        <v>3994.0900879999999</v>
      </c>
      <c r="U76" s="109">
        <v>3958.875732</v>
      </c>
      <c r="V76" s="109">
        <v>3933.375732</v>
      </c>
      <c r="W76" s="109">
        <v>3914.6594239999999</v>
      </c>
      <c r="X76" s="109">
        <v>3893.8469239999999</v>
      </c>
      <c r="Y76" s="109">
        <v>3878.2661130000001</v>
      </c>
      <c r="Z76" s="109">
        <v>3864.001221</v>
      </c>
      <c r="AA76" s="109">
        <v>3855.7053219999998</v>
      </c>
      <c r="AB76" s="109">
        <v>3849.7072750000002</v>
      </c>
      <c r="AC76" s="109">
        <v>3848.711914</v>
      </c>
      <c r="AD76" s="109">
        <v>3847.7434079999998</v>
      </c>
      <c r="AE76" s="109">
        <v>3854.5754390000002</v>
      </c>
      <c r="AF76" s="109">
        <v>3866.46875</v>
      </c>
      <c r="AG76" s="109">
        <v>3887.9670409999999</v>
      </c>
      <c r="AH76" s="109">
        <v>3894.1276859999998</v>
      </c>
      <c r="AI76" s="109">
        <v>3908.438721</v>
      </c>
      <c r="AJ76" s="109">
        <v>3923.5161130000001</v>
      </c>
      <c r="AK76" s="109">
        <v>3936.148682</v>
      </c>
      <c r="AL76" s="100">
        <v>-3.0000000000000001E-3</v>
      </c>
    </row>
    <row r="77" spans="1:38">
      <c r="A77" s="17" t="s">
        <v>114</v>
      </c>
      <c r="B77" s="109" t="s">
        <v>1129</v>
      </c>
      <c r="C77" s="109" t="s">
        <v>1240</v>
      </c>
      <c r="D77" s="109" t="s">
        <v>1499</v>
      </c>
      <c r="E77" s="109" t="s">
        <v>1127</v>
      </c>
      <c r="F77" s="109">
        <v>4.3203969999999998</v>
      </c>
      <c r="G77" s="109">
        <v>3.7875899999999998</v>
      </c>
      <c r="H77" s="109">
        <v>3.3770989999999999</v>
      </c>
      <c r="I77" s="109">
        <v>3.0180609999999999</v>
      </c>
      <c r="J77" s="109">
        <v>2.7291829999999999</v>
      </c>
      <c r="K77" s="109">
        <v>2.4808590000000001</v>
      </c>
      <c r="L77" s="109">
        <v>2.2678069999999999</v>
      </c>
      <c r="M77" s="109">
        <v>2.0982630000000002</v>
      </c>
      <c r="N77" s="109">
        <v>1.9670859999999999</v>
      </c>
      <c r="O77" s="109">
        <v>1.8524020000000001</v>
      </c>
      <c r="P77" s="109">
        <v>1.752364</v>
      </c>
      <c r="Q77" s="109">
        <v>1.673133</v>
      </c>
      <c r="R77" s="109">
        <v>1.607944</v>
      </c>
      <c r="S77" s="109">
        <v>1.540219</v>
      </c>
      <c r="T77" s="109">
        <v>1.4848950000000001</v>
      </c>
      <c r="U77" s="109">
        <v>1.436504</v>
      </c>
      <c r="V77" s="109">
        <v>1.4005559999999999</v>
      </c>
      <c r="W77" s="109">
        <v>1.366252</v>
      </c>
      <c r="X77" s="109">
        <v>1.336071</v>
      </c>
      <c r="Y77" s="109">
        <v>1.311409</v>
      </c>
      <c r="Z77" s="109">
        <v>1.291439</v>
      </c>
      <c r="AA77" s="109">
        <v>1.2723869999999999</v>
      </c>
      <c r="AB77" s="109">
        <v>1.2574559999999999</v>
      </c>
      <c r="AC77" s="109">
        <v>1.242483</v>
      </c>
      <c r="AD77" s="109">
        <v>1.228507</v>
      </c>
      <c r="AE77" s="109">
        <v>1.222953</v>
      </c>
      <c r="AF77" s="109">
        <v>1.2228810000000001</v>
      </c>
      <c r="AG77" s="109">
        <v>1.2285379999999999</v>
      </c>
      <c r="AH77" s="109">
        <v>1.2311609999999999</v>
      </c>
      <c r="AI77" s="109">
        <v>1.2380340000000001</v>
      </c>
      <c r="AJ77" s="109">
        <v>1.245771</v>
      </c>
      <c r="AK77" s="109">
        <v>1.2545059999999999</v>
      </c>
      <c r="AL77" s="100">
        <v>-3.9E-2</v>
      </c>
    </row>
    <row r="78" spans="1:38">
      <c r="A78" s="17" t="s">
        <v>787</v>
      </c>
      <c r="B78" s="109" t="s">
        <v>1122</v>
      </c>
      <c r="C78" s="109" t="s">
        <v>1241</v>
      </c>
      <c r="D78" s="109" t="s">
        <v>1500</v>
      </c>
      <c r="E78" s="109" t="s">
        <v>1127</v>
      </c>
      <c r="F78" s="109">
        <v>0.81035999999999997</v>
      </c>
      <c r="G78" s="109">
        <v>0.88644400000000001</v>
      </c>
      <c r="H78" s="109">
        <v>0.94521200000000005</v>
      </c>
      <c r="I78" s="109">
        <v>0.99129800000000001</v>
      </c>
      <c r="J78" s="109">
        <v>1.024351</v>
      </c>
      <c r="K78" s="109">
        <v>1.039668</v>
      </c>
      <c r="L78" s="109">
        <v>1.0469550000000001</v>
      </c>
      <c r="M78" s="109">
        <v>1.0492729999999999</v>
      </c>
      <c r="N78" s="109">
        <v>1.0495110000000001</v>
      </c>
      <c r="O78" s="109">
        <v>1.046117</v>
      </c>
      <c r="P78" s="109">
        <v>1.0390809999999999</v>
      </c>
      <c r="Q78" s="109">
        <v>1.0273319999999999</v>
      </c>
      <c r="R78" s="109">
        <v>1.0181370000000001</v>
      </c>
      <c r="S78" s="109">
        <v>1.0045980000000001</v>
      </c>
      <c r="T78" s="109">
        <v>0.99453999999999998</v>
      </c>
      <c r="U78" s="109">
        <v>0.98602800000000002</v>
      </c>
      <c r="V78" s="109">
        <v>0.98146999999999995</v>
      </c>
      <c r="W78" s="109">
        <v>0.97937399999999997</v>
      </c>
      <c r="X78" s="109">
        <v>0.97847300000000004</v>
      </c>
      <c r="Y78" s="109">
        <v>0.98034900000000003</v>
      </c>
      <c r="Z78" s="109">
        <v>0.98392500000000005</v>
      </c>
      <c r="AA78" s="109">
        <v>0.990093</v>
      </c>
      <c r="AB78" s="109">
        <v>0.99858100000000005</v>
      </c>
      <c r="AC78" s="109">
        <v>1.0088900000000001</v>
      </c>
      <c r="AD78" s="109">
        <v>1.0199659999999999</v>
      </c>
      <c r="AE78" s="109">
        <v>1.0338259999999999</v>
      </c>
      <c r="AF78" s="109">
        <v>1.050095</v>
      </c>
      <c r="AG78" s="109">
        <v>1.070481</v>
      </c>
      <c r="AH78" s="109">
        <v>1.0880030000000001</v>
      </c>
      <c r="AI78" s="109">
        <v>1.108889</v>
      </c>
      <c r="AJ78" s="109">
        <v>1.130644</v>
      </c>
      <c r="AK78" s="109">
        <v>1.1521889999999999</v>
      </c>
      <c r="AL78" s="100">
        <v>1.0999999999999999E-2</v>
      </c>
    </row>
    <row r="79" spans="1:38">
      <c r="A79" s="17" t="s">
        <v>113</v>
      </c>
      <c r="B79" s="109" t="s">
        <v>1123</v>
      </c>
      <c r="C79" s="109" t="s">
        <v>1242</v>
      </c>
      <c r="D79" s="109" t="s">
        <v>1501</v>
      </c>
      <c r="E79" s="109" t="s">
        <v>1127</v>
      </c>
      <c r="F79" s="109">
        <v>54.018718999999997</v>
      </c>
      <c r="G79" s="109">
        <v>55.781914</v>
      </c>
      <c r="H79" s="109">
        <v>56.729793999999998</v>
      </c>
      <c r="I79" s="109">
        <v>56.885624</v>
      </c>
      <c r="J79" s="109">
        <v>56.448985999999998</v>
      </c>
      <c r="K79" s="109">
        <v>55.246741999999998</v>
      </c>
      <c r="L79" s="109">
        <v>53.820228999999998</v>
      </c>
      <c r="M79" s="109">
        <v>52.273933</v>
      </c>
      <c r="N79" s="109">
        <v>50.818474000000002</v>
      </c>
      <c r="O79" s="109">
        <v>49.399054999999997</v>
      </c>
      <c r="P79" s="109">
        <v>48.145229</v>
      </c>
      <c r="Q79" s="109">
        <v>46.961269000000001</v>
      </c>
      <c r="R79" s="109">
        <v>46.237040999999998</v>
      </c>
      <c r="S79" s="109">
        <v>45.686107999999997</v>
      </c>
      <c r="T79" s="109">
        <v>45.579388000000002</v>
      </c>
      <c r="U79" s="109">
        <v>45.790652999999999</v>
      </c>
      <c r="V79" s="109">
        <v>46.503081999999999</v>
      </c>
      <c r="W79" s="109">
        <v>47.745373000000001</v>
      </c>
      <c r="X79" s="109">
        <v>49.441398999999997</v>
      </c>
      <c r="Y79" s="109">
        <v>51.657761000000001</v>
      </c>
      <c r="Z79" s="109">
        <v>54.329909999999998</v>
      </c>
      <c r="AA79" s="109">
        <v>57.498725999999998</v>
      </c>
      <c r="AB79" s="109">
        <v>61.206291</v>
      </c>
      <c r="AC79" s="109">
        <v>65.498626999999999</v>
      </c>
      <c r="AD79" s="109">
        <v>70.278464999999997</v>
      </c>
      <c r="AE79" s="109">
        <v>75.747337000000002</v>
      </c>
      <c r="AF79" s="109">
        <v>81.962646000000007</v>
      </c>
      <c r="AG79" s="109">
        <v>89.130889999999994</v>
      </c>
      <c r="AH79" s="109">
        <v>96.720200000000006</v>
      </c>
      <c r="AI79" s="109">
        <v>105.325768</v>
      </c>
      <c r="AJ79" s="109">
        <v>114.90081000000001</v>
      </c>
      <c r="AK79" s="109">
        <v>125.43792000000001</v>
      </c>
      <c r="AL79" s="100">
        <v>2.8000000000000001E-2</v>
      </c>
    </row>
    <row r="80" spans="1:38">
      <c r="A80" s="17" t="s">
        <v>114</v>
      </c>
      <c r="B80" s="109" t="s">
        <v>1165</v>
      </c>
      <c r="C80" s="109" t="s">
        <v>1243</v>
      </c>
      <c r="D80" s="109" t="s">
        <v>1502</v>
      </c>
      <c r="E80" s="109" t="s">
        <v>1127</v>
      </c>
      <c r="F80" s="109">
        <v>0</v>
      </c>
      <c r="G80" s="109">
        <v>0</v>
      </c>
      <c r="H80" s="109">
        <v>0</v>
      </c>
      <c r="I80" s="109">
        <v>0</v>
      </c>
      <c r="J80" s="109">
        <v>0</v>
      </c>
      <c r="K80" s="109">
        <v>0</v>
      </c>
      <c r="L80" s="109">
        <v>0</v>
      </c>
      <c r="M80" s="109">
        <v>0</v>
      </c>
      <c r="N80" s="109">
        <v>0</v>
      </c>
      <c r="O80" s="109">
        <v>0</v>
      </c>
      <c r="P80" s="109">
        <v>0</v>
      </c>
      <c r="Q80" s="109">
        <v>0</v>
      </c>
      <c r="R80" s="109">
        <v>0</v>
      </c>
      <c r="S80" s="109">
        <v>0</v>
      </c>
      <c r="T80" s="109">
        <v>0</v>
      </c>
      <c r="U80" s="109">
        <v>0</v>
      </c>
      <c r="V80" s="109">
        <v>0</v>
      </c>
      <c r="W80" s="109">
        <v>0</v>
      </c>
      <c r="X80" s="109">
        <v>0</v>
      </c>
      <c r="Y80" s="109">
        <v>0</v>
      </c>
      <c r="Z80" s="109">
        <v>0</v>
      </c>
      <c r="AA80" s="109">
        <v>0</v>
      </c>
      <c r="AB80" s="109">
        <v>0</v>
      </c>
      <c r="AC80" s="109">
        <v>0</v>
      </c>
      <c r="AD80" s="109">
        <v>0</v>
      </c>
      <c r="AE80" s="109">
        <v>0</v>
      </c>
      <c r="AF80" s="109">
        <v>0</v>
      </c>
      <c r="AG80" s="109">
        <v>0</v>
      </c>
      <c r="AH80" s="109">
        <v>0</v>
      </c>
      <c r="AI80" s="109">
        <v>0</v>
      </c>
      <c r="AJ80" s="109">
        <v>0</v>
      </c>
      <c r="AK80" s="109">
        <v>0</v>
      </c>
      <c r="AL80" s="109" t="s">
        <v>142</v>
      </c>
    </row>
    <row r="81" spans="1:38">
      <c r="A81" s="17" t="s">
        <v>112</v>
      </c>
      <c r="B81" s="109" t="s">
        <v>1152</v>
      </c>
      <c r="C81" s="109" t="s">
        <v>1244</v>
      </c>
      <c r="D81" s="109" t="s">
        <v>1503</v>
      </c>
      <c r="E81" s="109" t="s">
        <v>1127</v>
      </c>
      <c r="F81" s="109">
        <v>0</v>
      </c>
      <c r="G81" s="109">
        <v>2.1637E-2</v>
      </c>
      <c r="H81" s="109">
        <v>3.5090000000000003E-2</v>
      </c>
      <c r="I81" s="109">
        <v>4.9528999999999997E-2</v>
      </c>
      <c r="J81" s="109">
        <v>6.3950999999999994E-2</v>
      </c>
      <c r="K81" s="109">
        <v>7.7684000000000003E-2</v>
      </c>
      <c r="L81" s="109">
        <v>9.1188000000000005E-2</v>
      </c>
      <c r="M81" s="109">
        <v>0.10445500000000001</v>
      </c>
      <c r="N81" s="109">
        <v>0.117675</v>
      </c>
      <c r="O81" s="109">
        <v>0.13055700000000001</v>
      </c>
      <c r="P81" s="109">
        <v>0.14303399999999999</v>
      </c>
      <c r="Q81" s="109">
        <v>0.154474</v>
      </c>
      <c r="R81" s="109">
        <v>0.16592999999999999</v>
      </c>
      <c r="S81" s="109">
        <v>0.176312</v>
      </c>
      <c r="T81" s="109">
        <v>0.18635399999999999</v>
      </c>
      <c r="U81" s="109">
        <v>0.195494</v>
      </c>
      <c r="V81" s="109">
        <v>0.204402</v>
      </c>
      <c r="W81" s="109">
        <v>0.213144</v>
      </c>
      <c r="X81" s="109">
        <v>0.221469</v>
      </c>
      <c r="Y81" s="109">
        <v>0.230132</v>
      </c>
      <c r="Z81" s="109">
        <v>0.23839299999999999</v>
      </c>
      <c r="AA81" s="109">
        <v>0.24653900000000001</v>
      </c>
      <c r="AB81" s="109">
        <v>0.25501600000000002</v>
      </c>
      <c r="AC81" s="109">
        <v>0.26447199999999998</v>
      </c>
      <c r="AD81" s="109">
        <v>0.27400099999999999</v>
      </c>
      <c r="AE81" s="109">
        <v>0.28440199999999999</v>
      </c>
      <c r="AF81" s="109">
        <v>0.29552899999999999</v>
      </c>
      <c r="AG81" s="109">
        <v>0.30787599999999998</v>
      </c>
      <c r="AH81" s="109">
        <v>0.31947500000000001</v>
      </c>
      <c r="AI81" s="109">
        <v>0.33218999999999999</v>
      </c>
      <c r="AJ81" s="109">
        <v>0.34556799999999999</v>
      </c>
      <c r="AK81" s="109">
        <v>0.359487</v>
      </c>
      <c r="AL81" s="109" t="s">
        <v>142</v>
      </c>
    </row>
    <row r="82" spans="1:38">
      <c r="A82" s="17" t="s">
        <v>116</v>
      </c>
      <c r="B82" s="109" t="s">
        <v>1166</v>
      </c>
      <c r="C82" s="109" t="s">
        <v>1245</v>
      </c>
      <c r="D82" s="109" t="s">
        <v>1504</v>
      </c>
      <c r="E82" s="109" t="s">
        <v>1127</v>
      </c>
      <c r="F82" s="109">
        <v>5.6251000000000002E-2</v>
      </c>
      <c r="G82" s="109">
        <v>8.1597000000000003E-2</v>
      </c>
      <c r="H82" s="109">
        <v>0.10340299999999999</v>
      </c>
      <c r="I82" s="109">
        <v>0.12631500000000001</v>
      </c>
      <c r="J82" s="109">
        <v>0.148871</v>
      </c>
      <c r="K82" s="109">
        <v>0.169628</v>
      </c>
      <c r="L82" s="109">
        <v>0.18956200000000001</v>
      </c>
      <c r="M82" s="109">
        <v>0.20862600000000001</v>
      </c>
      <c r="N82" s="109">
        <v>0.22717899999999999</v>
      </c>
      <c r="O82" s="109">
        <v>0.244647</v>
      </c>
      <c r="P82" s="109">
        <v>0.26111899999999999</v>
      </c>
      <c r="Q82" s="109">
        <v>0.27562399999999998</v>
      </c>
      <c r="R82" s="109">
        <v>0.29021400000000003</v>
      </c>
      <c r="S82" s="109">
        <v>0.30312800000000001</v>
      </c>
      <c r="T82" s="109">
        <v>0.31587300000000001</v>
      </c>
      <c r="U82" s="109">
        <v>0.32773200000000002</v>
      </c>
      <c r="V82" s="109">
        <v>0.34006500000000001</v>
      </c>
      <c r="W82" s="109">
        <v>0.35317900000000002</v>
      </c>
      <c r="X82" s="109">
        <v>0.36474000000000001</v>
      </c>
      <c r="Y82" s="109">
        <v>0.37606299999999998</v>
      </c>
      <c r="Z82" s="109">
        <v>0.38788600000000001</v>
      </c>
      <c r="AA82" s="109">
        <v>0.401592</v>
      </c>
      <c r="AB82" s="109">
        <v>0.41502800000000001</v>
      </c>
      <c r="AC82" s="109">
        <v>0.42952899999999999</v>
      </c>
      <c r="AD82" s="109">
        <v>0.44428600000000001</v>
      </c>
      <c r="AE82" s="109">
        <v>0.460422</v>
      </c>
      <c r="AF82" s="109">
        <v>0.477686</v>
      </c>
      <c r="AG82" s="109">
        <v>0.49685299999999999</v>
      </c>
      <c r="AH82" s="109">
        <v>0.51475000000000004</v>
      </c>
      <c r="AI82" s="109">
        <v>0.53438600000000003</v>
      </c>
      <c r="AJ82" s="109">
        <v>0.555033</v>
      </c>
      <c r="AK82" s="109">
        <v>0.57649399999999995</v>
      </c>
      <c r="AL82" s="100">
        <v>7.8E-2</v>
      </c>
    </row>
    <row r="83" spans="1:38">
      <c r="A83" s="17" t="s">
        <v>116</v>
      </c>
      <c r="B83" s="109" t="s">
        <v>1167</v>
      </c>
      <c r="C83" s="109" t="s">
        <v>1246</v>
      </c>
      <c r="D83" s="109" t="s">
        <v>1505</v>
      </c>
      <c r="E83" s="109" t="s">
        <v>1127</v>
      </c>
      <c r="F83" s="109">
        <v>5.3886999999999997E-2</v>
      </c>
      <c r="G83" s="109">
        <v>7.5287999999999994E-2</v>
      </c>
      <c r="H83" s="109">
        <v>9.5300999999999997E-2</v>
      </c>
      <c r="I83" s="109">
        <v>0.116435</v>
      </c>
      <c r="J83" s="109">
        <v>0.137355</v>
      </c>
      <c r="K83" s="109">
        <v>0.15673500000000001</v>
      </c>
      <c r="L83" s="109">
        <v>0.175457</v>
      </c>
      <c r="M83" s="109">
        <v>0.19339100000000001</v>
      </c>
      <c r="N83" s="109">
        <v>0.21087800000000001</v>
      </c>
      <c r="O83" s="109">
        <v>0.22747400000000001</v>
      </c>
      <c r="P83" s="109">
        <v>0.24316699999999999</v>
      </c>
      <c r="Q83" s="109">
        <v>0.257048</v>
      </c>
      <c r="R83" s="109">
        <v>0.27104600000000001</v>
      </c>
      <c r="S83" s="109">
        <v>0.283472</v>
      </c>
      <c r="T83" s="109">
        <v>0.295684</v>
      </c>
      <c r="U83" s="109">
        <v>0.30709399999999998</v>
      </c>
      <c r="V83" s="109">
        <v>0.31895499999999999</v>
      </c>
      <c r="W83" s="109">
        <v>0.33154400000000001</v>
      </c>
      <c r="X83" s="109">
        <v>0.34240999999999999</v>
      </c>
      <c r="Y83" s="109">
        <v>0.352989</v>
      </c>
      <c r="Z83" s="109">
        <v>0.36411900000000003</v>
      </c>
      <c r="AA83" s="109">
        <v>0.37709199999999998</v>
      </c>
      <c r="AB83" s="109">
        <v>0.38972299999999999</v>
      </c>
      <c r="AC83" s="109">
        <v>0.40329300000000001</v>
      </c>
      <c r="AD83" s="109">
        <v>0.417161</v>
      </c>
      <c r="AE83" s="109">
        <v>0.432394</v>
      </c>
      <c r="AF83" s="109">
        <v>0.44871800000000001</v>
      </c>
      <c r="AG83" s="109">
        <v>0.46686800000000001</v>
      </c>
      <c r="AH83" s="109">
        <v>0.483852</v>
      </c>
      <c r="AI83" s="109">
        <v>0.50248599999999999</v>
      </c>
      <c r="AJ83" s="109">
        <v>0.52207099999999995</v>
      </c>
      <c r="AK83" s="109">
        <v>0.54240999999999995</v>
      </c>
      <c r="AL83" s="100">
        <v>7.6999999999999999E-2</v>
      </c>
    </row>
    <row r="84" spans="1:38">
      <c r="A84" s="17" t="s">
        <v>788</v>
      </c>
      <c r="B84" s="109" t="s">
        <v>1156</v>
      </c>
      <c r="C84" s="109" t="s">
        <v>1247</v>
      </c>
      <c r="D84" s="109" t="s">
        <v>1506</v>
      </c>
      <c r="E84" s="109" t="s">
        <v>1127</v>
      </c>
      <c r="F84" s="109">
        <v>2.4469000000000001E-2</v>
      </c>
      <c r="G84" s="109">
        <v>7.2345000000000007E-2</v>
      </c>
      <c r="H84" s="109">
        <v>0.11251800000000001</v>
      </c>
      <c r="I84" s="109">
        <v>0.15587699999999999</v>
      </c>
      <c r="J84" s="109">
        <v>0.19958100000000001</v>
      </c>
      <c r="K84" s="109">
        <v>0.24171699999999999</v>
      </c>
      <c r="L84" s="109">
        <v>0.28384100000000001</v>
      </c>
      <c r="M84" s="109">
        <v>0.32609199999999999</v>
      </c>
      <c r="N84" s="109">
        <v>0.36918499999999999</v>
      </c>
      <c r="O84" s="109">
        <v>0.41171200000000002</v>
      </c>
      <c r="P84" s="109">
        <v>0.45395799999999997</v>
      </c>
      <c r="Q84" s="109">
        <v>0.49386999999999998</v>
      </c>
      <c r="R84" s="109">
        <v>0.53480099999999997</v>
      </c>
      <c r="S84" s="109">
        <v>0.57306199999999996</v>
      </c>
      <c r="T84" s="109">
        <v>0.61067199999999999</v>
      </c>
      <c r="U84" s="109">
        <v>0.64574600000000004</v>
      </c>
      <c r="V84" s="109">
        <v>0.68040999999999996</v>
      </c>
      <c r="W84" s="109">
        <v>0.71485399999999999</v>
      </c>
      <c r="X84" s="109">
        <v>0.747583</v>
      </c>
      <c r="Y84" s="109">
        <v>0.78036899999999998</v>
      </c>
      <c r="Z84" s="109">
        <v>0.81215199999999999</v>
      </c>
      <c r="AA84" s="109">
        <v>0.844248</v>
      </c>
      <c r="AB84" s="109">
        <v>0.87707000000000002</v>
      </c>
      <c r="AC84" s="109">
        <v>0.91173899999999997</v>
      </c>
      <c r="AD84" s="109">
        <v>0.94670600000000005</v>
      </c>
      <c r="AE84" s="109">
        <v>0.98437200000000002</v>
      </c>
      <c r="AF84" s="109">
        <v>1.024305</v>
      </c>
      <c r="AG84" s="109">
        <v>1.068252</v>
      </c>
      <c r="AH84" s="109">
        <v>1.10945</v>
      </c>
      <c r="AI84" s="109">
        <v>1.15442</v>
      </c>
      <c r="AJ84" s="109">
        <v>1.2016119999999999</v>
      </c>
      <c r="AK84" s="109">
        <v>1.2505729999999999</v>
      </c>
      <c r="AL84" s="100">
        <v>0.13500000000000001</v>
      </c>
    </row>
    <row r="85" spans="1:38">
      <c r="B85" s="109" t="s">
        <v>1171</v>
      </c>
      <c r="C85" s="109" t="s">
        <v>1248</v>
      </c>
      <c r="D85" s="109" t="s">
        <v>1507</v>
      </c>
      <c r="E85" s="109" t="s">
        <v>1127</v>
      </c>
      <c r="F85" s="109">
        <v>4318.1782229999999</v>
      </c>
      <c r="G85" s="109">
        <v>4346.4902339999999</v>
      </c>
      <c r="H85" s="109">
        <v>4381.8891599999997</v>
      </c>
      <c r="I85" s="109">
        <v>4405.5703119999998</v>
      </c>
      <c r="J85" s="109">
        <v>4421.8076170000004</v>
      </c>
      <c r="K85" s="109">
        <v>4402.0224609999996</v>
      </c>
      <c r="L85" s="109">
        <v>4377.4858400000003</v>
      </c>
      <c r="M85" s="109">
        <v>4343.0454099999997</v>
      </c>
      <c r="N85" s="109">
        <v>4306.720703</v>
      </c>
      <c r="O85" s="109">
        <v>4261.3710940000001</v>
      </c>
      <c r="P85" s="109">
        <v>4214.5834960000002</v>
      </c>
      <c r="Q85" s="109">
        <v>4156.6259769999997</v>
      </c>
      <c r="R85" s="109">
        <v>4120.2041019999997</v>
      </c>
      <c r="S85" s="109">
        <v>4076.3469239999999</v>
      </c>
      <c r="T85" s="109">
        <v>4043.5583499999998</v>
      </c>
      <c r="U85" s="109">
        <v>4008.5649410000001</v>
      </c>
      <c r="V85" s="109">
        <v>3983.804932</v>
      </c>
      <c r="W85" s="109">
        <v>3966.3630370000001</v>
      </c>
      <c r="X85" s="109">
        <v>3947.279297</v>
      </c>
      <c r="Y85" s="109">
        <v>3933.9553219999998</v>
      </c>
      <c r="Z85" s="109">
        <v>3922.4091800000001</v>
      </c>
      <c r="AA85" s="109">
        <v>3917.3376459999999</v>
      </c>
      <c r="AB85" s="109">
        <v>3915.1076659999999</v>
      </c>
      <c r="AC85" s="109">
        <v>3918.4704590000001</v>
      </c>
      <c r="AD85" s="109">
        <v>3922.3532709999999</v>
      </c>
      <c r="AE85" s="109">
        <v>3934.7416990000002</v>
      </c>
      <c r="AF85" s="109">
        <v>3952.9509280000002</v>
      </c>
      <c r="AG85" s="109">
        <v>3981.7370609999998</v>
      </c>
      <c r="AH85" s="109">
        <v>3995.5954590000001</v>
      </c>
      <c r="AI85" s="109">
        <v>4018.63501</v>
      </c>
      <c r="AJ85" s="109">
        <v>4043.4184570000002</v>
      </c>
      <c r="AK85" s="109">
        <v>4066.7226559999999</v>
      </c>
      <c r="AL85" s="100">
        <v>-2E-3</v>
      </c>
    </row>
    <row r="86" spans="1:38">
      <c r="B86" s="109" t="s">
        <v>1118</v>
      </c>
      <c r="C86" s="109" t="s">
        <v>1249</v>
      </c>
      <c r="D86" s="109" t="s">
        <v>1250</v>
      </c>
      <c r="F86" s="109" t="s">
        <v>1508</v>
      </c>
    </row>
    <row r="87" spans="1:38">
      <c r="A87" s="17" t="s">
        <v>115</v>
      </c>
      <c r="B87" s="109" t="s">
        <v>1121</v>
      </c>
      <c r="C87" s="109" t="s">
        <v>1251</v>
      </c>
      <c r="D87" s="109" t="s">
        <v>1509</v>
      </c>
      <c r="E87" s="109" t="s">
        <v>1127</v>
      </c>
      <c r="F87" s="109">
        <v>5283.0751950000003</v>
      </c>
      <c r="G87" s="109">
        <v>5306.7768550000001</v>
      </c>
      <c r="H87" s="109">
        <v>5348.8916019999997</v>
      </c>
      <c r="I87" s="109">
        <v>5377.5786129999997</v>
      </c>
      <c r="J87" s="109">
        <v>5399.9990230000003</v>
      </c>
      <c r="K87" s="109">
        <v>5381.0673829999996</v>
      </c>
      <c r="L87" s="109">
        <v>5358.2744140000004</v>
      </c>
      <c r="M87" s="109">
        <v>5325.1391599999997</v>
      </c>
      <c r="N87" s="109">
        <v>5291.7421880000002</v>
      </c>
      <c r="O87" s="109">
        <v>5248.9208980000003</v>
      </c>
      <c r="P87" s="109">
        <v>5204.5776370000003</v>
      </c>
      <c r="Q87" s="109">
        <v>5146.6835940000001</v>
      </c>
      <c r="R87" s="109">
        <v>5115.5185549999997</v>
      </c>
      <c r="S87" s="109">
        <v>5075.0776370000003</v>
      </c>
      <c r="T87" s="109">
        <v>5047.4741210000002</v>
      </c>
      <c r="U87" s="109">
        <v>5016.7963870000003</v>
      </c>
      <c r="V87" s="109">
        <v>4999.0166019999997</v>
      </c>
      <c r="W87" s="109">
        <v>4989.8193359999996</v>
      </c>
      <c r="X87" s="109">
        <v>4977.2446289999998</v>
      </c>
      <c r="Y87" s="109">
        <v>4970.8950199999999</v>
      </c>
      <c r="Z87" s="109">
        <v>4966.3193359999996</v>
      </c>
      <c r="AA87" s="109">
        <v>4968.9648440000001</v>
      </c>
      <c r="AB87" s="109">
        <v>4974.873047</v>
      </c>
      <c r="AC87" s="109">
        <v>4987.0131840000004</v>
      </c>
      <c r="AD87" s="109">
        <v>5000.1865230000003</v>
      </c>
      <c r="AE87" s="109">
        <v>5024.5239259999998</v>
      </c>
      <c r="AF87" s="109">
        <v>5056.236328</v>
      </c>
      <c r="AG87" s="109">
        <v>5101.4487300000001</v>
      </c>
      <c r="AH87" s="109">
        <v>5127.9819340000004</v>
      </c>
      <c r="AI87" s="109">
        <v>5166.626953</v>
      </c>
      <c r="AJ87" s="109">
        <v>5207.5229490000002</v>
      </c>
      <c r="AK87" s="109">
        <v>5247.1645509999998</v>
      </c>
      <c r="AL87" s="100">
        <v>0</v>
      </c>
    </row>
    <row r="88" spans="1:38">
      <c r="A88" s="17" t="s">
        <v>114</v>
      </c>
      <c r="B88" s="109" t="s">
        <v>1129</v>
      </c>
      <c r="C88" s="109" t="s">
        <v>1252</v>
      </c>
      <c r="D88" s="109" t="s">
        <v>1510</v>
      </c>
      <c r="E88" s="109" t="s">
        <v>1127</v>
      </c>
      <c r="F88" s="109">
        <v>485.40243500000003</v>
      </c>
      <c r="G88" s="109">
        <v>478.805725</v>
      </c>
      <c r="H88" s="109">
        <v>478.80367999999999</v>
      </c>
      <c r="I88" s="109">
        <v>478.13436899999999</v>
      </c>
      <c r="J88" s="109">
        <v>479.00756799999999</v>
      </c>
      <c r="K88" s="109">
        <v>478.700806</v>
      </c>
      <c r="L88" s="109">
        <v>479.14230300000003</v>
      </c>
      <c r="M88" s="109">
        <v>480.42889400000001</v>
      </c>
      <c r="N88" s="109">
        <v>482.82519500000001</v>
      </c>
      <c r="O88" s="109">
        <v>485.47219799999999</v>
      </c>
      <c r="P88" s="109">
        <v>488.65475500000002</v>
      </c>
      <c r="Q88" s="109">
        <v>490.72933999999998</v>
      </c>
      <c r="R88" s="109">
        <v>495.18454000000003</v>
      </c>
      <c r="S88" s="109">
        <v>499.391907</v>
      </c>
      <c r="T88" s="109">
        <v>504.92578099999997</v>
      </c>
      <c r="U88" s="109">
        <v>510.27957199999997</v>
      </c>
      <c r="V88" s="109">
        <v>516.91204800000003</v>
      </c>
      <c r="W88" s="109">
        <v>524.979919</v>
      </c>
      <c r="X88" s="109">
        <v>532.29345699999999</v>
      </c>
      <c r="Y88" s="109">
        <v>539.69964600000003</v>
      </c>
      <c r="Z88" s="109">
        <v>547.19457999999997</v>
      </c>
      <c r="AA88" s="109">
        <v>555.17535399999997</v>
      </c>
      <c r="AB88" s="109">
        <v>563.65759300000002</v>
      </c>
      <c r="AC88" s="109">
        <v>572.594604</v>
      </c>
      <c r="AD88" s="109">
        <v>581.68859899999995</v>
      </c>
      <c r="AE88" s="109">
        <v>592.11938499999997</v>
      </c>
      <c r="AF88" s="109">
        <v>603.21710199999995</v>
      </c>
      <c r="AG88" s="109">
        <v>615.88531499999999</v>
      </c>
      <c r="AH88" s="109">
        <v>626.395081</v>
      </c>
      <c r="AI88" s="109">
        <v>638.569885</v>
      </c>
      <c r="AJ88" s="109">
        <v>651.35040300000003</v>
      </c>
      <c r="AK88" s="109">
        <v>664.54235800000004</v>
      </c>
      <c r="AL88" s="100">
        <v>0.01</v>
      </c>
    </row>
    <row r="89" spans="1:38">
      <c r="A89" s="17" t="s">
        <v>787</v>
      </c>
      <c r="B89" s="109" t="s">
        <v>1122</v>
      </c>
      <c r="C89" s="109" t="s">
        <v>1253</v>
      </c>
      <c r="D89" s="109" t="s">
        <v>1511</v>
      </c>
      <c r="E89" s="109" t="s">
        <v>1127</v>
      </c>
      <c r="F89" s="109">
        <v>1.960367</v>
      </c>
      <c r="G89" s="109">
        <v>2.1215000000000002</v>
      </c>
      <c r="H89" s="109">
        <v>2.2668919999999999</v>
      </c>
      <c r="I89" s="109">
        <v>2.3951479999999998</v>
      </c>
      <c r="J89" s="109">
        <v>2.5059680000000002</v>
      </c>
      <c r="K89" s="109">
        <v>2.5839660000000002</v>
      </c>
      <c r="L89" s="109">
        <v>2.6485829999999999</v>
      </c>
      <c r="M89" s="109">
        <v>2.7022810000000002</v>
      </c>
      <c r="N89" s="109">
        <v>2.752202</v>
      </c>
      <c r="O89" s="109">
        <v>2.7959589999999999</v>
      </c>
      <c r="P89" s="109">
        <v>2.8348849999999999</v>
      </c>
      <c r="Q89" s="109">
        <v>2.8651499999999999</v>
      </c>
      <c r="R89" s="109">
        <v>2.9091010000000002</v>
      </c>
      <c r="S89" s="109">
        <v>2.9497819999999999</v>
      </c>
      <c r="T89" s="109">
        <v>3.0067810000000001</v>
      </c>
      <c r="U89" s="109">
        <v>3.0708769999999999</v>
      </c>
      <c r="V89" s="109">
        <v>3.1440980000000001</v>
      </c>
      <c r="W89" s="109">
        <v>3.2299890000000002</v>
      </c>
      <c r="X89" s="109">
        <v>3.322527</v>
      </c>
      <c r="Y89" s="109">
        <v>3.4273609999999999</v>
      </c>
      <c r="Z89" s="109">
        <v>3.5407489999999999</v>
      </c>
      <c r="AA89" s="109">
        <v>3.665832</v>
      </c>
      <c r="AB89" s="109">
        <v>3.8019850000000002</v>
      </c>
      <c r="AC89" s="109">
        <v>3.9487540000000001</v>
      </c>
      <c r="AD89" s="109">
        <v>4.1022249999999998</v>
      </c>
      <c r="AE89" s="109">
        <v>4.2720440000000002</v>
      </c>
      <c r="AF89" s="109">
        <v>4.4576640000000003</v>
      </c>
      <c r="AG89" s="109">
        <v>4.6677960000000001</v>
      </c>
      <c r="AH89" s="109">
        <v>4.8733839999999997</v>
      </c>
      <c r="AI89" s="109">
        <v>5.1036830000000002</v>
      </c>
      <c r="AJ89" s="109">
        <v>5.3425099999999999</v>
      </c>
      <c r="AK89" s="109">
        <v>5.5976819999999998</v>
      </c>
      <c r="AL89" s="100">
        <v>3.4000000000000002E-2</v>
      </c>
    </row>
    <row r="90" spans="1:38">
      <c r="A90" s="17" t="s">
        <v>113</v>
      </c>
      <c r="B90" s="109" t="s">
        <v>1123</v>
      </c>
      <c r="C90" s="109" t="s">
        <v>1254</v>
      </c>
      <c r="D90" s="109" t="s">
        <v>1512</v>
      </c>
      <c r="E90" s="109" t="s">
        <v>1127</v>
      </c>
      <c r="F90" s="109">
        <v>55.134186</v>
      </c>
      <c r="G90" s="109">
        <v>57.093105000000001</v>
      </c>
      <c r="H90" s="109">
        <v>58.223103000000002</v>
      </c>
      <c r="I90" s="109">
        <v>58.559806999999999</v>
      </c>
      <c r="J90" s="109">
        <v>58.292090999999999</v>
      </c>
      <c r="K90" s="109">
        <v>57.231093999999999</v>
      </c>
      <c r="L90" s="109">
        <v>55.931792999999999</v>
      </c>
      <c r="M90" s="109">
        <v>54.498989000000002</v>
      </c>
      <c r="N90" s="109">
        <v>53.148944999999998</v>
      </c>
      <c r="O90" s="109">
        <v>51.826168000000003</v>
      </c>
      <c r="P90" s="109">
        <v>50.658943000000001</v>
      </c>
      <c r="Q90" s="109">
        <v>49.543762000000001</v>
      </c>
      <c r="R90" s="109">
        <v>48.892792</v>
      </c>
      <c r="S90" s="109">
        <v>48.404400000000003</v>
      </c>
      <c r="T90" s="109">
        <v>48.362166999999999</v>
      </c>
      <c r="U90" s="109">
        <v>48.631774999999998</v>
      </c>
      <c r="V90" s="109">
        <v>49.407615999999997</v>
      </c>
      <c r="W90" s="109">
        <v>50.719116</v>
      </c>
      <c r="X90" s="109">
        <v>52.486217000000003</v>
      </c>
      <c r="Y90" s="109">
        <v>54.779701000000003</v>
      </c>
      <c r="Z90" s="109">
        <v>57.534092000000001</v>
      </c>
      <c r="AA90" s="109">
        <v>60.793658999999998</v>
      </c>
      <c r="AB90" s="109">
        <v>64.598258999999999</v>
      </c>
      <c r="AC90" s="109">
        <v>68.995841999999996</v>
      </c>
      <c r="AD90" s="109">
        <v>73.883758999999998</v>
      </c>
      <c r="AE90" s="109">
        <v>79.473831000000004</v>
      </c>
      <c r="AF90" s="109">
        <v>85.826003999999998</v>
      </c>
      <c r="AG90" s="109">
        <v>93.153931</v>
      </c>
      <c r="AH90" s="109">
        <v>100.899231</v>
      </c>
      <c r="AI90" s="109">
        <v>109.68302199999999</v>
      </c>
      <c r="AJ90" s="109">
        <v>119.453796</v>
      </c>
      <c r="AK90" s="109">
        <v>130.204025</v>
      </c>
      <c r="AL90" s="100">
        <v>2.8000000000000001E-2</v>
      </c>
    </row>
    <row r="91" spans="1:38">
      <c r="A91" s="17" t="s">
        <v>114</v>
      </c>
      <c r="B91" s="109" t="s">
        <v>1165</v>
      </c>
      <c r="C91" s="109" t="s">
        <v>1255</v>
      </c>
      <c r="D91" s="109" t="s">
        <v>1513</v>
      </c>
      <c r="E91" s="109" t="s">
        <v>1127</v>
      </c>
      <c r="F91" s="109">
        <v>55.980674999999998</v>
      </c>
      <c r="G91" s="109">
        <v>59.802222999999998</v>
      </c>
      <c r="H91" s="109">
        <v>64.008056999999994</v>
      </c>
      <c r="I91" s="109">
        <v>67.590835999999996</v>
      </c>
      <c r="J91" s="109">
        <v>71.062584000000001</v>
      </c>
      <c r="K91" s="109">
        <v>74.068741000000003</v>
      </c>
      <c r="L91" s="109">
        <v>77.164467000000002</v>
      </c>
      <c r="M91" s="109">
        <v>80.250816</v>
      </c>
      <c r="N91" s="109">
        <v>83.477905000000007</v>
      </c>
      <c r="O91" s="109">
        <v>86.746589999999998</v>
      </c>
      <c r="P91" s="109">
        <v>90.212608000000003</v>
      </c>
      <c r="Q91" s="109">
        <v>93.622687999999997</v>
      </c>
      <c r="R91" s="109">
        <v>97.616951</v>
      </c>
      <c r="S91" s="109">
        <v>101.55544999999999</v>
      </c>
      <c r="T91" s="109">
        <v>105.787689</v>
      </c>
      <c r="U91" s="109">
        <v>109.926636</v>
      </c>
      <c r="V91" s="109">
        <v>114.42358400000001</v>
      </c>
      <c r="W91" s="109">
        <v>119.190079</v>
      </c>
      <c r="X91" s="109">
        <v>123.917992</v>
      </c>
      <c r="Y91" s="109">
        <v>128.759567</v>
      </c>
      <c r="Z91" s="109">
        <v>134.03454600000001</v>
      </c>
      <c r="AA91" s="109">
        <v>139.80465699999999</v>
      </c>
      <c r="AB91" s="109">
        <v>145.99169900000001</v>
      </c>
      <c r="AC91" s="109">
        <v>152.59783899999999</v>
      </c>
      <c r="AD91" s="109">
        <v>159.42468299999999</v>
      </c>
      <c r="AE91" s="109">
        <v>166.892517</v>
      </c>
      <c r="AF91" s="109">
        <v>174.891998</v>
      </c>
      <c r="AG91" s="109">
        <v>183.71383700000001</v>
      </c>
      <c r="AH91" s="109">
        <v>192.29870600000001</v>
      </c>
      <c r="AI91" s="109">
        <v>201.92330899999999</v>
      </c>
      <c r="AJ91" s="109">
        <v>212.136032</v>
      </c>
      <c r="AK91" s="109">
        <v>223.12020899999999</v>
      </c>
      <c r="AL91" s="100">
        <v>4.5999999999999999E-2</v>
      </c>
    </row>
    <row r="92" spans="1:38">
      <c r="A92" s="17" t="s">
        <v>112</v>
      </c>
      <c r="B92" s="109" t="s">
        <v>1152</v>
      </c>
      <c r="C92" s="109" t="s">
        <v>1256</v>
      </c>
      <c r="D92" s="109" t="s">
        <v>1514</v>
      </c>
      <c r="E92" s="109" t="s">
        <v>1127</v>
      </c>
      <c r="F92" s="109">
        <v>6.8770000000000003E-3</v>
      </c>
      <c r="G92" s="109">
        <v>9.7259999999999999E-2</v>
      </c>
      <c r="H92" s="109">
        <v>0.17502300000000001</v>
      </c>
      <c r="I92" s="109">
        <v>0.25628400000000001</v>
      </c>
      <c r="J92" s="109">
        <v>0.337088</v>
      </c>
      <c r="K92" s="109">
        <v>0.41384799999999999</v>
      </c>
      <c r="L92" s="109">
        <v>0.48877700000000002</v>
      </c>
      <c r="M92" s="109">
        <v>0.56186899999999995</v>
      </c>
      <c r="N92" s="109">
        <v>0.63453700000000002</v>
      </c>
      <c r="O92" s="109">
        <v>0.70609999999999995</v>
      </c>
      <c r="P92" s="109">
        <v>0.77689799999999998</v>
      </c>
      <c r="Q92" s="109">
        <v>0.84427700000000006</v>
      </c>
      <c r="R92" s="109">
        <v>0.91504300000000005</v>
      </c>
      <c r="S92" s="109">
        <v>0.98389599999999999</v>
      </c>
      <c r="T92" s="109">
        <v>1.0550040000000001</v>
      </c>
      <c r="U92" s="109">
        <v>1.12561</v>
      </c>
      <c r="V92" s="109">
        <v>1.1998819999999999</v>
      </c>
      <c r="W92" s="109">
        <v>1.2779180000000001</v>
      </c>
      <c r="X92" s="109">
        <v>1.3570279999999999</v>
      </c>
      <c r="Y92" s="109">
        <v>1.440644</v>
      </c>
      <c r="Z92" s="109">
        <v>1.525018</v>
      </c>
      <c r="AA92" s="109">
        <v>1.613586</v>
      </c>
      <c r="AB92" s="109">
        <v>1.7065889999999999</v>
      </c>
      <c r="AC92" s="109">
        <v>1.8045359999999999</v>
      </c>
      <c r="AD92" s="109">
        <v>1.904031</v>
      </c>
      <c r="AE92" s="109">
        <v>2.0101239999999998</v>
      </c>
      <c r="AF92" s="109">
        <v>2.1227610000000001</v>
      </c>
      <c r="AG92" s="109">
        <v>2.2462300000000002</v>
      </c>
      <c r="AH92" s="109">
        <v>2.3669660000000001</v>
      </c>
      <c r="AI92" s="109">
        <v>2.4994879999999999</v>
      </c>
      <c r="AJ92" s="109">
        <v>2.64045</v>
      </c>
      <c r="AK92" s="109">
        <v>2.7902110000000002</v>
      </c>
      <c r="AL92" s="100">
        <v>0.214</v>
      </c>
    </row>
    <row r="93" spans="1:38">
      <c r="A93" s="17" t="s">
        <v>116</v>
      </c>
      <c r="B93" s="109" t="s">
        <v>1166</v>
      </c>
      <c r="C93" s="109" t="s">
        <v>1257</v>
      </c>
      <c r="D93" s="109" t="s">
        <v>1515</v>
      </c>
      <c r="E93" s="109" t="s">
        <v>1127</v>
      </c>
      <c r="F93" s="109">
        <v>5.6251000000000002E-2</v>
      </c>
      <c r="G93" s="109">
        <v>0.17300299999999999</v>
      </c>
      <c r="H93" s="109">
        <v>0.27990900000000002</v>
      </c>
      <c r="I93" s="109">
        <v>0.39041700000000001</v>
      </c>
      <c r="J93" s="109">
        <v>0.49920300000000001</v>
      </c>
      <c r="K93" s="109">
        <v>0.60069099999999997</v>
      </c>
      <c r="L93" s="109">
        <v>0.69786099999999995</v>
      </c>
      <c r="M93" s="109">
        <v>0.791323</v>
      </c>
      <c r="N93" s="109">
        <v>0.88317199999999996</v>
      </c>
      <c r="O93" s="109">
        <v>0.97270500000000004</v>
      </c>
      <c r="P93" s="109">
        <v>1.060101</v>
      </c>
      <c r="Q93" s="109">
        <v>1.1420429999999999</v>
      </c>
      <c r="R93" s="109">
        <v>1.2278709999999999</v>
      </c>
      <c r="S93" s="109">
        <v>1.310603</v>
      </c>
      <c r="T93" s="109">
        <v>1.3962110000000001</v>
      </c>
      <c r="U93" s="109">
        <v>1.4813769999999999</v>
      </c>
      <c r="V93" s="109">
        <v>1.5719609999999999</v>
      </c>
      <c r="W93" s="109">
        <v>1.6680120000000001</v>
      </c>
      <c r="X93" s="109">
        <v>1.7642770000000001</v>
      </c>
      <c r="Y93" s="109">
        <v>1.8653869999999999</v>
      </c>
      <c r="Z93" s="109">
        <v>1.968116</v>
      </c>
      <c r="AA93" s="109">
        <v>2.0778089999999998</v>
      </c>
      <c r="AB93" s="109">
        <v>2.1916069999999999</v>
      </c>
      <c r="AC93" s="109">
        <v>2.3111649999999999</v>
      </c>
      <c r="AD93" s="109">
        <v>2.4325570000000001</v>
      </c>
      <c r="AE93" s="109">
        <v>2.5622319999999998</v>
      </c>
      <c r="AF93" s="109">
        <v>2.7000130000000002</v>
      </c>
      <c r="AG93" s="109">
        <v>2.8512819999999999</v>
      </c>
      <c r="AH93" s="109">
        <v>2.9988130000000002</v>
      </c>
      <c r="AI93" s="109">
        <v>3.1610520000000002</v>
      </c>
      <c r="AJ93" s="109">
        <v>3.3338359999999998</v>
      </c>
      <c r="AK93" s="109">
        <v>3.5176080000000001</v>
      </c>
      <c r="AL93" s="100">
        <v>0.14299999999999999</v>
      </c>
    </row>
    <row r="94" spans="1:38">
      <c r="A94" s="17" t="s">
        <v>116</v>
      </c>
      <c r="B94" s="109" t="s">
        <v>1167</v>
      </c>
      <c r="C94" s="109" t="s">
        <v>1258</v>
      </c>
      <c r="D94" s="109" t="s">
        <v>1516</v>
      </c>
      <c r="E94" s="109" t="s">
        <v>1127</v>
      </c>
      <c r="F94" s="109">
        <v>5.3886999999999997E-2</v>
      </c>
      <c r="G94" s="109">
        <v>0.17217499999999999</v>
      </c>
      <c r="H94" s="109">
        <v>0.28195799999999999</v>
      </c>
      <c r="I94" s="109">
        <v>0.39607900000000001</v>
      </c>
      <c r="J94" s="109">
        <v>0.50887499999999997</v>
      </c>
      <c r="K94" s="109">
        <v>0.61495599999999995</v>
      </c>
      <c r="L94" s="109">
        <v>0.71757899999999997</v>
      </c>
      <c r="M94" s="109">
        <v>0.81676700000000002</v>
      </c>
      <c r="N94" s="109">
        <v>0.91452100000000003</v>
      </c>
      <c r="O94" s="109">
        <v>1.0104850000000001</v>
      </c>
      <c r="P94" s="109">
        <v>1.1050390000000001</v>
      </c>
      <c r="Q94" s="109">
        <v>1.19462</v>
      </c>
      <c r="R94" s="109">
        <v>1.289026</v>
      </c>
      <c r="S94" s="109">
        <v>1.3805400000000001</v>
      </c>
      <c r="T94" s="109">
        <v>1.475543</v>
      </c>
      <c r="U94" s="109">
        <v>1.570241</v>
      </c>
      <c r="V94" s="109">
        <v>1.670417</v>
      </c>
      <c r="W94" s="109">
        <v>1.7764420000000001</v>
      </c>
      <c r="X94" s="109">
        <v>1.8826099999999999</v>
      </c>
      <c r="Y94" s="109">
        <v>1.9940009999999999</v>
      </c>
      <c r="Z94" s="109">
        <v>2.1072519999999999</v>
      </c>
      <c r="AA94" s="109">
        <v>2.2279779999999998</v>
      </c>
      <c r="AB94" s="109">
        <v>2.3533949999999999</v>
      </c>
      <c r="AC94" s="109">
        <v>2.4850569999999998</v>
      </c>
      <c r="AD94" s="109">
        <v>2.6189209999999998</v>
      </c>
      <c r="AE94" s="109">
        <v>2.7619250000000002</v>
      </c>
      <c r="AF94" s="109">
        <v>2.9138299999999999</v>
      </c>
      <c r="AG94" s="109">
        <v>3.080711</v>
      </c>
      <c r="AH94" s="109">
        <v>3.243303</v>
      </c>
      <c r="AI94" s="109">
        <v>3.421335</v>
      </c>
      <c r="AJ94" s="109">
        <v>3.609899</v>
      </c>
      <c r="AK94" s="109">
        <v>3.809234</v>
      </c>
      <c r="AL94" s="100">
        <v>0.14699999999999999</v>
      </c>
    </row>
    <row r="95" spans="1:38">
      <c r="A95" s="17" t="s">
        <v>788</v>
      </c>
      <c r="B95" s="109" t="s">
        <v>1156</v>
      </c>
      <c r="C95" s="109" t="s">
        <v>1259</v>
      </c>
      <c r="D95" s="109" t="s">
        <v>1517</v>
      </c>
      <c r="E95" s="109" t="s">
        <v>1127</v>
      </c>
      <c r="F95" s="109">
        <v>2.4469000000000001E-2</v>
      </c>
      <c r="G95" s="109">
        <v>0.176735</v>
      </c>
      <c r="H95" s="109">
        <v>0.311558</v>
      </c>
      <c r="I95" s="109">
        <v>0.45541199999999998</v>
      </c>
      <c r="J95" s="109">
        <v>0.59767300000000001</v>
      </c>
      <c r="K95" s="109">
        <v>0.73232399999999997</v>
      </c>
      <c r="L95" s="109">
        <v>0.86486600000000002</v>
      </c>
      <c r="M95" s="109">
        <v>0.99710699999999997</v>
      </c>
      <c r="N95" s="109">
        <v>1.132654</v>
      </c>
      <c r="O95" s="109">
        <v>1.268626</v>
      </c>
      <c r="P95" s="109">
        <v>1.4071229999999999</v>
      </c>
      <c r="Q95" s="109">
        <v>1.5425</v>
      </c>
      <c r="R95" s="109">
        <v>1.68608</v>
      </c>
      <c r="S95" s="109">
        <v>1.8274010000000001</v>
      </c>
      <c r="T95" s="109">
        <v>1.9730749999999999</v>
      </c>
      <c r="U95" s="109">
        <v>2.1168770000000001</v>
      </c>
      <c r="V95" s="109">
        <v>2.2654290000000001</v>
      </c>
      <c r="W95" s="109">
        <v>2.420032</v>
      </c>
      <c r="X95" s="109">
        <v>2.5764279999999999</v>
      </c>
      <c r="Y95" s="109">
        <v>2.7401740000000001</v>
      </c>
      <c r="Z95" s="109">
        <v>2.9043869999999998</v>
      </c>
      <c r="AA95" s="109">
        <v>3.0776509999999999</v>
      </c>
      <c r="AB95" s="109">
        <v>3.2589670000000002</v>
      </c>
      <c r="AC95" s="109">
        <v>3.449954</v>
      </c>
      <c r="AD95" s="109">
        <v>3.6477400000000002</v>
      </c>
      <c r="AE95" s="109">
        <v>3.8611330000000001</v>
      </c>
      <c r="AF95" s="109">
        <v>4.08988</v>
      </c>
      <c r="AG95" s="109">
        <v>4.3417500000000002</v>
      </c>
      <c r="AH95" s="109">
        <v>4.5890880000000003</v>
      </c>
      <c r="AI95" s="109">
        <v>4.8591769999999999</v>
      </c>
      <c r="AJ95" s="109">
        <v>5.1461829999999997</v>
      </c>
      <c r="AK95" s="109">
        <v>5.4475350000000002</v>
      </c>
      <c r="AL95" s="100">
        <v>0.19</v>
      </c>
    </row>
    <row r="96" spans="1:38">
      <c r="B96" s="109" t="s">
        <v>530</v>
      </c>
      <c r="C96" s="109" t="s">
        <v>1260</v>
      </c>
      <c r="D96" s="109" t="s">
        <v>1518</v>
      </c>
      <c r="E96" s="109" t="s">
        <v>1127</v>
      </c>
      <c r="F96" s="109">
        <v>5881.6953119999998</v>
      </c>
      <c r="G96" s="109">
        <v>5905.2197269999997</v>
      </c>
      <c r="H96" s="109">
        <v>5953.2416990000002</v>
      </c>
      <c r="I96" s="109">
        <v>5985.7568359999996</v>
      </c>
      <c r="J96" s="109">
        <v>6012.8134769999997</v>
      </c>
      <c r="K96" s="109">
        <v>5996.0131840000004</v>
      </c>
      <c r="L96" s="109">
        <v>5975.9301759999998</v>
      </c>
      <c r="M96" s="109">
        <v>5946.185547</v>
      </c>
      <c r="N96" s="109">
        <v>5917.5112300000001</v>
      </c>
      <c r="O96" s="109">
        <v>5879.71875</v>
      </c>
      <c r="P96" s="109">
        <v>5841.2875979999999</v>
      </c>
      <c r="Q96" s="109">
        <v>5788.169922</v>
      </c>
      <c r="R96" s="109">
        <v>5765.2392579999996</v>
      </c>
      <c r="S96" s="109">
        <v>5732.8842770000001</v>
      </c>
      <c r="T96" s="109">
        <v>5715.4565430000002</v>
      </c>
      <c r="U96" s="109">
        <v>5694.9985349999997</v>
      </c>
      <c r="V96" s="109">
        <v>5689.607422</v>
      </c>
      <c r="W96" s="109">
        <v>5695.080078</v>
      </c>
      <c r="X96" s="109">
        <v>5696.8491210000002</v>
      </c>
      <c r="Y96" s="109">
        <v>5705.6015619999998</v>
      </c>
      <c r="Z96" s="109">
        <v>5717.1308589999999</v>
      </c>
      <c r="AA96" s="109">
        <v>5737.3984380000002</v>
      </c>
      <c r="AB96" s="109">
        <v>5762.4316410000001</v>
      </c>
      <c r="AC96" s="109">
        <v>5795.2006840000004</v>
      </c>
      <c r="AD96" s="109">
        <v>5829.888672</v>
      </c>
      <c r="AE96" s="109">
        <v>5878.4785160000001</v>
      </c>
      <c r="AF96" s="109">
        <v>5936.4575199999999</v>
      </c>
      <c r="AG96" s="109">
        <v>6011.3896480000003</v>
      </c>
      <c r="AH96" s="109">
        <v>6065.6474609999996</v>
      </c>
      <c r="AI96" s="109">
        <v>6135.845703</v>
      </c>
      <c r="AJ96" s="109">
        <v>6210.5346680000002</v>
      </c>
      <c r="AK96" s="109">
        <v>6286.1933589999999</v>
      </c>
      <c r="AL96" s="100">
        <v>2E-3</v>
      </c>
    </row>
    <row r="97" spans="1:38">
      <c r="B97" s="109" t="s">
        <v>1174</v>
      </c>
      <c r="D97" s="109" t="s">
        <v>1519</v>
      </c>
    </row>
    <row r="98" spans="1:38">
      <c r="B98" s="109" t="s">
        <v>1118</v>
      </c>
      <c r="D98" s="109" t="s">
        <v>1520</v>
      </c>
    </row>
    <row r="99" spans="1:38">
      <c r="A99" s="17" t="s">
        <v>115</v>
      </c>
      <c r="B99" s="109" t="s">
        <v>1121</v>
      </c>
      <c r="C99" s="109" t="s">
        <v>1261</v>
      </c>
      <c r="D99" s="109" t="s">
        <v>1521</v>
      </c>
      <c r="E99" s="109" t="s">
        <v>1262</v>
      </c>
      <c r="F99" s="109">
        <v>14.254448999999999</v>
      </c>
      <c r="G99" s="109">
        <v>14.438589</v>
      </c>
      <c r="H99" s="109">
        <v>14.626008000000001</v>
      </c>
      <c r="I99" s="109">
        <v>14.813542999999999</v>
      </c>
      <c r="J99" s="109">
        <v>15.008523</v>
      </c>
      <c r="K99" s="109">
        <v>15.215211</v>
      </c>
      <c r="L99" s="109">
        <v>15.436627</v>
      </c>
      <c r="M99" s="109">
        <v>15.671289</v>
      </c>
      <c r="N99" s="109">
        <v>15.912822</v>
      </c>
      <c r="O99" s="109">
        <v>16.143941999999999</v>
      </c>
      <c r="P99" s="109">
        <v>16.365739999999999</v>
      </c>
      <c r="Q99" s="109">
        <v>16.571321000000001</v>
      </c>
      <c r="R99" s="109">
        <v>16.759809000000001</v>
      </c>
      <c r="S99" s="109">
        <v>16.933496000000002</v>
      </c>
      <c r="T99" s="109">
        <v>17.092483999999999</v>
      </c>
      <c r="U99" s="109">
        <v>17.234449000000001</v>
      </c>
      <c r="V99" s="109">
        <v>17.362646000000002</v>
      </c>
      <c r="W99" s="109">
        <v>17.480941999999999</v>
      </c>
      <c r="X99" s="109">
        <v>17.588930000000001</v>
      </c>
      <c r="Y99" s="109">
        <v>17.686827000000001</v>
      </c>
      <c r="Z99" s="109">
        <v>17.772673000000001</v>
      </c>
      <c r="AA99" s="109">
        <v>17.847857999999999</v>
      </c>
      <c r="AB99" s="109">
        <v>17.913498000000001</v>
      </c>
      <c r="AC99" s="109">
        <v>17.970737</v>
      </c>
      <c r="AD99" s="109">
        <v>18.017588</v>
      </c>
      <c r="AE99" s="109">
        <v>18.056153999999999</v>
      </c>
      <c r="AF99" s="109">
        <v>18.088818</v>
      </c>
      <c r="AG99" s="109">
        <v>18.116893999999998</v>
      </c>
      <c r="AH99" s="109">
        <v>18.139354999999998</v>
      </c>
      <c r="AI99" s="109">
        <v>18.156986</v>
      </c>
      <c r="AJ99" s="109">
        <v>18.172001000000002</v>
      </c>
      <c r="AK99" s="109">
        <v>18.184125999999999</v>
      </c>
      <c r="AL99" s="100">
        <v>8.0000000000000002E-3</v>
      </c>
    </row>
    <row r="100" spans="1:38">
      <c r="A100" s="17" t="s">
        <v>114</v>
      </c>
      <c r="B100" s="109" t="s">
        <v>1129</v>
      </c>
      <c r="C100" s="109" t="s">
        <v>1263</v>
      </c>
      <c r="D100" s="109" t="s">
        <v>1522</v>
      </c>
      <c r="E100" s="109" t="s">
        <v>1160</v>
      </c>
      <c r="F100" s="109">
        <v>9.8339770000000009</v>
      </c>
      <c r="G100" s="109">
        <v>9.9518070000000005</v>
      </c>
      <c r="H100" s="109">
        <v>10.083003</v>
      </c>
      <c r="I100" s="109">
        <v>10.219744</v>
      </c>
      <c r="J100" s="109">
        <v>10.362951000000001</v>
      </c>
      <c r="K100" s="109">
        <v>10.514846</v>
      </c>
      <c r="L100" s="109">
        <v>10.674951</v>
      </c>
      <c r="M100" s="109">
        <v>10.842549999999999</v>
      </c>
      <c r="N100" s="109">
        <v>11.020427</v>
      </c>
      <c r="O100" s="109">
        <v>11.196666</v>
      </c>
      <c r="P100" s="109">
        <v>11.377112</v>
      </c>
      <c r="Q100" s="109">
        <v>11.554973</v>
      </c>
      <c r="R100" s="109">
        <v>11.731517</v>
      </c>
      <c r="S100" s="109">
        <v>11.900315000000001</v>
      </c>
      <c r="T100" s="109">
        <v>12.058745999999999</v>
      </c>
      <c r="U100" s="109">
        <v>12.206666</v>
      </c>
      <c r="V100" s="109">
        <v>12.346016000000001</v>
      </c>
      <c r="W100" s="109">
        <v>12.476191999999999</v>
      </c>
      <c r="X100" s="109">
        <v>12.598689</v>
      </c>
      <c r="Y100" s="109">
        <v>12.715914</v>
      </c>
      <c r="Z100" s="109">
        <v>12.827961</v>
      </c>
      <c r="AA100" s="109">
        <v>12.929403000000001</v>
      </c>
      <c r="AB100" s="109">
        <v>13.024150000000001</v>
      </c>
      <c r="AC100" s="109">
        <v>13.115254</v>
      </c>
      <c r="AD100" s="109">
        <v>13.202365</v>
      </c>
      <c r="AE100" s="109">
        <v>13.285523</v>
      </c>
      <c r="AF100" s="109">
        <v>13.366266</v>
      </c>
      <c r="AG100" s="109">
        <v>13.446593999999999</v>
      </c>
      <c r="AH100" s="109">
        <v>13.527132999999999</v>
      </c>
      <c r="AI100" s="109">
        <v>13.608715999999999</v>
      </c>
      <c r="AJ100" s="109">
        <v>13.690431</v>
      </c>
      <c r="AK100" s="109">
        <v>13.771096</v>
      </c>
      <c r="AL100" s="100">
        <v>1.0999999999999999E-2</v>
      </c>
    </row>
    <row r="101" spans="1:38">
      <c r="A101" s="17" t="s">
        <v>787</v>
      </c>
      <c r="B101" s="109" t="s">
        <v>1122</v>
      </c>
      <c r="C101" s="109" t="s">
        <v>1264</v>
      </c>
      <c r="D101" s="109" t="s">
        <v>1523</v>
      </c>
      <c r="E101" s="109" t="s">
        <v>1160</v>
      </c>
      <c r="F101" s="109">
        <v>11.552764</v>
      </c>
      <c r="G101" s="109">
        <v>11.785193</v>
      </c>
      <c r="H101" s="109">
        <v>11.962104</v>
      </c>
      <c r="I101" s="109">
        <v>12.100891000000001</v>
      </c>
      <c r="J101" s="109">
        <v>12.216201</v>
      </c>
      <c r="K101" s="109">
        <v>12.32755</v>
      </c>
      <c r="L101" s="109">
        <v>12.445465</v>
      </c>
      <c r="M101" s="109">
        <v>12.575333000000001</v>
      </c>
      <c r="N101" s="109">
        <v>12.718111</v>
      </c>
      <c r="O101" s="109">
        <v>12.843434999999999</v>
      </c>
      <c r="P101" s="109">
        <v>12.968636</v>
      </c>
      <c r="Q101" s="109">
        <v>13.092503000000001</v>
      </c>
      <c r="R101" s="109">
        <v>13.210978000000001</v>
      </c>
      <c r="S101" s="109">
        <v>13.320079</v>
      </c>
      <c r="T101" s="109">
        <v>13.416966</v>
      </c>
      <c r="U101" s="109">
        <v>13.504436999999999</v>
      </c>
      <c r="V101" s="109">
        <v>13.582335</v>
      </c>
      <c r="W101" s="109">
        <v>13.649789999999999</v>
      </c>
      <c r="X101" s="109">
        <v>13.708178</v>
      </c>
      <c r="Y101" s="109">
        <v>13.758990000000001</v>
      </c>
      <c r="Z101" s="109">
        <v>13.806258</v>
      </c>
      <c r="AA101" s="109">
        <v>13.849311</v>
      </c>
      <c r="AB101" s="109">
        <v>13.888332999999999</v>
      </c>
      <c r="AC101" s="109">
        <v>13.922689999999999</v>
      </c>
      <c r="AD101" s="109">
        <v>13.953237</v>
      </c>
      <c r="AE101" s="109">
        <v>13.980354999999999</v>
      </c>
      <c r="AF101" s="109">
        <v>14.004208</v>
      </c>
      <c r="AG101" s="109">
        <v>14.024210999999999</v>
      </c>
      <c r="AH101" s="109">
        <v>14.040791</v>
      </c>
      <c r="AI101" s="109">
        <v>14.054357</v>
      </c>
      <c r="AJ101" s="109">
        <v>14.065571</v>
      </c>
      <c r="AK101" s="109">
        <v>14.074804</v>
      </c>
      <c r="AL101" s="100">
        <v>6.0000000000000001E-3</v>
      </c>
    </row>
    <row r="102" spans="1:38">
      <c r="A102" s="17" t="s">
        <v>113</v>
      </c>
      <c r="B102" s="109" t="s">
        <v>1123</v>
      </c>
      <c r="C102" s="109" t="s">
        <v>1265</v>
      </c>
      <c r="D102" s="109" t="s">
        <v>1524</v>
      </c>
      <c r="E102" s="109" t="s">
        <v>1160</v>
      </c>
      <c r="F102" s="109">
        <v>12.425288</v>
      </c>
      <c r="G102" s="109">
        <v>12.292719999999999</v>
      </c>
      <c r="H102" s="109">
        <v>12.27699</v>
      </c>
      <c r="I102" s="109">
        <v>12.296009</v>
      </c>
      <c r="J102" s="109">
        <v>12.340166999999999</v>
      </c>
      <c r="K102" s="109">
        <v>12.407560999999999</v>
      </c>
      <c r="L102" s="109">
        <v>12.497643</v>
      </c>
      <c r="M102" s="109">
        <v>12.607900000000001</v>
      </c>
      <c r="N102" s="109">
        <v>12.735402000000001</v>
      </c>
      <c r="O102" s="109">
        <v>12.843946000000001</v>
      </c>
      <c r="P102" s="109">
        <v>12.947953999999999</v>
      </c>
      <c r="Q102" s="109">
        <v>13.04759</v>
      </c>
      <c r="R102" s="109">
        <v>13.140478</v>
      </c>
      <c r="S102" s="109">
        <v>13.224192</v>
      </c>
      <c r="T102" s="109">
        <v>13.297665</v>
      </c>
      <c r="U102" s="109">
        <v>13.360011999999999</v>
      </c>
      <c r="V102" s="109">
        <v>13.412469</v>
      </c>
      <c r="W102" s="109">
        <v>13.456720000000001</v>
      </c>
      <c r="X102" s="109">
        <v>13.493446</v>
      </c>
      <c r="Y102" s="109">
        <v>13.523037</v>
      </c>
      <c r="Z102" s="109">
        <v>13.546885</v>
      </c>
      <c r="AA102" s="109">
        <v>13.56798</v>
      </c>
      <c r="AB102" s="109">
        <v>13.585504999999999</v>
      </c>
      <c r="AC102" s="109">
        <v>13.598613</v>
      </c>
      <c r="AD102" s="109">
        <v>13.607699999999999</v>
      </c>
      <c r="AE102" s="109">
        <v>13.611948999999999</v>
      </c>
      <c r="AF102" s="109">
        <v>13.611313000000001</v>
      </c>
      <c r="AG102" s="109">
        <v>13.605575999999999</v>
      </c>
      <c r="AH102" s="109">
        <v>13.59455</v>
      </c>
      <c r="AI102" s="109">
        <v>13.578898000000001</v>
      </c>
      <c r="AJ102" s="109">
        <v>13.560112</v>
      </c>
      <c r="AK102" s="109">
        <v>13.539144</v>
      </c>
      <c r="AL102" s="100">
        <v>3.0000000000000001E-3</v>
      </c>
    </row>
    <row r="103" spans="1:38">
      <c r="A103" s="17" t="s">
        <v>114</v>
      </c>
      <c r="B103" s="109" t="s">
        <v>1165</v>
      </c>
      <c r="C103" s="109" t="s">
        <v>1266</v>
      </c>
      <c r="D103" s="109" t="s">
        <v>1525</v>
      </c>
      <c r="E103" s="109" t="s">
        <v>1160</v>
      </c>
      <c r="F103" s="109">
        <v>10.129466000000001</v>
      </c>
      <c r="G103" s="109">
        <v>10.199115000000001</v>
      </c>
      <c r="H103" s="109">
        <v>10.291774</v>
      </c>
      <c r="I103" s="109">
        <v>10.390860999999999</v>
      </c>
      <c r="J103" s="109">
        <v>10.498786000000001</v>
      </c>
      <c r="K103" s="109">
        <v>10.616315999999999</v>
      </c>
      <c r="L103" s="109">
        <v>10.745512</v>
      </c>
      <c r="M103" s="109">
        <v>10.886696000000001</v>
      </c>
      <c r="N103" s="109">
        <v>11.038767</v>
      </c>
      <c r="O103" s="109">
        <v>11.185343</v>
      </c>
      <c r="P103" s="109">
        <v>11.334746000000001</v>
      </c>
      <c r="Q103" s="109">
        <v>11.485495999999999</v>
      </c>
      <c r="R103" s="109">
        <v>11.634819999999999</v>
      </c>
      <c r="S103" s="109">
        <v>11.777664</v>
      </c>
      <c r="T103" s="109">
        <v>11.912178000000001</v>
      </c>
      <c r="U103" s="109">
        <v>12.040684000000001</v>
      </c>
      <c r="V103" s="109">
        <v>12.162108</v>
      </c>
      <c r="W103" s="109">
        <v>12.276476000000001</v>
      </c>
      <c r="X103" s="109">
        <v>12.382178</v>
      </c>
      <c r="Y103" s="109">
        <v>12.482953999999999</v>
      </c>
      <c r="Z103" s="109">
        <v>12.576003999999999</v>
      </c>
      <c r="AA103" s="109">
        <v>12.655279999999999</v>
      </c>
      <c r="AB103" s="109">
        <v>12.72607</v>
      </c>
      <c r="AC103" s="109">
        <v>12.789567999999999</v>
      </c>
      <c r="AD103" s="109">
        <v>12.847165</v>
      </c>
      <c r="AE103" s="109">
        <v>12.901023</v>
      </c>
      <c r="AF103" s="109">
        <v>12.952681999999999</v>
      </c>
      <c r="AG103" s="109">
        <v>13.003704000000001</v>
      </c>
      <c r="AH103" s="109">
        <v>13.054859</v>
      </c>
      <c r="AI103" s="109">
        <v>13.106387</v>
      </c>
      <c r="AJ103" s="109">
        <v>13.160216</v>
      </c>
      <c r="AK103" s="109">
        <v>13.213760000000001</v>
      </c>
      <c r="AL103" s="100">
        <v>8.9999999999999993E-3</v>
      </c>
    </row>
    <row r="104" spans="1:38">
      <c r="A104" s="17" t="s">
        <v>112</v>
      </c>
      <c r="B104" s="109" t="s">
        <v>1152</v>
      </c>
      <c r="C104" s="109" t="s">
        <v>1267</v>
      </c>
      <c r="D104" s="109" t="s">
        <v>1526</v>
      </c>
      <c r="E104" s="109" t="s">
        <v>1262</v>
      </c>
      <c r="F104" s="109">
        <v>24.122505</v>
      </c>
      <c r="G104" s="109">
        <v>26.295652</v>
      </c>
      <c r="H104" s="109">
        <v>26.615469000000001</v>
      </c>
      <c r="I104" s="109">
        <v>26.774061</v>
      </c>
      <c r="J104" s="109">
        <v>26.886745000000001</v>
      </c>
      <c r="K104" s="109">
        <v>26.988796000000001</v>
      </c>
      <c r="L104" s="109">
        <v>27.095486000000001</v>
      </c>
      <c r="M104" s="109">
        <v>27.215643</v>
      </c>
      <c r="N104" s="109">
        <v>27.354343</v>
      </c>
      <c r="O104" s="109">
        <v>27.493027000000001</v>
      </c>
      <c r="P104" s="109">
        <v>27.649526999999999</v>
      </c>
      <c r="Q104" s="109">
        <v>27.811772999999999</v>
      </c>
      <c r="R104" s="109">
        <v>27.969427</v>
      </c>
      <c r="S104" s="109">
        <v>28.114606999999999</v>
      </c>
      <c r="T104" s="109">
        <v>28.246203999999999</v>
      </c>
      <c r="U104" s="109">
        <v>28.362829000000001</v>
      </c>
      <c r="V104" s="109">
        <v>28.463480000000001</v>
      </c>
      <c r="W104" s="109">
        <v>28.549918999999999</v>
      </c>
      <c r="X104" s="109">
        <v>28.623183999999998</v>
      </c>
      <c r="Y104" s="109">
        <v>28.684868000000002</v>
      </c>
      <c r="Z104" s="109">
        <v>28.738619</v>
      </c>
      <c r="AA104" s="109">
        <v>28.785264999999999</v>
      </c>
      <c r="AB104" s="109">
        <v>28.810282000000001</v>
      </c>
      <c r="AC104" s="109">
        <v>28.833027000000001</v>
      </c>
      <c r="AD104" s="109">
        <v>28.856997</v>
      </c>
      <c r="AE104" s="109">
        <v>28.882490000000001</v>
      </c>
      <c r="AF104" s="109">
        <v>28.909106999999999</v>
      </c>
      <c r="AG104" s="109">
        <v>28.936482999999999</v>
      </c>
      <c r="AH104" s="109">
        <v>28.964632000000002</v>
      </c>
      <c r="AI104" s="109">
        <v>28.993254</v>
      </c>
      <c r="AJ104" s="109">
        <v>29.021837000000001</v>
      </c>
      <c r="AK104" s="109">
        <v>29.049230999999999</v>
      </c>
      <c r="AL104" s="100">
        <v>6.0000000000000001E-3</v>
      </c>
    </row>
    <row r="105" spans="1:38">
      <c r="A105" s="17" t="s">
        <v>116</v>
      </c>
      <c r="B105" s="109" t="s">
        <v>1166</v>
      </c>
      <c r="C105" s="109" t="s">
        <v>1268</v>
      </c>
      <c r="D105" s="109" t="s">
        <v>1527</v>
      </c>
      <c r="E105" s="109" t="s">
        <v>1262</v>
      </c>
      <c r="F105" s="109">
        <v>0</v>
      </c>
      <c r="G105" s="109">
        <v>22.487862</v>
      </c>
      <c r="H105" s="109">
        <v>22.714748</v>
      </c>
      <c r="I105" s="109">
        <v>22.911411000000001</v>
      </c>
      <c r="J105" s="109">
        <v>23.103811</v>
      </c>
      <c r="K105" s="109">
        <v>23.323799000000001</v>
      </c>
      <c r="L105" s="109">
        <v>23.588034</v>
      </c>
      <c r="M105" s="109">
        <v>23.895589999999999</v>
      </c>
      <c r="N105" s="109">
        <v>24.249628000000001</v>
      </c>
      <c r="O105" s="109">
        <v>24.587547000000001</v>
      </c>
      <c r="P105" s="109">
        <v>24.952684000000001</v>
      </c>
      <c r="Q105" s="109">
        <v>25.321719999999999</v>
      </c>
      <c r="R105" s="109">
        <v>25.679667999999999</v>
      </c>
      <c r="S105" s="109">
        <v>26.007802999999999</v>
      </c>
      <c r="T105" s="109">
        <v>26.301242999999999</v>
      </c>
      <c r="U105" s="109">
        <v>26.560661</v>
      </c>
      <c r="V105" s="109">
        <v>26.787628000000002</v>
      </c>
      <c r="W105" s="109">
        <v>26.984449000000001</v>
      </c>
      <c r="X105" s="109">
        <v>27.152532999999998</v>
      </c>
      <c r="Y105" s="109">
        <v>27.294734999999999</v>
      </c>
      <c r="Z105" s="109">
        <v>27.420338000000001</v>
      </c>
      <c r="AA105" s="109">
        <v>27.531883000000001</v>
      </c>
      <c r="AB105" s="109">
        <v>27.631630000000001</v>
      </c>
      <c r="AC105" s="109">
        <v>27.721567</v>
      </c>
      <c r="AD105" s="109">
        <v>27.812066999999999</v>
      </c>
      <c r="AE105" s="109">
        <v>27.900459000000001</v>
      </c>
      <c r="AF105" s="109">
        <v>27.984553999999999</v>
      </c>
      <c r="AG105" s="109">
        <v>28.062531</v>
      </c>
      <c r="AH105" s="109">
        <v>28.133261000000001</v>
      </c>
      <c r="AI105" s="109">
        <v>28.195665000000002</v>
      </c>
      <c r="AJ105" s="109">
        <v>28.248837999999999</v>
      </c>
      <c r="AK105" s="109">
        <v>28.290665000000001</v>
      </c>
      <c r="AL105" s="109" t="s">
        <v>142</v>
      </c>
    </row>
    <row r="106" spans="1:38">
      <c r="A106" s="17" t="s">
        <v>116</v>
      </c>
      <c r="B106" s="109" t="s">
        <v>1167</v>
      </c>
      <c r="C106" s="109" t="s">
        <v>1269</v>
      </c>
      <c r="D106" s="109" t="s">
        <v>1528</v>
      </c>
      <c r="E106" s="109" t="s">
        <v>1160</v>
      </c>
      <c r="F106" s="109">
        <v>0</v>
      </c>
      <c r="G106" s="109">
        <v>17.977802000000001</v>
      </c>
      <c r="H106" s="109">
        <v>18.183330999999999</v>
      </c>
      <c r="I106" s="109">
        <v>18.289605999999999</v>
      </c>
      <c r="J106" s="109">
        <v>18.377087</v>
      </c>
      <c r="K106" s="109">
        <v>18.466314000000001</v>
      </c>
      <c r="L106" s="109">
        <v>18.566859999999998</v>
      </c>
      <c r="M106" s="109">
        <v>18.683487</v>
      </c>
      <c r="N106" s="109">
        <v>18.820602000000001</v>
      </c>
      <c r="O106" s="109">
        <v>18.947331999999999</v>
      </c>
      <c r="P106" s="109">
        <v>19.079763</v>
      </c>
      <c r="Q106" s="109">
        <v>19.210024000000001</v>
      </c>
      <c r="R106" s="109">
        <v>19.327883</v>
      </c>
      <c r="S106" s="109">
        <v>19.438051000000002</v>
      </c>
      <c r="T106" s="109">
        <v>19.538025000000001</v>
      </c>
      <c r="U106" s="109">
        <v>19.628166</v>
      </c>
      <c r="V106" s="109">
        <v>19.708940999999999</v>
      </c>
      <c r="W106" s="109">
        <v>19.781513</v>
      </c>
      <c r="X106" s="109">
        <v>19.846308000000001</v>
      </c>
      <c r="Y106" s="109">
        <v>19.904177000000001</v>
      </c>
      <c r="Z106" s="109">
        <v>19.957937000000001</v>
      </c>
      <c r="AA106" s="109">
        <v>20.007631</v>
      </c>
      <c r="AB106" s="109">
        <v>20.050412999999999</v>
      </c>
      <c r="AC106" s="109">
        <v>20.089711999999999</v>
      </c>
      <c r="AD106" s="109">
        <v>20.129418999999999</v>
      </c>
      <c r="AE106" s="109">
        <v>20.168520000000001</v>
      </c>
      <c r="AF106" s="109">
        <v>20.206797000000002</v>
      </c>
      <c r="AG106" s="109">
        <v>20.243959</v>
      </c>
      <c r="AH106" s="109">
        <v>20.280006</v>
      </c>
      <c r="AI106" s="109">
        <v>20.314769999999999</v>
      </c>
      <c r="AJ106" s="109">
        <v>20.347891000000001</v>
      </c>
      <c r="AK106" s="109">
        <v>20.377993</v>
      </c>
      <c r="AL106" s="109" t="s">
        <v>142</v>
      </c>
    </row>
    <row r="107" spans="1:38">
      <c r="A107" s="17" t="s">
        <v>788</v>
      </c>
      <c r="B107" s="109" t="s">
        <v>1156</v>
      </c>
      <c r="C107" s="109" t="s">
        <v>1270</v>
      </c>
      <c r="D107" s="109" t="s">
        <v>1529</v>
      </c>
      <c r="E107" s="109" t="s">
        <v>1262</v>
      </c>
      <c r="F107" s="109">
        <v>0</v>
      </c>
      <c r="G107" s="109">
        <v>18.347479</v>
      </c>
      <c r="H107" s="109">
        <v>17.223381</v>
      </c>
      <c r="I107" s="109">
        <v>16.894062000000002</v>
      </c>
      <c r="J107" s="109">
        <v>16.723579000000001</v>
      </c>
      <c r="K107" s="109">
        <v>16.618320000000001</v>
      </c>
      <c r="L107" s="109">
        <v>16.546053000000001</v>
      </c>
      <c r="M107" s="109">
        <v>16.492981</v>
      </c>
      <c r="N107" s="109">
        <v>16.452217000000001</v>
      </c>
      <c r="O107" s="109">
        <v>16.419975000000001</v>
      </c>
      <c r="P107" s="109">
        <v>16.394054000000001</v>
      </c>
      <c r="Q107" s="109">
        <v>16.373117000000001</v>
      </c>
      <c r="R107" s="109">
        <v>16.356124999999999</v>
      </c>
      <c r="S107" s="109">
        <v>16.342371</v>
      </c>
      <c r="T107" s="109">
        <v>16.331364000000001</v>
      </c>
      <c r="U107" s="109">
        <v>16.322672000000001</v>
      </c>
      <c r="V107" s="109">
        <v>16.315871999999999</v>
      </c>
      <c r="W107" s="109">
        <v>16.310600000000001</v>
      </c>
      <c r="X107" s="109">
        <v>16.306588999999999</v>
      </c>
      <c r="Y107" s="109">
        <v>16.303529999999999</v>
      </c>
      <c r="Z107" s="109">
        <v>16.298079000000001</v>
      </c>
      <c r="AA107" s="109">
        <v>16.292845</v>
      </c>
      <c r="AB107" s="109">
        <v>16.288212000000001</v>
      </c>
      <c r="AC107" s="109">
        <v>16.284098</v>
      </c>
      <c r="AD107" s="109">
        <v>16.275476000000001</v>
      </c>
      <c r="AE107" s="109">
        <v>16.268813999999999</v>
      </c>
      <c r="AF107" s="109">
        <v>16.263642999999998</v>
      </c>
      <c r="AG107" s="109">
        <v>16.259598</v>
      </c>
      <c r="AH107" s="109">
        <v>16.256447000000001</v>
      </c>
      <c r="AI107" s="109">
        <v>16.253965000000001</v>
      </c>
      <c r="AJ107" s="109">
        <v>16.252013999999999</v>
      </c>
      <c r="AK107" s="109">
        <v>16.251882999999999</v>
      </c>
      <c r="AL107" s="109" t="s">
        <v>142</v>
      </c>
    </row>
    <row r="108" spans="1:38">
      <c r="B108" s="109" t="s">
        <v>1175</v>
      </c>
      <c r="C108" s="109" t="s">
        <v>1271</v>
      </c>
      <c r="D108" s="109" t="s">
        <v>1530</v>
      </c>
      <c r="F108" s="109">
        <v>12.956725</v>
      </c>
      <c r="G108" s="109">
        <v>13.122971</v>
      </c>
      <c r="H108" s="109">
        <v>13.292574</v>
      </c>
      <c r="I108" s="109">
        <v>13.461696999999999</v>
      </c>
      <c r="J108" s="109">
        <v>13.636207000000001</v>
      </c>
      <c r="K108" s="109">
        <v>13.820244000000001</v>
      </c>
      <c r="L108" s="109">
        <v>14.015169</v>
      </c>
      <c r="M108" s="109">
        <v>14.219343</v>
      </c>
      <c r="N108" s="109">
        <v>14.430806</v>
      </c>
      <c r="O108" s="109">
        <v>14.635415999999999</v>
      </c>
      <c r="P108" s="109">
        <v>14.834467999999999</v>
      </c>
      <c r="Q108" s="109">
        <v>15.02111</v>
      </c>
      <c r="R108" s="109">
        <v>15.19637</v>
      </c>
      <c r="S108" s="109">
        <v>15.356481</v>
      </c>
      <c r="T108" s="109">
        <v>15.500325999999999</v>
      </c>
      <c r="U108" s="109">
        <v>15.628691</v>
      </c>
      <c r="V108" s="109">
        <v>15.744616000000001</v>
      </c>
      <c r="W108" s="109">
        <v>15.849364</v>
      </c>
      <c r="X108" s="109">
        <v>15.944029</v>
      </c>
      <c r="Y108" s="109">
        <v>16.031094</v>
      </c>
      <c r="Z108" s="109">
        <v>16.110081000000001</v>
      </c>
      <c r="AA108" s="109">
        <v>16.178764000000001</v>
      </c>
      <c r="AB108" s="109">
        <v>16.239118999999999</v>
      </c>
      <c r="AC108" s="109">
        <v>16.293392000000001</v>
      </c>
      <c r="AD108" s="109">
        <v>16.340499999999999</v>
      </c>
      <c r="AE108" s="109">
        <v>16.381620000000002</v>
      </c>
      <c r="AF108" s="109">
        <v>16.418665000000001</v>
      </c>
      <c r="AG108" s="109">
        <v>16.453379000000002</v>
      </c>
      <c r="AH108" s="109">
        <v>16.485481</v>
      </c>
      <c r="AI108" s="109">
        <v>16.515658999999999</v>
      </c>
      <c r="AJ108" s="109">
        <v>16.544709999999998</v>
      </c>
      <c r="AK108" s="109">
        <v>16.572025</v>
      </c>
      <c r="AL108" s="100">
        <v>8.0000000000000002E-3</v>
      </c>
    </row>
    <row r="109" spans="1:38">
      <c r="B109" s="109" t="s">
        <v>1119</v>
      </c>
      <c r="D109" s="109" t="s">
        <v>1531</v>
      </c>
    </row>
    <row r="110" spans="1:38">
      <c r="A110" s="17" t="s">
        <v>115</v>
      </c>
      <c r="B110" s="109" t="s">
        <v>1121</v>
      </c>
      <c r="C110" s="109" t="s">
        <v>1272</v>
      </c>
      <c r="D110" s="109" t="s">
        <v>1532</v>
      </c>
      <c r="E110" s="109" t="s">
        <v>1262</v>
      </c>
      <c r="F110" s="109">
        <v>8.8952179999999998</v>
      </c>
      <c r="G110" s="109">
        <v>8.9861000000000004</v>
      </c>
      <c r="H110" s="109">
        <v>9.0930389999999992</v>
      </c>
      <c r="I110" s="109">
        <v>9.215954</v>
      </c>
      <c r="J110" s="109">
        <v>9.3486720000000005</v>
      </c>
      <c r="K110" s="109">
        <v>9.4912790000000005</v>
      </c>
      <c r="L110" s="109">
        <v>9.6460329999999992</v>
      </c>
      <c r="M110" s="109">
        <v>9.8123590000000007</v>
      </c>
      <c r="N110" s="109">
        <v>9.9931000000000001</v>
      </c>
      <c r="O110" s="109">
        <v>10.175103999999999</v>
      </c>
      <c r="P110" s="109">
        <v>10.370098</v>
      </c>
      <c r="Q110" s="109">
        <v>10.573532</v>
      </c>
      <c r="R110" s="109">
        <v>10.783234</v>
      </c>
      <c r="S110" s="109">
        <v>10.98935</v>
      </c>
      <c r="T110" s="109">
        <v>11.181704999999999</v>
      </c>
      <c r="U110" s="109">
        <v>11.359438000000001</v>
      </c>
      <c r="V110" s="109">
        <v>11.517385000000001</v>
      </c>
      <c r="W110" s="109">
        <v>11.661761</v>
      </c>
      <c r="X110" s="109">
        <v>11.79448</v>
      </c>
      <c r="Y110" s="109">
        <v>11.916245999999999</v>
      </c>
      <c r="Z110" s="109">
        <v>12.028854000000001</v>
      </c>
      <c r="AA110" s="109">
        <v>12.132110000000001</v>
      </c>
      <c r="AB110" s="109">
        <v>12.226001999999999</v>
      </c>
      <c r="AC110" s="109">
        <v>12.309817000000001</v>
      </c>
      <c r="AD110" s="109">
        <v>12.380509999999999</v>
      </c>
      <c r="AE110" s="109">
        <v>12.439981</v>
      </c>
      <c r="AF110" s="109">
        <v>12.491792</v>
      </c>
      <c r="AG110" s="109">
        <v>12.538423999999999</v>
      </c>
      <c r="AH110" s="109">
        <v>12.579040000000001</v>
      </c>
      <c r="AI110" s="109">
        <v>12.614521999999999</v>
      </c>
      <c r="AJ110" s="109">
        <v>12.646559</v>
      </c>
      <c r="AK110" s="109">
        <v>12.675599</v>
      </c>
      <c r="AL110" s="100">
        <v>1.0999999999999999E-2</v>
      </c>
    </row>
    <row r="111" spans="1:38">
      <c r="A111" s="17" t="s">
        <v>114</v>
      </c>
      <c r="B111" s="109" t="s">
        <v>1129</v>
      </c>
      <c r="C111" s="109" t="s">
        <v>1273</v>
      </c>
      <c r="D111" s="109" t="s">
        <v>1533</v>
      </c>
      <c r="E111" s="109" t="s">
        <v>1160</v>
      </c>
      <c r="F111" s="109">
        <v>6.5605250000000002</v>
      </c>
      <c r="G111" s="109">
        <v>6.6031550000000001</v>
      </c>
      <c r="H111" s="109">
        <v>6.6566179999999999</v>
      </c>
      <c r="I111" s="109">
        <v>6.7195850000000004</v>
      </c>
      <c r="J111" s="109">
        <v>6.7885099999999996</v>
      </c>
      <c r="K111" s="109">
        <v>6.8631630000000001</v>
      </c>
      <c r="L111" s="109">
        <v>6.9467639999999999</v>
      </c>
      <c r="M111" s="109">
        <v>7.0377599999999996</v>
      </c>
      <c r="N111" s="109">
        <v>7.1384280000000002</v>
      </c>
      <c r="O111" s="109">
        <v>7.2388029999999999</v>
      </c>
      <c r="P111" s="109">
        <v>7.3474139999999997</v>
      </c>
      <c r="Q111" s="109">
        <v>7.463095</v>
      </c>
      <c r="R111" s="109">
        <v>7.5844719999999999</v>
      </c>
      <c r="S111" s="109">
        <v>7.7068849999999998</v>
      </c>
      <c r="T111" s="109">
        <v>7.827191</v>
      </c>
      <c r="U111" s="109">
        <v>7.9410480000000003</v>
      </c>
      <c r="V111" s="109">
        <v>8.0478629999999995</v>
      </c>
      <c r="W111" s="109">
        <v>8.1467489999999998</v>
      </c>
      <c r="X111" s="109">
        <v>8.2403139999999997</v>
      </c>
      <c r="Y111" s="109">
        <v>8.3288689999999992</v>
      </c>
      <c r="Z111" s="109">
        <v>8.4110069999999997</v>
      </c>
      <c r="AA111" s="109">
        <v>8.4879119999999997</v>
      </c>
      <c r="AB111" s="109">
        <v>8.5587759999999999</v>
      </c>
      <c r="AC111" s="109">
        <v>8.6231410000000004</v>
      </c>
      <c r="AD111" s="109">
        <v>8.6801460000000006</v>
      </c>
      <c r="AE111" s="109">
        <v>8.7309789999999996</v>
      </c>
      <c r="AF111" s="109">
        <v>8.7784429999999993</v>
      </c>
      <c r="AG111" s="109">
        <v>8.8229199999999999</v>
      </c>
      <c r="AH111" s="109">
        <v>8.8645230000000002</v>
      </c>
      <c r="AI111" s="109">
        <v>8.9020919999999997</v>
      </c>
      <c r="AJ111" s="109">
        <v>8.9361029999999992</v>
      </c>
      <c r="AK111" s="109">
        <v>8.9678939999999994</v>
      </c>
      <c r="AL111" s="100">
        <v>0.01</v>
      </c>
    </row>
    <row r="112" spans="1:38">
      <c r="A112" s="17" t="s">
        <v>787</v>
      </c>
      <c r="B112" s="109" t="s">
        <v>1122</v>
      </c>
      <c r="C112" s="109" t="s">
        <v>1274</v>
      </c>
      <c r="D112" s="109" t="s">
        <v>1534</v>
      </c>
      <c r="E112" s="109" t="s">
        <v>1160</v>
      </c>
      <c r="F112" s="109">
        <v>6.7825660000000001</v>
      </c>
      <c r="G112" s="109">
        <v>6.8310919999999999</v>
      </c>
      <c r="H112" s="109">
        <v>6.8955830000000002</v>
      </c>
      <c r="I112" s="109">
        <v>6.9707869999999996</v>
      </c>
      <c r="J112" s="109">
        <v>7.054856</v>
      </c>
      <c r="K112" s="109">
        <v>7.1491110000000004</v>
      </c>
      <c r="L112" s="109">
        <v>7.2560710000000004</v>
      </c>
      <c r="M112" s="109">
        <v>7.3756560000000002</v>
      </c>
      <c r="N112" s="109">
        <v>7.5086760000000004</v>
      </c>
      <c r="O112" s="109">
        <v>7.6432650000000004</v>
      </c>
      <c r="P112" s="109">
        <v>7.7900939999999999</v>
      </c>
      <c r="Q112" s="109">
        <v>7.9439599999999997</v>
      </c>
      <c r="R112" s="109">
        <v>8.1023440000000004</v>
      </c>
      <c r="S112" s="109">
        <v>8.2580609999999997</v>
      </c>
      <c r="T112" s="109">
        <v>8.4011370000000003</v>
      </c>
      <c r="U112" s="109">
        <v>8.52881</v>
      </c>
      <c r="V112" s="109">
        <v>8.6493169999999999</v>
      </c>
      <c r="W112" s="109">
        <v>8.7561280000000004</v>
      </c>
      <c r="X112" s="109">
        <v>8.8493239999999993</v>
      </c>
      <c r="Y112" s="109">
        <v>8.9296430000000004</v>
      </c>
      <c r="Z112" s="109">
        <v>8.9985549999999996</v>
      </c>
      <c r="AA112" s="109">
        <v>9.0573809999999995</v>
      </c>
      <c r="AB112" s="109">
        <v>9.1072240000000004</v>
      </c>
      <c r="AC112" s="109">
        <v>9.1496429999999993</v>
      </c>
      <c r="AD112" s="109">
        <v>9.1861189999999997</v>
      </c>
      <c r="AE112" s="109">
        <v>9.2178570000000004</v>
      </c>
      <c r="AF112" s="109">
        <v>9.2458609999999997</v>
      </c>
      <c r="AG112" s="109">
        <v>9.2707289999999993</v>
      </c>
      <c r="AH112" s="109">
        <v>9.2927940000000007</v>
      </c>
      <c r="AI112" s="109">
        <v>9.3126280000000001</v>
      </c>
      <c r="AJ112" s="109">
        <v>9.3382860000000001</v>
      </c>
      <c r="AK112" s="109">
        <v>9.3593799999999998</v>
      </c>
      <c r="AL112" s="100">
        <v>0.01</v>
      </c>
    </row>
    <row r="113" spans="1:38">
      <c r="A113" s="17" t="s">
        <v>113</v>
      </c>
      <c r="B113" s="109" t="s">
        <v>1123</v>
      </c>
      <c r="C113" s="109" t="s">
        <v>1275</v>
      </c>
      <c r="D113" s="109" t="s">
        <v>1535</v>
      </c>
      <c r="E113" s="109" t="s">
        <v>1160</v>
      </c>
      <c r="F113" s="109">
        <v>6.6220160000000003</v>
      </c>
      <c r="G113" s="109">
        <v>6.712618</v>
      </c>
      <c r="H113" s="109">
        <v>6.8142690000000004</v>
      </c>
      <c r="I113" s="109">
        <v>6.9192669999999996</v>
      </c>
      <c r="J113" s="109">
        <v>7.0262419999999999</v>
      </c>
      <c r="K113" s="109">
        <v>7.1390770000000003</v>
      </c>
      <c r="L113" s="109">
        <v>7.2611239999999997</v>
      </c>
      <c r="M113" s="109">
        <v>7.3941619999999997</v>
      </c>
      <c r="N113" s="109">
        <v>7.5371160000000001</v>
      </c>
      <c r="O113" s="109">
        <v>7.6749890000000001</v>
      </c>
      <c r="P113" s="109">
        <v>7.8209689999999998</v>
      </c>
      <c r="Q113" s="109">
        <v>7.9727499999999996</v>
      </c>
      <c r="R113" s="109">
        <v>8.1276550000000007</v>
      </c>
      <c r="S113" s="109">
        <v>8.2806320000000007</v>
      </c>
      <c r="T113" s="109">
        <v>8.4247099999999993</v>
      </c>
      <c r="U113" s="109">
        <v>8.5588409999999993</v>
      </c>
      <c r="V113" s="109">
        <v>8.6800700000000006</v>
      </c>
      <c r="W113" s="109">
        <v>8.7885679999999997</v>
      </c>
      <c r="X113" s="109">
        <v>8.8826260000000001</v>
      </c>
      <c r="Y113" s="109">
        <v>8.9638159999999996</v>
      </c>
      <c r="Z113" s="109">
        <v>9.0326269999999997</v>
      </c>
      <c r="AA113" s="109">
        <v>9.0907610000000005</v>
      </c>
      <c r="AB113" s="109">
        <v>9.1408050000000003</v>
      </c>
      <c r="AC113" s="109">
        <v>9.1828389999999995</v>
      </c>
      <c r="AD113" s="109">
        <v>9.221546</v>
      </c>
      <c r="AE113" s="109">
        <v>9.2566459999999999</v>
      </c>
      <c r="AF113" s="109">
        <v>9.2866619999999998</v>
      </c>
      <c r="AG113" s="109">
        <v>9.3129570000000008</v>
      </c>
      <c r="AH113" s="109">
        <v>9.3374930000000003</v>
      </c>
      <c r="AI113" s="109">
        <v>9.3606490000000004</v>
      </c>
      <c r="AJ113" s="109">
        <v>9.382123</v>
      </c>
      <c r="AK113" s="109">
        <v>9.4014480000000002</v>
      </c>
      <c r="AL113" s="100">
        <v>1.0999999999999999E-2</v>
      </c>
    </row>
    <row r="114" spans="1:38">
      <c r="A114" s="17" t="s">
        <v>114</v>
      </c>
      <c r="B114" s="109" t="s">
        <v>1165</v>
      </c>
      <c r="C114" s="109" t="s">
        <v>1276</v>
      </c>
      <c r="D114" s="109" t="s">
        <v>1536</v>
      </c>
      <c r="E114" s="109" t="s">
        <v>1277</v>
      </c>
      <c r="F114" s="109">
        <v>7.0461770000000001</v>
      </c>
      <c r="G114" s="109">
        <v>7.0401160000000003</v>
      </c>
      <c r="H114" s="109">
        <v>7.0685960000000003</v>
      </c>
      <c r="I114" s="109">
        <v>7.1112339999999996</v>
      </c>
      <c r="J114" s="109">
        <v>7.1652430000000003</v>
      </c>
      <c r="K114" s="109">
        <v>7.230836</v>
      </c>
      <c r="L114" s="109">
        <v>7.3093589999999997</v>
      </c>
      <c r="M114" s="109">
        <v>7.3757770000000002</v>
      </c>
      <c r="N114" s="109">
        <v>7.475136</v>
      </c>
      <c r="O114" s="109">
        <v>7.5719620000000001</v>
      </c>
      <c r="P114" s="109">
        <v>7.6795330000000002</v>
      </c>
      <c r="Q114" s="109">
        <v>7.7930219999999997</v>
      </c>
      <c r="R114" s="109">
        <v>7.9123520000000003</v>
      </c>
      <c r="S114" s="109">
        <v>8.0320769999999992</v>
      </c>
      <c r="T114" s="109">
        <v>8.1493559999999992</v>
      </c>
      <c r="U114" s="109">
        <v>8.2529900000000005</v>
      </c>
      <c r="V114" s="109">
        <v>8.3460750000000008</v>
      </c>
      <c r="W114" s="109">
        <v>8.4303840000000001</v>
      </c>
      <c r="X114" s="109">
        <v>8.5082389999999997</v>
      </c>
      <c r="Y114" s="109">
        <v>8.5789960000000001</v>
      </c>
      <c r="Z114" s="109">
        <v>8.6425289999999997</v>
      </c>
      <c r="AA114" s="109">
        <v>8.698582</v>
      </c>
      <c r="AB114" s="109">
        <v>8.7432619999999996</v>
      </c>
      <c r="AC114" s="109">
        <v>8.7850439999999992</v>
      </c>
      <c r="AD114" s="109">
        <v>8.8250360000000008</v>
      </c>
      <c r="AE114" s="109">
        <v>8.8615890000000004</v>
      </c>
      <c r="AF114" s="109">
        <v>8.8955079999999995</v>
      </c>
      <c r="AG114" s="109">
        <v>8.9269590000000001</v>
      </c>
      <c r="AH114" s="109">
        <v>8.9564330000000005</v>
      </c>
      <c r="AI114" s="109">
        <v>8.9838179999999994</v>
      </c>
      <c r="AJ114" s="109">
        <v>9.0080969999999994</v>
      </c>
      <c r="AK114" s="109">
        <v>9.029166</v>
      </c>
      <c r="AL114" s="100">
        <v>8.0000000000000002E-3</v>
      </c>
    </row>
    <row r="115" spans="1:38">
      <c r="A115" s="17" t="s">
        <v>112</v>
      </c>
      <c r="B115" s="109" t="s">
        <v>1152</v>
      </c>
      <c r="C115" s="109" t="s">
        <v>1278</v>
      </c>
      <c r="D115" s="109" t="s">
        <v>1537</v>
      </c>
      <c r="E115" s="109" t="s">
        <v>1160</v>
      </c>
      <c r="F115" s="109">
        <v>0</v>
      </c>
      <c r="G115" s="109">
        <v>17.034026999999998</v>
      </c>
      <c r="H115" s="109">
        <v>17.183762000000002</v>
      </c>
      <c r="I115" s="109">
        <v>17.310836999999999</v>
      </c>
      <c r="J115" s="109">
        <v>17.445830999999998</v>
      </c>
      <c r="K115" s="109">
        <v>17.600584000000001</v>
      </c>
      <c r="L115" s="109">
        <v>17.783059999999999</v>
      </c>
      <c r="M115" s="109">
        <v>18.000681</v>
      </c>
      <c r="N115" s="109">
        <v>18.257317</v>
      </c>
      <c r="O115" s="109">
        <v>18.497983999999999</v>
      </c>
      <c r="P115" s="109">
        <v>18.749651</v>
      </c>
      <c r="Q115" s="109">
        <v>19.006083</v>
      </c>
      <c r="R115" s="109">
        <v>19.261868</v>
      </c>
      <c r="S115" s="109">
        <v>19.499970999999999</v>
      </c>
      <c r="T115" s="109">
        <v>19.703320000000001</v>
      </c>
      <c r="U115" s="109">
        <v>19.874495</v>
      </c>
      <c r="V115" s="109">
        <v>20.018868999999999</v>
      </c>
      <c r="W115" s="109">
        <v>20.140620999999999</v>
      </c>
      <c r="X115" s="109">
        <v>20.242384000000001</v>
      </c>
      <c r="Y115" s="109">
        <v>20.325275000000001</v>
      </c>
      <c r="Z115" s="109">
        <v>20.403036</v>
      </c>
      <c r="AA115" s="109">
        <v>20.465311</v>
      </c>
      <c r="AB115" s="109">
        <v>20.516905000000001</v>
      </c>
      <c r="AC115" s="109">
        <v>20.559097000000001</v>
      </c>
      <c r="AD115" s="109">
        <v>20.593427999999999</v>
      </c>
      <c r="AE115" s="109">
        <v>20.621320999999998</v>
      </c>
      <c r="AF115" s="109">
        <v>20.643941999999999</v>
      </c>
      <c r="AG115" s="109">
        <v>20.661961000000002</v>
      </c>
      <c r="AH115" s="109">
        <v>20.676842000000001</v>
      </c>
      <c r="AI115" s="109">
        <v>20.688666999999999</v>
      </c>
      <c r="AJ115" s="109">
        <v>20.697575000000001</v>
      </c>
      <c r="AK115" s="109">
        <v>20.704113</v>
      </c>
      <c r="AL115" s="109" t="s">
        <v>142</v>
      </c>
    </row>
    <row r="116" spans="1:38">
      <c r="A116" s="17" t="s">
        <v>116</v>
      </c>
      <c r="B116" s="109" t="s">
        <v>1166</v>
      </c>
      <c r="C116" s="109" t="s">
        <v>1279</v>
      </c>
      <c r="D116" s="109" t="s">
        <v>1538</v>
      </c>
      <c r="E116" s="109" t="s">
        <v>1160</v>
      </c>
      <c r="F116" s="109">
        <v>0</v>
      </c>
      <c r="G116" s="109">
        <v>14.139643</v>
      </c>
      <c r="H116" s="109">
        <v>14.351468000000001</v>
      </c>
      <c r="I116" s="109">
        <v>14.523941000000001</v>
      </c>
      <c r="J116" s="109">
        <v>14.687884</v>
      </c>
      <c r="K116" s="109">
        <v>14.8752</v>
      </c>
      <c r="L116" s="109">
        <v>15.096412000000001</v>
      </c>
      <c r="M116" s="109">
        <v>15.324721</v>
      </c>
      <c r="N116" s="109">
        <v>15.561413</v>
      </c>
      <c r="O116" s="109">
        <v>15.774309000000001</v>
      </c>
      <c r="P116" s="109">
        <v>15.998886000000001</v>
      </c>
      <c r="Q116" s="109">
        <v>16.228006000000001</v>
      </c>
      <c r="R116" s="109">
        <v>16.456168999999999</v>
      </c>
      <c r="S116" s="109">
        <v>16.674019000000001</v>
      </c>
      <c r="T116" s="109">
        <v>16.871586000000001</v>
      </c>
      <c r="U116" s="109">
        <v>17.042981999999999</v>
      </c>
      <c r="V116" s="109">
        <v>17.182306000000001</v>
      </c>
      <c r="W116" s="109">
        <v>17.304061999999998</v>
      </c>
      <c r="X116" s="109">
        <v>17.410087999999998</v>
      </c>
      <c r="Y116" s="109">
        <v>17.501066000000002</v>
      </c>
      <c r="Z116" s="109">
        <v>17.590221</v>
      </c>
      <c r="AA116" s="109">
        <v>17.667449999999999</v>
      </c>
      <c r="AB116" s="109">
        <v>17.736725</v>
      </c>
      <c r="AC116" s="109">
        <v>17.798985999999999</v>
      </c>
      <c r="AD116" s="109">
        <v>17.855221</v>
      </c>
      <c r="AE116" s="109">
        <v>17.906334000000001</v>
      </c>
      <c r="AF116" s="109">
        <v>17.953569000000002</v>
      </c>
      <c r="AG116" s="109">
        <v>17.997194</v>
      </c>
      <c r="AH116" s="109">
        <v>18.037787999999999</v>
      </c>
      <c r="AI116" s="109">
        <v>18.075001</v>
      </c>
      <c r="AJ116" s="109">
        <v>18.108927000000001</v>
      </c>
      <c r="AK116" s="109">
        <v>18.138741</v>
      </c>
      <c r="AL116" s="109" t="s">
        <v>142</v>
      </c>
    </row>
    <row r="117" spans="1:38">
      <c r="A117" s="17" t="s">
        <v>116</v>
      </c>
      <c r="B117" s="109" t="s">
        <v>1167</v>
      </c>
      <c r="C117" s="109" t="s">
        <v>1280</v>
      </c>
      <c r="D117" s="109" t="s">
        <v>1539</v>
      </c>
      <c r="E117" s="109" t="s">
        <v>1160</v>
      </c>
      <c r="F117" s="109">
        <v>0</v>
      </c>
      <c r="G117" s="109">
        <v>10.285843</v>
      </c>
      <c r="H117" s="109">
        <v>10.464843999999999</v>
      </c>
      <c r="I117" s="109">
        <v>10.587273</v>
      </c>
      <c r="J117" s="109">
        <v>10.70417</v>
      </c>
      <c r="K117" s="109">
        <v>10.83121</v>
      </c>
      <c r="L117" s="109">
        <v>10.975466000000001</v>
      </c>
      <c r="M117" s="109">
        <v>11.138088</v>
      </c>
      <c r="N117" s="109">
        <v>11.322737</v>
      </c>
      <c r="O117" s="109">
        <v>11.488657999999999</v>
      </c>
      <c r="P117" s="109">
        <v>11.662198999999999</v>
      </c>
      <c r="Q117" s="109">
        <v>11.837294999999999</v>
      </c>
      <c r="R117" s="109">
        <v>12.010121</v>
      </c>
      <c r="S117" s="109">
        <v>12.172402</v>
      </c>
      <c r="T117" s="109">
        <v>12.312234</v>
      </c>
      <c r="U117" s="109">
        <v>12.432149000000001</v>
      </c>
      <c r="V117" s="109">
        <v>12.534273000000001</v>
      </c>
      <c r="W117" s="109">
        <v>12.621475999999999</v>
      </c>
      <c r="X117" s="109">
        <v>12.695039</v>
      </c>
      <c r="Y117" s="109">
        <v>12.755751</v>
      </c>
      <c r="Z117" s="109">
        <v>12.813516999999999</v>
      </c>
      <c r="AA117" s="109">
        <v>12.860846</v>
      </c>
      <c r="AB117" s="109">
        <v>12.901122000000001</v>
      </c>
      <c r="AC117" s="109">
        <v>12.935147000000001</v>
      </c>
      <c r="AD117" s="109">
        <v>12.964</v>
      </c>
      <c r="AE117" s="109">
        <v>12.988670000000001</v>
      </c>
      <c r="AF117" s="109">
        <v>13.010071999999999</v>
      </c>
      <c r="AG117" s="109">
        <v>13.026134000000001</v>
      </c>
      <c r="AH117" s="109">
        <v>13.043381999999999</v>
      </c>
      <c r="AI117" s="109">
        <v>13.062531</v>
      </c>
      <c r="AJ117" s="109">
        <v>13.085490999999999</v>
      </c>
      <c r="AK117" s="109">
        <v>13.112906000000001</v>
      </c>
      <c r="AL117" s="109" t="s">
        <v>142</v>
      </c>
    </row>
    <row r="118" spans="1:38">
      <c r="A118" s="17" t="s">
        <v>788</v>
      </c>
      <c r="B118" s="109" t="s">
        <v>1156</v>
      </c>
      <c r="C118" s="109" t="s">
        <v>1281</v>
      </c>
      <c r="D118" s="109" t="s">
        <v>1540</v>
      </c>
      <c r="E118" s="109" t="s">
        <v>1160</v>
      </c>
      <c r="F118" s="109">
        <v>0</v>
      </c>
      <c r="G118" s="109">
        <v>11.520413</v>
      </c>
      <c r="H118" s="109">
        <v>11.520413</v>
      </c>
      <c r="I118" s="109">
        <v>11.520413</v>
      </c>
      <c r="J118" s="109">
        <v>11.520414000000001</v>
      </c>
      <c r="K118" s="109">
        <v>11.520414000000001</v>
      </c>
      <c r="L118" s="109">
        <v>11.520415</v>
      </c>
      <c r="M118" s="109">
        <v>11.520415</v>
      </c>
      <c r="N118" s="109">
        <v>11.520415</v>
      </c>
      <c r="O118" s="109">
        <v>11.520414000000001</v>
      </c>
      <c r="P118" s="109">
        <v>11.520414000000001</v>
      </c>
      <c r="Q118" s="109">
        <v>11.520415</v>
      </c>
      <c r="R118" s="109">
        <v>11.520415</v>
      </c>
      <c r="S118" s="109">
        <v>11.520414000000001</v>
      </c>
      <c r="T118" s="109">
        <v>11.520414000000001</v>
      </c>
      <c r="U118" s="109">
        <v>11.520414000000001</v>
      </c>
      <c r="V118" s="109">
        <v>11.520413</v>
      </c>
      <c r="W118" s="109">
        <v>11.520413</v>
      </c>
      <c r="X118" s="109">
        <v>11.520414000000001</v>
      </c>
      <c r="Y118" s="109">
        <v>11.520415</v>
      </c>
      <c r="Z118" s="109">
        <v>11.520412</v>
      </c>
      <c r="AA118" s="109">
        <v>11.520415</v>
      </c>
      <c r="AB118" s="109">
        <v>11.520416000000001</v>
      </c>
      <c r="AC118" s="109">
        <v>11.520414000000001</v>
      </c>
      <c r="AD118" s="109">
        <v>11.520413</v>
      </c>
      <c r="AE118" s="109">
        <v>11.520416000000001</v>
      </c>
      <c r="AF118" s="109">
        <v>11.520417999999999</v>
      </c>
      <c r="AG118" s="109">
        <v>11.520415</v>
      </c>
      <c r="AH118" s="109">
        <v>11.520417999999999</v>
      </c>
      <c r="AI118" s="109">
        <v>11.520414000000001</v>
      </c>
      <c r="AJ118" s="109">
        <v>11.52041</v>
      </c>
      <c r="AK118" s="109">
        <v>11.520416000000001</v>
      </c>
      <c r="AL118" s="109" t="s">
        <v>142</v>
      </c>
    </row>
    <row r="119" spans="1:38">
      <c r="B119" s="109" t="s">
        <v>1176</v>
      </c>
      <c r="C119" s="109" t="s">
        <v>1282</v>
      </c>
      <c r="D119" s="109" t="s">
        <v>1541</v>
      </c>
      <c r="F119" s="109">
        <v>8.0157849999999993</v>
      </c>
      <c r="G119" s="109">
        <v>8.0957460000000001</v>
      </c>
      <c r="H119" s="109">
        <v>8.1878499999999992</v>
      </c>
      <c r="I119" s="109">
        <v>8.2945790000000006</v>
      </c>
      <c r="J119" s="109">
        <v>8.4082640000000008</v>
      </c>
      <c r="K119" s="109">
        <v>8.5277320000000003</v>
      </c>
      <c r="L119" s="109">
        <v>8.6580910000000006</v>
      </c>
      <c r="M119" s="109">
        <v>8.7973140000000001</v>
      </c>
      <c r="N119" s="109">
        <v>8.9489280000000004</v>
      </c>
      <c r="O119" s="109">
        <v>9.0999789999999994</v>
      </c>
      <c r="P119" s="109">
        <v>9.2611500000000007</v>
      </c>
      <c r="Q119" s="109">
        <v>9.4302469999999996</v>
      </c>
      <c r="R119" s="109">
        <v>9.6055130000000002</v>
      </c>
      <c r="S119" s="109">
        <v>9.7786369999999998</v>
      </c>
      <c r="T119" s="109">
        <v>9.9429200000000009</v>
      </c>
      <c r="U119" s="109">
        <v>10.095668999999999</v>
      </c>
      <c r="V119" s="109">
        <v>10.234308</v>
      </c>
      <c r="W119" s="109">
        <v>10.361017</v>
      </c>
      <c r="X119" s="109">
        <v>10.479322</v>
      </c>
      <c r="Y119" s="109">
        <v>10.589668</v>
      </c>
      <c r="Z119" s="109">
        <v>10.691628</v>
      </c>
      <c r="AA119" s="109">
        <v>10.786129000000001</v>
      </c>
      <c r="AB119" s="109">
        <v>10.872512</v>
      </c>
      <c r="AC119" s="109">
        <v>10.950390000000001</v>
      </c>
      <c r="AD119" s="109">
        <v>11.017860000000001</v>
      </c>
      <c r="AE119" s="109">
        <v>11.076631000000001</v>
      </c>
      <c r="AF119" s="109">
        <v>11.130300999999999</v>
      </c>
      <c r="AG119" s="109">
        <v>11.180173999999999</v>
      </c>
      <c r="AH119" s="109">
        <v>11.225749</v>
      </c>
      <c r="AI119" s="109">
        <v>11.266921</v>
      </c>
      <c r="AJ119" s="109">
        <v>11.304655</v>
      </c>
      <c r="AK119" s="109">
        <v>11.33976</v>
      </c>
      <c r="AL119" s="100">
        <v>1.0999999999999999E-2</v>
      </c>
    </row>
    <row r="120" spans="1:38">
      <c r="B120" s="109" t="s">
        <v>1170</v>
      </c>
      <c r="D120" s="109" t="s">
        <v>1542</v>
      </c>
    </row>
    <row r="121" spans="1:38">
      <c r="A121" s="17" t="s">
        <v>115</v>
      </c>
      <c r="B121" s="109" t="s">
        <v>1121</v>
      </c>
      <c r="C121" s="109" t="s">
        <v>1283</v>
      </c>
      <c r="D121" s="109" t="s">
        <v>1543</v>
      </c>
      <c r="E121" s="109" t="s">
        <v>1262</v>
      </c>
      <c r="F121" s="109">
        <v>6.0285409999999997</v>
      </c>
      <c r="G121" s="109">
        <v>6.065226</v>
      </c>
      <c r="H121" s="109">
        <v>6.1032039999999999</v>
      </c>
      <c r="I121" s="109">
        <v>6.1512859999999998</v>
      </c>
      <c r="J121" s="109">
        <v>6.2070210000000001</v>
      </c>
      <c r="K121" s="109">
        <v>6.2713320000000001</v>
      </c>
      <c r="L121" s="109">
        <v>6.3451469999999999</v>
      </c>
      <c r="M121" s="109">
        <v>6.4298209999999996</v>
      </c>
      <c r="N121" s="109">
        <v>6.5254399999999997</v>
      </c>
      <c r="O121" s="109">
        <v>6.6239660000000002</v>
      </c>
      <c r="P121" s="109">
        <v>6.7278570000000002</v>
      </c>
      <c r="Q121" s="109">
        <v>6.8336290000000002</v>
      </c>
      <c r="R121" s="109">
        <v>6.9391949999999998</v>
      </c>
      <c r="S121" s="109">
        <v>7.0414760000000003</v>
      </c>
      <c r="T121" s="109">
        <v>7.1350689999999997</v>
      </c>
      <c r="U121" s="109">
        <v>7.2187299999999999</v>
      </c>
      <c r="V121" s="109">
        <v>7.2923419999999997</v>
      </c>
      <c r="W121" s="109">
        <v>7.3578679999999999</v>
      </c>
      <c r="X121" s="109">
        <v>7.4160779999999997</v>
      </c>
      <c r="Y121" s="109">
        <v>7.4674740000000002</v>
      </c>
      <c r="Z121" s="109">
        <v>7.5133020000000004</v>
      </c>
      <c r="AA121" s="109">
        <v>7.5526179999999998</v>
      </c>
      <c r="AB121" s="109">
        <v>7.5874990000000002</v>
      </c>
      <c r="AC121" s="109">
        <v>7.617254</v>
      </c>
      <c r="AD121" s="109">
        <v>7.6431129999999996</v>
      </c>
      <c r="AE121" s="109">
        <v>7.6657349999999997</v>
      </c>
      <c r="AF121" s="109">
        <v>7.686134</v>
      </c>
      <c r="AG121" s="109">
        <v>7.7053649999999996</v>
      </c>
      <c r="AH121" s="109">
        <v>7.7234090000000002</v>
      </c>
      <c r="AI121" s="109">
        <v>7.740367</v>
      </c>
      <c r="AJ121" s="109">
        <v>7.7567709999999996</v>
      </c>
      <c r="AK121" s="109">
        <v>7.77264</v>
      </c>
      <c r="AL121" s="100">
        <v>8.0000000000000002E-3</v>
      </c>
    </row>
    <row r="122" spans="1:38">
      <c r="A122" s="17" t="s">
        <v>114</v>
      </c>
      <c r="B122" s="109" t="s">
        <v>1129</v>
      </c>
      <c r="C122" s="109" t="s">
        <v>1284</v>
      </c>
      <c r="D122" s="109" t="s">
        <v>1544</v>
      </c>
      <c r="E122" s="109" t="s">
        <v>1160</v>
      </c>
      <c r="F122" s="109">
        <v>5.385866</v>
      </c>
      <c r="G122" s="109">
        <v>5.416194</v>
      </c>
      <c r="H122" s="109">
        <v>5.453551</v>
      </c>
      <c r="I122" s="109">
        <v>5.4994990000000001</v>
      </c>
      <c r="J122" s="109">
        <v>5.5527379999999997</v>
      </c>
      <c r="K122" s="109">
        <v>5.6135219999999997</v>
      </c>
      <c r="L122" s="109">
        <v>5.6842610000000002</v>
      </c>
      <c r="M122" s="109">
        <v>5.7612110000000003</v>
      </c>
      <c r="N122" s="109">
        <v>5.8420139999999998</v>
      </c>
      <c r="O122" s="109">
        <v>5.9267459999999996</v>
      </c>
      <c r="P122" s="109">
        <v>6.0183580000000001</v>
      </c>
      <c r="Q122" s="109">
        <v>6.1091740000000003</v>
      </c>
      <c r="R122" s="109">
        <v>6.2048829999999997</v>
      </c>
      <c r="S122" s="109">
        <v>6.306</v>
      </c>
      <c r="T122" s="109">
        <v>6.4063040000000004</v>
      </c>
      <c r="U122" s="109">
        <v>6.5035410000000002</v>
      </c>
      <c r="V122" s="109">
        <v>6.5954629999999996</v>
      </c>
      <c r="W122" s="109">
        <v>6.6846389999999998</v>
      </c>
      <c r="X122" s="109">
        <v>6.7653920000000003</v>
      </c>
      <c r="Y122" s="109">
        <v>6.8403340000000004</v>
      </c>
      <c r="Z122" s="109">
        <v>6.9105790000000002</v>
      </c>
      <c r="AA122" s="109">
        <v>6.9769290000000002</v>
      </c>
      <c r="AB122" s="109">
        <v>7.0357859999999999</v>
      </c>
      <c r="AC122" s="109">
        <v>7.0911819999999999</v>
      </c>
      <c r="AD122" s="109">
        <v>7.1423540000000001</v>
      </c>
      <c r="AE122" s="109">
        <v>7.1825369999999999</v>
      </c>
      <c r="AF122" s="109">
        <v>7.2143829999999998</v>
      </c>
      <c r="AG122" s="109">
        <v>7.24038</v>
      </c>
      <c r="AH122" s="109">
        <v>7.2625970000000004</v>
      </c>
      <c r="AI122" s="109">
        <v>7.2814490000000003</v>
      </c>
      <c r="AJ122" s="109">
        <v>7.2995109999999999</v>
      </c>
      <c r="AK122" s="109">
        <v>7.3151419999999998</v>
      </c>
      <c r="AL122" s="100">
        <v>0.01</v>
      </c>
    </row>
    <row r="123" spans="1:38">
      <c r="A123" s="17" t="s">
        <v>787</v>
      </c>
      <c r="B123" s="109" t="s">
        <v>1122</v>
      </c>
      <c r="C123" s="109" t="s">
        <v>1285</v>
      </c>
      <c r="D123" s="109" t="s">
        <v>1545</v>
      </c>
      <c r="E123" s="109" t="s">
        <v>1160</v>
      </c>
      <c r="F123" s="109">
        <v>5.8711399999999996</v>
      </c>
      <c r="G123" s="109">
        <v>5.9611999999999998</v>
      </c>
      <c r="H123" s="109">
        <v>6.0495999999999999</v>
      </c>
      <c r="I123" s="109">
        <v>6.1389899999999997</v>
      </c>
      <c r="J123" s="109">
        <v>6.2276179999999997</v>
      </c>
      <c r="K123" s="109">
        <v>6.3176930000000002</v>
      </c>
      <c r="L123" s="109">
        <v>6.411651</v>
      </c>
      <c r="M123" s="109">
        <v>6.5087609999999998</v>
      </c>
      <c r="N123" s="109">
        <v>6.6109540000000004</v>
      </c>
      <c r="O123" s="109">
        <v>6.7099679999999999</v>
      </c>
      <c r="P123" s="109">
        <v>6.8146190000000004</v>
      </c>
      <c r="Q123" s="109">
        <v>6.9217969999999998</v>
      </c>
      <c r="R123" s="109">
        <v>7.0314709999999998</v>
      </c>
      <c r="S123" s="109">
        <v>7.1401890000000003</v>
      </c>
      <c r="T123" s="109">
        <v>7.2383230000000003</v>
      </c>
      <c r="U123" s="109">
        <v>7.3213080000000001</v>
      </c>
      <c r="V123" s="109">
        <v>7.3886589999999996</v>
      </c>
      <c r="W123" s="109">
        <v>7.4440660000000003</v>
      </c>
      <c r="X123" s="109">
        <v>7.4897830000000001</v>
      </c>
      <c r="Y123" s="109">
        <v>7.5252509999999999</v>
      </c>
      <c r="Z123" s="109">
        <v>7.5524959999999997</v>
      </c>
      <c r="AA123" s="109">
        <v>7.5731039999999998</v>
      </c>
      <c r="AB123" s="109">
        <v>7.5877629999999998</v>
      </c>
      <c r="AC123" s="109">
        <v>7.5978320000000004</v>
      </c>
      <c r="AD123" s="109">
        <v>7.60433</v>
      </c>
      <c r="AE123" s="109">
        <v>7.6080800000000002</v>
      </c>
      <c r="AF123" s="109">
        <v>7.6097010000000003</v>
      </c>
      <c r="AG123" s="109">
        <v>7.6096760000000003</v>
      </c>
      <c r="AH123" s="109">
        <v>7.608276</v>
      </c>
      <c r="AI123" s="109">
        <v>7.6062529999999997</v>
      </c>
      <c r="AJ123" s="109">
        <v>7.6051500000000001</v>
      </c>
      <c r="AK123" s="109">
        <v>7.6051029999999997</v>
      </c>
      <c r="AL123" s="100">
        <v>8.0000000000000002E-3</v>
      </c>
    </row>
    <row r="124" spans="1:38">
      <c r="A124" s="17" t="s">
        <v>113</v>
      </c>
      <c r="B124" s="109" t="s">
        <v>1123</v>
      </c>
      <c r="C124" s="109" t="s">
        <v>1286</v>
      </c>
      <c r="D124" s="109" t="s">
        <v>1546</v>
      </c>
      <c r="E124" s="109" t="s">
        <v>1262</v>
      </c>
      <c r="F124" s="109">
        <v>5.7408359999999998</v>
      </c>
      <c r="G124" s="109">
        <v>5.7369289999999999</v>
      </c>
      <c r="H124" s="109">
        <v>5.7508900000000001</v>
      </c>
      <c r="I124" s="109">
        <v>5.7798160000000003</v>
      </c>
      <c r="J124" s="109">
        <v>5.8213540000000004</v>
      </c>
      <c r="K124" s="109">
        <v>5.8749279999999997</v>
      </c>
      <c r="L124" s="109">
        <v>5.9399930000000003</v>
      </c>
      <c r="M124" s="109">
        <v>6.0162319999999996</v>
      </c>
      <c r="N124" s="109">
        <v>6.1031870000000001</v>
      </c>
      <c r="O124" s="109">
        <v>6.1929740000000004</v>
      </c>
      <c r="P124" s="109">
        <v>6.2903370000000001</v>
      </c>
      <c r="Q124" s="109">
        <v>6.393046</v>
      </c>
      <c r="R124" s="109">
        <v>6.4997829999999999</v>
      </c>
      <c r="S124" s="109">
        <v>6.60745</v>
      </c>
      <c r="T124" s="109">
        <v>6.7111919999999996</v>
      </c>
      <c r="U124" s="109">
        <v>6.8092509999999997</v>
      </c>
      <c r="V124" s="109">
        <v>6.8986660000000004</v>
      </c>
      <c r="W124" s="109">
        <v>6.9783280000000003</v>
      </c>
      <c r="X124" s="109">
        <v>7.0475719999999997</v>
      </c>
      <c r="Y124" s="109">
        <v>7.1060429999999997</v>
      </c>
      <c r="Z124" s="109">
        <v>7.1552619999999996</v>
      </c>
      <c r="AA124" s="109">
        <v>7.196536</v>
      </c>
      <c r="AB124" s="109">
        <v>7.2316560000000001</v>
      </c>
      <c r="AC124" s="109">
        <v>7.2612810000000003</v>
      </c>
      <c r="AD124" s="109">
        <v>7.2865700000000002</v>
      </c>
      <c r="AE124" s="109">
        <v>7.3093570000000003</v>
      </c>
      <c r="AF124" s="109">
        <v>7.3302779999999998</v>
      </c>
      <c r="AG124" s="109">
        <v>7.3497919999999999</v>
      </c>
      <c r="AH124" s="109">
        <v>7.3677349999999997</v>
      </c>
      <c r="AI124" s="109">
        <v>7.3844969999999996</v>
      </c>
      <c r="AJ124" s="109">
        <v>7.4000360000000001</v>
      </c>
      <c r="AK124" s="109">
        <v>7.4142929999999998</v>
      </c>
      <c r="AL124" s="100">
        <v>8.0000000000000002E-3</v>
      </c>
    </row>
    <row r="125" spans="1:38">
      <c r="A125" s="17" t="s">
        <v>114</v>
      </c>
      <c r="B125" s="109" t="s">
        <v>1165</v>
      </c>
      <c r="C125" s="109" t="s">
        <v>1287</v>
      </c>
      <c r="D125" s="109" t="s">
        <v>1547</v>
      </c>
      <c r="E125" s="109" t="s">
        <v>1160</v>
      </c>
      <c r="F125" s="109">
        <v>0</v>
      </c>
      <c r="G125" s="109">
        <v>0</v>
      </c>
      <c r="H125" s="109">
        <v>0</v>
      </c>
      <c r="I125" s="109">
        <v>0</v>
      </c>
      <c r="J125" s="109">
        <v>0</v>
      </c>
      <c r="K125" s="109">
        <v>0</v>
      </c>
      <c r="L125" s="109">
        <v>0</v>
      </c>
      <c r="M125" s="109">
        <v>0</v>
      </c>
      <c r="N125" s="109">
        <v>0</v>
      </c>
      <c r="O125" s="109">
        <v>0</v>
      </c>
      <c r="P125" s="109">
        <v>0</v>
      </c>
      <c r="Q125" s="109">
        <v>0</v>
      </c>
      <c r="R125" s="109">
        <v>0</v>
      </c>
      <c r="S125" s="109">
        <v>0</v>
      </c>
      <c r="T125" s="109">
        <v>0</v>
      </c>
      <c r="U125" s="109">
        <v>0</v>
      </c>
      <c r="V125" s="109">
        <v>0</v>
      </c>
      <c r="W125" s="109">
        <v>0</v>
      </c>
      <c r="X125" s="109">
        <v>0</v>
      </c>
      <c r="Y125" s="109">
        <v>0</v>
      </c>
      <c r="Z125" s="109">
        <v>0</v>
      </c>
      <c r="AA125" s="109">
        <v>0</v>
      </c>
      <c r="AB125" s="109">
        <v>0</v>
      </c>
      <c r="AC125" s="109">
        <v>0</v>
      </c>
      <c r="AD125" s="109">
        <v>0</v>
      </c>
      <c r="AE125" s="109">
        <v>0</v>
      </c>
      <c r="AF125" s="109">
        <v>0</v>
      </c>
      <c r="AG125" s="109">
        <v>0</v>
      </c>
      <c r="AH125" s="109">
        <v>0</v>
      </c>
      <c r="AI125" s="109">
        <v>0</v>
      </c>
      <c r="AJ125" s="109">
        <v>0</v>
      </c>
      <c r="AK125" s="109">
        <v>0</v>
      </c>
      <c r="AL125" s="109" t="s">
        <v>142</v>
      </c>
    </row>
    <row r="126" spans="1:38">
      <c r="A126" s="17" t="s">
        <v>112</v>
      </c>
      <c r="B126" s="109" t="s">
        <v>1152</v>
      </c>
      <c r="C126" s="109" t="s">
        <v>1288</v>
      </c>
      <c r="D126" s="109" t="s">
        <v>1548</v>
      </c>
      <c r="E126" s="109" t="s">
        <v>1262</v>
      </c>
      <c r="F126" s="109">
        <v>0</v>
      </c>
      <c r="G126" s="109">
        <v>7.2611169999999996</v>
      </c>
      <c r="H126" s="109">
        <v>8.5784210000000005</v>
      </c>
      <c r="I126" s="109">
        <v>9.2072500000000002</v>
      </c>
      <c r="J126" s="109">
        <v>9.5680809999999994</v>
      </c>
      <c r="K126" s="109">
        <v>9.8189469999999996</v>
      </c>
      <c r="L126" s="109">
        <v>10.023063</v>
      </c>
      <c r="M126" s="109">
        <v>10.209932</v>
      </c>
      <c r="N126" s="109">
        <v>10.391372</v>
      </c>
      <c r="O126" s="109">
        <v>10.557368</v>
      </c>
      <c r="P126" s="109">
        <v>10.723613</v>
      </c>
      <c r="Q126" s="109">
        <v>10.888683</v>
      </c>
      <c r="R126" s="109">
        <v>11.052766</v>
      </c>
      <c r="S126" s="109">
        <v>11.212062</v>
      </c>
      <c r="T126" s="109">
        <v>11.360222</v>
      </c>
      <c r="U126" s="109">
        <v>11.497107</v>
      </c>
      <c r="V126" s="109">
        <v>11.621843</v>
      </c>
      <c r="W126" s="109">
        <v>11.734119</v>
      </c>
      <c r="X126" s="109">
        <v>11.831756</v>
      </c>
      <c r="Y126" s="109">
        <v>11.911407000000001</v>
      </c>
      <c r="Z126" s="109">
        <v>11.991080999999999</v>
      </c>
      <c r="AA126" s="109">
        <v>12.066190000000001</v>
      </c>
      <c r="AB126" s="109">
        <v>12.125313999999999</v>
      </c>
      <c r="AC126" s="109">
        <v>12.16145</v>
      </c>
      <c r="AD126" s="109">
        <v>12.196547000000001</v>
      </c>
      <c r="AE126" s="109">
        <v>12.224933</v>
      </c>
      <c r="AF126" s="109">
        <v>12.247922000000001</v>
      </c>
      <c r="AG126" s="109">
        <v>12.266495000000001</v>
      </c>
      <c r="AH126" s="109">
        <v>12.281746999999999</v>
      </c>
      <c r="AI126" s="109">
        <v>12.294608</v>
      </c>
      <c r="AJ126" s="109">
        <v>12.305555999999999</v>
      </c>
      <c r="AK126" s="109">
        <v>12.314667999999999</v>
      </c>
      <c r="AL126" s="109" t="s">
        <v>142</v>
      </c>
    </row>
    <row r="127" spans="1:38">
      <c r="A127" s="17" t="s">
        <v>116</v>
      </c>
      <c r="B127" s="109" t="s">
        <v>1166</v>
      </c>
      <c r="C127" s="109" t="s">
        <v>1289</v>
      </c>
      <c r="D127" s="109" t="s">
        <v>1549</v>
      </c>
      <c r="E127" s="109" t="s">
        <v>1262</v>
      </c>
      <c r="F127" s="109">
        <v>2.4713270000000001</v>
      </c>
      <c r="G127" s="109">
        <v>4.2829459999999999</v>
      </c>
      <c r="H127" s="109">
        <v>5.2826230000000001</v>
      </c>
      <c r="I127" s="109">
        <v>6.0031439999999998</v>
      </c>
      <c r="J127" s="109">
        <v>6.5275030000000003</v>
      </c>
      <c r="K127" s="109">
        <v>6.9412419999999999</v>
      </c>
      <c r="L127" s="109">
        <v>7.2955449999999997</v>
      </c>
      <c r="M127" s="109">
        <v>7.6167439999999997</v>
      </c>
      <c r="N127" s="109">
        <v>7.9200020000000002</v>
      </c>
      <c r="O127" s="109">
        <v>8.2026289999999999</v>
      </c>
      <c r="P127" s="109">
        <v>8.4748359999999998</v>
      </c>
      <c r="Q127" s="109">
        <v>8.7360319999999998</v>
      </c>
      <c r="R127" s="109">
        <v>8.9859430000000007</v>
      </c>
      <c r="S127" s="109">
        <v>9.2203269999999993</v>
      </c>
      <c r="T127" s="109">
        <v>9.4309980000000007</v>
      </c>
      <c r="U127" s="109">
        <v>9.613918</v>
      </c>
      <c r="V127" s="109">
        <v>9.7648910000000004</v>
      </c>
      <c r="W127" s="109">
        <v>9.8805790000000009</v>
      </c>
      <c r="X127" s="109">
        <v>10.005813</v>
      </c>
      <c r="Y127" s="109">
        <v>10.128228</v>
      </c>
      <c r="Z127" s="109">
        <v>10.219379</v>
      </c>
      <c r="AA127" s="109">
        <v>10.262606999999999</v>
      </c>
      <c r="AB127" s="109">
        <v>10.316682999999999</v>
      </c>
      <c r="AC127" s="109">
        <v>10.360257000000001</v>
      </c>
      <c r="AD127" s="109">
        <v>10.399392000000001</v>
      </c>
      <c r="AE127" s="109">
        <v>10.433503999999999</v>
      </c>
      <c r="AF127" s="109">
        <v>10.463955</v>
      </c>
      <c r="AG127" s="109">
        <v>10.49159</v>
      </c>
      <c r="AH127" s="109">
        <v>10.517144</v>
      </c>
      <c r="AI127" s="109">
        <v>10.541143999999999</v>
      </c>
      <c r="AJ127" s="109">
        <v>10.563787</v>
      </c>
      <c r="AK127" s="109">
        <v>10.584797999999999</v>
      </c>
      <c r="AL127" s="100">
        <v>4.8000000000000001E-2</v>
      </c>
    </row>
    <row r="128" spans="1:38">
      <c r="A128" s="17" t="s">
        <v>116</v>
      </c>
      <c r="B128" s="109" t="s">
        <v>1167</v>
      </c>
      <c r="C128" s="109" t="s">
        <v>1290</v>
      </c>
      <c r="D128" s="109" t="s">
        <v>1550</v>
      </c>
      <c r="E128" s="109" t="s">
        <v>1160</v>
      </c>
      <c r="F128" s="109">
        <v>2.505185</v>
      </c>
      <c r="G128" s="109">
        <v>4.4283270000000003</v>
      </c>
      <c r="H128" s="109">
        <v>5.4458700000000002</v>
      </c>
      <c r="I128" s="109">
        <v>6.1752010000000004</v>
      </c>
      <c r="J128" s="109">
        <v>6.7006759999999996</v>
      </c>
      <c r="K128" s="109">
        <v>7.1098119999999998</v>
      </c>
      <c r="L128" s="109">
        <v>7.4558160000000004</v>
      </c>
      <c r="M128" s="109">
        <v>7.7692829999999997</v>
      </c>
      <c r="N128" s="109">
        <v>8.0647559999999991</v>
      </c>
      <c r="O128" s="109">
        <v>8.336093</v>
      </c>
      <c r="P128" s="109">
        <v>8.5972200000000001</v>
      </c>
      <c r="Q128" s="109">
        <v>8.8473419999999994</v>
      </c>
      <c r="R128" s="109">
        <v>9.0855969999999999</v>
      </c>
      <c r="S128" s="109">
        <v>9.3090799999999998</v>
      </c>
      <c r="T128" s="109">
        <v>9.5109809999999992</v>
      </c>
      <c r="U128" s="109">
        <v>9.6846859999999992</v>
      </c>
      <c r="V128" s="109">
        <v>9.8265550000000008</v>
      </c>
      <c r="W128" s="109">
        <v>9.9337389999999992</v>
      </c>
      <c r="X128" s="109">
        <v>10.058749000000001</v>
      </c>
      <c r="Y128" s="109">
        <v>10.182598</v>
      </c>
      <c r="Z128" s="109">
        <v>10.272772</v>
      </c>
      <c r="AA128" s="109">
        <v>10.313036</v>
      </c>
      <c r="AB128" s="109">
        <v>10.366865000000001</v>
      </c>
      <c r="AC128" s="109">
        <v>10.411647</v>
      </c>
      <c r="AD128" s="109">
        <v>10.450488</v>
      </c>
      <c r="AE128" s="109">
        <v>10.482599</v>
      </c>
      <c r="AF128" s="109">
        <v>10.510425</v>
      </c>
      <c r="AG128" s="109">
        <v>10.534791999999999</v>
      </c>
      <c r="AH128" s="109">
        <v>10.556673</v>
      </c>
      <c r="AI128" s="109">
        <v>10.576968000000001</v>
      </c>
      <c r="AJ128" s="109">
        <v>10.596133999999999</v>
      </c>
      <c r="AK128" s="109">
        <v>10.614129</v>
      </c>
      <c r="AL128" s="100">
        <v>4.8000000000000001E-2</v>
      </c>
    </row>
    <row r="129" spans="1:38">
      <c r="A129" s="17" t="s">
        <v>788</v>
      </c>
      <c r="B129" s="109" t="s">
        <v>1156</v>
      </c>
      <c r="C129" s="109" t="s">
        <v>1291</v>
      </c>
      <c r="D129" s="109" t="s">
        <v>1551</v>
      </c>
      <c r="E129" s="109" t="s">
        <v>1262</v>
      </c>
      <c r="F129" s="109">
        <v>6.6463850000000004</v>
      </c>
      <c r="G129" s="109">
        <v>6.3811869999999997</v>
      </c>
      <c r="H129" s="109">
        <v>6.5793819999999998</v>
      </c>
      <c r="I129" s="109">
        <v>6.6755449999999996</v>
      </c>
      <c r="J129" s="109">
        <v>6.7279770000000001</v>
      </c>
      <c r="K129" s="109">
        <v>6.7607689999999998</v>
      </c>
      <c r="L129" s="109">
        <v>6.7838320000000003</v>
      </c>
      <c r="M129" s="109">
        <v>6.801685</v>
      </c>
      <c r="N129" s="109">
        <v>6.8164150000000001</v>
      </c>
      <c r="O129" s="109">
        <v>6.8291019999999998</v>
      </c>
      <c r="P129" s="109">
        <v>6.8402909999999997</v>
      </c>
      <c r="Q129" s="109">
        <v>6.8502320000000001</v>
      </c>
      <c r="R129" s="109">
        <v>6.8591170000000004</v>
      </c>
      <c r="S129" s="109">
        <v>6.8670609999999996</v>
      </c>
      <c r="T129" s="109">
        <v>6.8740569999999996</v>
      </c>
      <c r="U129" s="109">
        <v>6.880064</v>
      </c>
      <c r="V129" s="109">
        <v>6.885033</v>
      </c>
      <c r="W129" s="109">
        <v>6.8889180000000003</v>
      </c>
      <c r="X129" s="109">
        <v>6.8914479999999996</v>
      </c>
      <c r="Y129" s="109">
        <v>6.893154</v>
      </c>
      <c r="Z129" s="109">
        <v>6.8958139999999997</v>
      </c>
      <c r="AA129" s="109">
        <v>6.8984750000000004</v>
      </c>
      <c r="AB129" s="109">
        <v>6.8996440000000003</v>
      </c>
      <c r="AC129" s="109">
        <v>6.8995470000000001</v>
      </c>
      <c r="AD129" s="109">
        <v>6.9001510000000001</v>
      </c>
      <c r="AE129" s="109">
        <v>6.9007189999999996</v>
      </c>
      <c r="AF129" s="109">
        <v>6.9012570000000002</v>
      </c>
      <c r="AG129" s="109">
        <v>6.9017609999999996</v>
      </c>
      <c r="AH129" s="109">
        <v>6.9022309999999996</v>
      </c>
      <c r="AI129" s="109">
        <v>6.9026649999999998</v>
      </c>
      <c r="AJ129" s="109">
        <v>6.9030659999999999</v>
      </c>
      <c r="AK129" s="109">
        <v>6.9034300000000002</v>
      </c>
      <c r="AL129" s="100">
        <v>1E-3</v>
      </c>
    </row>
    <row r="130" spans="1:38">
      <c r="B130" s="109" t="s">
        <v>1177</v>
      </c>
      <c r="C130" s="109" t="s">
        <v>1292</v>
      </c>
      <c r="D130" s="109" t="s">
        <v>1552</v>
      </c>
      <c r="F130" s="109">
        <v>6.0241959999999999</v>
      </c>
      <c r="G130" s="109">
        <v>6.0603629999999997</v>
      </c>
      <c r="H130" s="109">
        <v>6.0980749999999997</v>
      </c>
      <c r="I130" s="109">
        <v>6.1459919999999997</v>
      </c>
      <c r="J130" s="109">
        <v>6.2016549999999997</v>
      </c>
      <c r="K130" s="109">
        <v>6.2659580000000004</v>
      </c>
      <c r="L130" s="109">
        <v>6.3398029999999999</v>
      </c>
      <c r="M130" s="109">
        <v>6.4245039999999998</v>
      </c>
      <c r="N130" s="109">
        <v>6.5201339999999997</v>
      </c>
      <c r="O130" s="109">
        <v>6.6186569999999998</v>
      </c>
      <c r="P130" s="109">
        <v>6.7225539999999997</v>
      </c>
      <c r="Q130" s="109">
        <v>6.8283509999999996</v>
      </c>
      <c r="R130" s="109">
        <v>6.9339690000000003</v>
      </c>
      <c r="S130" s="109">
        <v>7.0363290000000003</v>
      </c>
      <c r="T130" s="109">
        <v>7.13002</v>
      </c>
      <c r="U130" s="109">
        <v>7.2137950000000002</v>
      </c>
      <c r="V130" s="109">
        <v>7.2874990000000004</v>
      </c>
      <c r="W130" s="109">
        <v>7.3530629999999997</v>
      </c>
      <c r="X130" s="109">
        <v>7.4112349999999996</v>
      </c>
      <c r="Y130" s="109">
        <v>7.4625050000000002</v>
      </c>
      <c r="Z130" s="109">
        <v>7.5081249999999997</v>
      </c>
      <c r="AA130" s="109">
        <v>7.5471769999999996</v>
      </c>
      <c r="AB130" s="109">
        <v>7.5817220000000001</v>
      </c>
      <c r="AC130" s="109">
        <v>7.6110920000000002</v>
      </c>
      <c r="AD130" s="109">
        <v>7.636514</v>
      </c>
      <c r="AE130" s="109">
        <v>7.6586600000000002</v>
      </c>
      <c r="AF130" s="109">
        <v>7.6785350000000001</v>
      </c>
      <c r="AG130" s="109">
        <v>7.6971759999999998</v>
      </c>
      <c r="AH130" s="109">
        <v>7.7145619999999999</v>
      </c>
      <c r="AI130" s="109">
        <v>7.730791</v>
      </c>
      <c r="AJ130" s="109">
        <v>7.7463740000000003</v>
      </c>
      <c r="AK130" s="109">
        <v>7.7613149999999997</v>
      </c>
      <c r="AL130" s="100">
        <v>8.0000000000000002E-3</v>
      </c>
    </row>
    <row r="131" spans="1:38">
      <c r="B131" s="109" t="s">
        <v>1178</v>
      </c>
      <c r="C131" s="109" t="s">
        <v>1293</v>
      </c>
      <c r="D131" s="109" t="s">
        <v>1553</v>
      </c>
      <c r="F131" s="109">
        <v>7.1191649999999997</v>
      </c>
      <c r="G131" s="109">
        <v>7.1709420000000001</v>
      </c>
      <c r="H131" s="109">
        <v>7.2359850000000003</v>
      </c>
      <c r="I131" s="109">
        <v>7.3072990000000004</v>
      </c>
      <c r="J131" s="109">
        <v>7.3885180000000004</v>
      </c>
      <c r="K131" s="109">
        <v>7.4812799999999999</v>
      </c>
      <c r="L131" s="109">
        <v>7.5863630000000004</v>
      </c>
      <c r="M131" s="109">
        <v>7.7038349999999998</v>
      </c>
      <c r="N131" s="109">
        <v>7.834219</v>
      </c>
      <c r="O131" s="109">
        <v>7.967886</v>
      </c>
      <c r="P131" s="109">
        <v>8.1082110000000007</v>
      </c>
      <c r="Q131" s="109">
        <v>8.2517890000000005</v>
      </c>
      <c r="R131" s="109">
        <v>8.3964649999999992</v>
      </c>
      <c r="S131" s="109">
        <v>8.5377449999999993</v>
      </c>
      <c r="T131" s="109">
        <v>8.6695849999999997</v>
      </c>
      <c r="U131" s="109">
        <v>8.7911859999999997</v>
      </c>
      <c r="V131" s="109">
        <v>8.9024400000000004</v>
      </c>
      <c r="W131" s="109">
        <v>9.0043740000000003</v>
      </c>
      <c r="X131" s="109">
        <v>9.0969149999999992</v>
      </c>
      <c r="Y131" s="109">
        <v>9.1809989999999999</v>
      </c>
      <c r="Z131" s="109">
        <v>9.2583699999999993</v>
      </c>
      <c r="AA131" s="109">
        <v>9.3276869999999992</v>
      </c>
      <c r="AB131" s="109">
        <v>9.3914989999999996</v>
      </c>
      <c r="AC131" s="109">
        <v>9.4486709999999992</v>
      </c>
      <c r="AD131" s="109">
        <v>9.5002809999999993</v>
      </c>
      <c r="AE131" s="109">
        <v>9.5474920000000001</v>
      </c>
      <c r="AF131" s="109">
        <v>9.591628</v>
      </c>
      <c r="AG131" s="109">
        <v>9.6341249999999992</v>
      </c>
      <c r="AH131" s="109">
        <v>9.6755990000000001</v>
      </c>
      <c r="AI131" s="109">
        <v>9.7162950000000006</v>
      </c>
      <c r="AJ131" s="109">
        <v>9.7564360000000008</v>
      </c>
      <c r="AK131" s="109">
        <v>9.7974859999999993</v>
      </c>
      <c r="AL131" s="100">
        <v>0.01</v>
      </c>
    </row>
    <row r="132" spans="1:38">
      <c r="B132" s="109" t="s">
        <v>1179</v>
      </c>
      <c r="D132" s="109" t="s">
        <v>1554</v>
      </c>
    </row>
    <row r="133" spans="1:38">
      <c r="B133" s="109" t="s">
        <v>1118</v>
      </c>
      <c r="D133" s="109" t="s">
        <v>1555</v>
      </c>
    </row>
    <row r="134" spans="1:38">
      <c r="A134" s="17" t="s">
        <v>115</v>
      </c>
      <c r="B134" s="109" t="s">
        <v>1121</v>
      </c>
      <c r="C134" s="109" t="s">
        <v>1294</v>
      </c>
      <c r="D134" s="109" t="s">
        <v>1556</v>
      </c>
      <c r="E134" s="109" t="s">
        <v>1161</v>
      </c>
      <c r="F134" s="109">
        <v>2.5165860000000002</v>
      </c>
      <c r="G134" s="109">
        <v>2.6383700000000001</v>
      </c>
      <c r="H134" s="109">
        <v>2.758845</v>
      </c>
      <c r="I134" s="109">
        <v>2.8758300000000001</v>
      </c>
      <c r="J134" s="109">
        <v>2.989862</v>
      </c>
      <c r="K134" s="109">
        <v>3.0990959999999999</v>
      </c>
      <c r="L134" s="109">
        <v>3.2037429999999998</v>
      </c>
      <c r="M134" s="109">
        <v>3.3041839999999998</v>
      </c>
      <c r="N134" s="109">
        <v>3.4007499999999999</v>
      </c>
      <c r="O134" s="109">
        <v>3.4943110000000002</v>
      </c>
      <c r="P134" s="109">
        <v>3.5841560000000001</v>
      </c>
      <c r="Q134" s="109">
        <v>3.6697229999999998</v>
      </c>
      <c r="R134" s="109">
        <v>3.7507139999999999</v>
      </c>
      <c r="S134" s="109">
        <v>3.8293409999999999</v>
      </c>
      <c r="T134" s="109">
        <v>3.8955579999999999</v>
      </c>
      <c r="U134" s="109">
        <v>3.955349</v>
      </c>
      <c r="V134" s="109">
        <v>4.0078839999999998</v>
      </c>
      <c r="W134" s="109">
        <v>4.058414</v>
      </c>
      <c r="X134" s="109">
        <v>4.1059809999999999</v>
      </c>
      <c r="Y134" s="109">
        <v>4.1524380000000001</v>
      </c>
      <c r="Z134" s="109">
        <v>4.1918259999999998</v>
      </c>
      <c r="AA134" s="109">
        <v>4.2204680000000003</v>
      </c>
      <c r="AB134" s="109">
        <v>4.2482689999999996</v>
      </c>
      <c r="AC134" s="109">
        <v>4.2724320000000002</v>
      </c>
      <c r="AD134" s="109">
        <v>4.3058699999999996</v>
      </c>
      <c r="AE134" s="109">
        <v>4.3466189999999996</v>
      </c>
      <c r="AF134" s="109">
        <v>4.3837270000000004</v>
      </c>
      <c r="AG134" s="109">
        <v>4.4153130000000003</v>
      </c>
      <c r="AH134" s="109">
        <v>4.4502329999999999</v>
      </c>
      <c r="AI134" s="109">
        <v>4.4867980000000003</v>
      </c>
      <c r="AJ134" s="109">
        <v>4.5147360000000001</v>
      </c>
      <c r="AK134" s="109">
        <v>4.5405160000000002</v>
      </c>
      <c r="AL134" s="100">
        <v>1.9E-2</v>
      </c>
    </row>
    <row r="135" spans="1:38">
      <c r="A135" s="17" t="s">
        <v>114</v>
      </c>
      <c r="B135" s="109" t="s">
        <v>1129</v>
      </c>
      <c r="C135" s="109" t="s">
        <v>1295</v>
      </c>
      <c r="D135" s="109" t="s">
        <v>1557</v>
      </c>
      <c r="E135" s="109" t="s">
        <v>1161</v>
      </c>
      <c r="F135" s="109">
        <v>1.108212</v>
      </c>
      <c r="G135" s="109">
        <v>1.1407700000000001</v>
      </c>
      <c r="H135" s="109">
        <v>1.1766730000000001</v>
      </c>
      <c r="I135" s="109">
        <v>1.21468</v>
      </c>
      <c r="J135" s="109">
        <v>1.254375</v>
      </c>
      <c r="K135" s="109">
        <v>1.294999</v>
      </c>
      <c r="L135" s="109">
        <v>1.336557</v>
      </c>
      <c r="M135" s="109">
        <v>1.3789169999999999</v>
      </c>
      <c r="N135" s="109">
        <v>1.421681</v>
      </c>
      <c r="O135" s="109">
        <v>1.463093</v>
      </c>
      <c r="P135" s="109">
        <v>1.5028459999999999</v>
      </c>
      <c r="Q135" s="109">
        <v>1.5424</v>
      </c>
      <c r="R135" s="109">
        <v>1.580576</v>
      </c>
      <c r="S135" s="109">
        <v>1.6198870000000001</v>
      </c>
      <c r="T135" s="109">
        <v>1.6562399999999999</v>
      </c>
      <c r="U135" s="109">
        <v>1.6910909999999999</v>
      </c>
      <c r="V135" s="109">
        <v>1.7241470000000001</v>
      </c>
      <c r="W135" s="109">
        <v>1.759029</v>
      </c>
      <c r="X135" s="109">
        <v>1.795385</v>
      </c>
      <c r="Y135" s="109">
        <v>1.831647</v>
      </c>
      <c r="Z135" s="109">
        <v>1.866927</v>
      </c>
      <c r="AA135" s="109">
        <v>1.9016249999999999</v>
      </c>
      <c r="AB135" s="109">
        <v>1.9397450000000001</v>
      </c>
      <c r="AC135" s="109">
        <v>1.9766539999999999</v>
      </c>
      <c r="AD135" s="109">
        <v>2.0171049999999999</v>
      </c>
      <c r="AE135" s="109">
        <v>2.0631970000000002</v>
      </c>
      <c r="AF135" s="109">
        <v>2.1120329999999998</v>
      </c>
      <c r="AG135" s="109">
        <v>2.162039</v>
      </c>
      <c r="AH135" s="109">
        <v>2.2145039999999998</v>
      </c>
      <c r="AI135" s="109">
        <v>2.2683689999999999</v>
      </c>
      <c r="AJ135" s="109">
        <v>2.319442</v>
      </c>
      <c r="AK135" s="109">
        <v>2.3692700000000002</v>
      </c>
      <c r="AL135" s="100">
        <v>2.5000000000000001E-2</v>
      </c>
    </row>
    <row r="136" spans="1:38">
      <c r="A136" s="17" t="s">
        <v>787</v>
      </c>
      <c r="B136" s="109" t="s">
        <v>1122</v>
      </c>
      <c r="C136" s="109" t="s">
        <v>1296</v>
      </c>
      <c r="D136" s="109" t="s">
        <v>1558</v>
      </c>
      <c r="E136" s="109" t="s">
        <v>1161</v>
      </c>
      <c r="F136" s="109">
        <v>5.0699999999999996E-4</v>
      </c>
      <c r="G136" s="109">
        <v>7.0899999999999999E-4</v>
      </c>
      <c r="H136" s="109">
        <v>9.2199999999999997E-4</v>
      </c>
      <c r="I136" s="109">
        <v>1.142E-3</v>
      </c>
      <c r="J136" s="109">
        <v>1.372E-3</v>
      </c>
      <c r="K136" s="109">
        <v>1.609E-3</v>
      </c>
      <c r="L136" s="109">
        <v>1.853E-3</v>
      </c>
      <c r="M136" s="109">
        <v>2.1029999999999998E-3</v>
      </c>
      <c r="N136" s="109">
        <v>2.362E-3</v>
      </c>
      <c r="O136" s="109">
        <v>2.63E-3</v>
      </c>
      <c r="P136" s="109">
        <v>2.9099999999999998E-3</v>
      </c>
      <c r="Q136" s="109">
        <v>3.1979999999999999E-3</v>
      </c>
      <c r="R136" s="109">
        <v>3.496E-3</v>
      </c>
      <c r="S136" s="109">
        <v>3.8059999999999999E-3</v>
      </c>
      <c r="T136" s="109">
        <v>4.1240000000000001E-3</v>
      </c>
      <c r="U136" s="109">
        <v>4.4380000000000001E-3</v>
      </c>
      <c r="V136" s="109">
        <v>4.7559999999999998E-3</v>
      </c>
      <c r="W136" s="109">
        <v>5.097E-3</v>
      </c>
      <c r="X136" s="109">
        <v>5.4559999999999999E-3</v>
      </c>
      <c r="Y136" s="109">
        <v>5.836E-3</v>
      </c>
      <c r="Z136" s="109">
        <v>6.234E-3</v>
      </c>
      <c r="AA136" s="109">
        <v>6.6490000000000004E-3</v>
      </c>
      <c r="AB136" s="109">
        <v>7.0800000000000004E-3</v>
      </c>
      <c r="AC136" s="109">
        <v>7.528E-3</v>
      </c>
      <c r="AD136" s="109">
        <v>7.9909999999999998E-3</v>
      </c>
      <c r="AE136" s="109">
        <v>8.4740000000000006E-3</v>
      </c>
      <c r="AF136" s="109">
        <v>8.9809999999999994E-3</v>
      </c>
      <c r="AG136" s="109">
        <v>9.5119999999999996E-3</v>
      </c>
      <c r="AH136" s="109">
        <v>1.0068000000000001E-2</v>
      </c>
      <c r="AI136" s="109">
        <v>1.0652999999999999E-2</v>
      </c>
      <c r="AJ136" s="109">
        <v>1.1264E-2</v>
      </c>
      <c r="AK136" s="109">
        <v>1.1901E-2</v>
      </c>
      <c r="AL136" s="100">
        <v>0.107</v>
      </c>
    </row>
    <row r="137" spans="1:38">
      <c r="A137" s="17" t="s">
        <v>113</v>
      </c>
      <c r="B137" s="109" t="s">
        <v>1123</v>
      </c>
      <c r="C137" s="109" t="s">
        <v>1297</v>
      </c>
      <c r="D137" s="109" t="s">
        <v>1559</v>
      </c>
      <c r="E137" s="109" t="s">
        <v>1161</v>
      </c>
      <c r="F137" s="109">
        <v>2.4399999999999999E-4</v>
      </c>
      <c r="G137" s="109">
        <v>3.68E-4</v>
      </c>
      <c r="H137" s="109">
        <v>4.9600000000000002E-4</v>
      </c>
      <c r="I137" s="109">
        <v>6.2399999999999999E-4</v>
      </c>
      <c r="J137" s="109">
        <v>7.5299999999999998E-4</v>
      </c>
      <c r="K137" s="109">
        <v>8.83E-4</v>
      </c>
      <c r="L137" s="109">
        <v>1.013E-3</v>
      </c>
      <c r="M137" s="109">
        <v>1.1429999999999999E-3</v>
      </c>
      <c r="N137" s="109">
        <v>1.273E-3</v>
      </c>
      <c r="O137" s="109">
        <v>1.4040000000000001E-3</v>
      </c>
      <c r="P137" s="109">
        <v>1.536E-3</v>
      </c>
      <c r="Q137" s="109">
        <v>1.668E-3</v>
      </c>
      <c r="R137" s="109">
        <v>1.8010000000000001E-3</v>
      </c>
      <c r="S137" s="109">
        <v>1.9350000000000001E-3</v>
      </c>
      <c r="T137" s="109">
        <v>2.0690000000000001E-3</v>
      </c>
      <c r="U137" s="109">
        <v>2.2039999999999998E-3</v>
      </c>
      <c r="V137" s="109">
        <v>2.3389999999999999E-3</v>
      </c>
      <c r="W137" s="109">
        <v>2.477E-3</v>
      </c>
      <c r="X137" s="109">
        <v>2.6180000000000001E-3</v>
      </c>
      <c r="Y137" s="109">
        <v>2.7620000000000001E-3</v>
      </c>
      <c r="Z137" s="109">
        <v>2.911E-3</v>
      </c>
      <c r="AA137" s="109">
        <v>3.065E-3</v>
      </c>
      <c r="AB137" s="109">
        <v>3.2230000000000002E-3</v>
      </c>
      <c r="AC137" s="109">
        <v>3.3899999999999998E-3</v>
      </c>
      <c r="AD137" s="109">
        <v>3.565E-3</v>
      </c>
      <c r="AE137" s="109">
        <v>3.754E-3</v>
      </c>
      <c r="AF137" s="109">
        <v>3.9579999999999997E-3</v>
      </c>
      <c r="AG137" s="109">
        <v>4.1809999999999998E-3</v>
      </c>
      <c r="AH137" s="109">
        <v>4.4229999999999998E-3</v>
      </c>
      <c r="AI137" s="109">
        <v>4.6889999999999996E-3</v>
      </c>
      <c r="AJ137" s="109">
        <v>4.9789999999999999E-3</v>
      </c>
      <c r="AK137" s="109">
        <v>5.2960000000000004E-3</v>
      </c>
      <c r="AL137" s="100">
        <v>0.104</v>
      </c>
    </row>
    <row r="138" spans="1:38">
      <c r="A138" s="17" t="s">
        <v>114</v>
      </c>
      <c r="B138" s="109" t="s">
        <v>1165</v>
      </c>
      <c r="C138" s="109" t="s">
        <v>1298</v>
      </c>
      <c r="D138" s="109" t="s">
        <v>1560</v>
      </c>
      <c r="E138" s="109" t="s">
        <v>1161</v>
      </c>
      <c r="F138" s="109">
        <v>0.20819499999999999</v>
      </c>
      <c r="G138" s="109">
        <v>0.233039</v>
      </c>
      <c r="H138" s="109">
        <v>0.25848300000000002</v>
      </c>
      <c r="I138" s="109">
        <v>0.28420899999999999</v>
      </c>
      <c r="J138" s="109">
        <v>0.31044699999999997</v>
      </c>
      <c r="K138" s="109">
        <v>0.33700000000000002</v>
      </c>
      <c r="L138" s="109">
        <v>0.36419400000000002</v>
      </c>
      <c r="M138" s="109">
        <v>0.39203700000000002</v>
      </c>
      <c r="N138" s="109">
        <v>0.42042400000000002</v>
      </c>
      <c r="O138" s="109">
        <v>0.44958399999999998</v>
      </c>
      <c r="P138" s="109">
        <v>0.48002099999999998</v>
      </c>
      <c r="Q138" s="109">
        <v>0.51187499999999997</v>
      </c>
      <c r="R138" s="109">
        <v>0.54480099999999998</v>
      </c>
      <c r="S138" s="109">
        <v>0.57884800000000003</v>
      </c>
      <c r="T138" s="109">
        <v>0.61386099999999999</v>
      </c>
      <c r="U138" s="109">
        <v>0.64983500000000005</v>
      </c>
      <c r="V138" s="109">
        <v>0.68701900000000005</v>
      </c>
      <c r="W138" s="109">
        <v>0.72583200000000003</v>
      </c>
      <c r="X138" s="109">
        <v>0.76619300000000001</v>
      </c>
      <c r="Y138" s="109">
        <v>0.808342</v>
      </c>
      <c r="Z138" s="109">
        <v>0.85329600000000005</v>
      </c>
      <c r="AA138" s="109">
        <v>0.90010199999999996</v>
      </c>
      <c r="AB138" s="109">
        <v>0.94864700000000002</v>
      </c>
      <c r="AC138" s="109">
        <v>0.99903600000000004</v>
      </c>
      <c r="AD138" s="109">
        <v>1.051104</v>
      </c>
      <c r="AE138" s="109">
        <v>1.1045510000000001</v>
      </c>
      <c r="AF138" s="109">
        <v>1.157807</v>
      </c>
      <c r="AG138" s="109">
        <v>1.211795</v>
      </c>
      <c r="AH138" s="109">
        <v>1.2673239999999999</v>
      </c>
      <c r="AI138" s="109">
        <v>1.3264210000000001</v>
      </c>
      <c r="AJ138" s="109">
        <v>1.3854139999999999</v>
      </c>
      <c r="AK138" s="109">
        <v>1.447927</v>
      </c>
      <c r="AL138" s="100">
        <v>6.5000000000000002E-2</v>
      </c>
    </row>
    <row r="139" spans="1:38">
      <c r="A139" s="17" t="s">
        <v>112</v>
      </c>
      <c r="B139" s="109" t="s">
        <v>1152</v>
      </c>
      <c r="C139" s="109" t="s">
        <v>1299</v>
      </c>
      <c r="D139" s="109" t="s">
        <v>1561</v>
      </c>
      <c r="E139" s="109" t="s">
        <v>1161</v>
      </c>
      <c r="F139" s="109">
        <v>8.0000000000000007E-5</v>
      </c>
      <c r="G139" s="109">
        <v>3.6999999999999999E-4</v>
      </c>
      <c r="H139" s="109">
        <v>6.7400000000000001E-4</v>
      </c>
      <c r="I139" s="109">
        <v>9.8900000000000008E-4</v>
      </c>
      <c r="J139" s="109">
        <v>1.3179999999999999E-3</v>
      </c>
      <c r="K139" s="109">
        <v>1.6570000000000001E-3</v>
      </c>
      <c r="L139" s="109">
        <v>2.006E-3</v>
      </c>
      <c r="M139" s="109">
        <v>2.366E-3</v>
      </c>
      <c r="N139" s="109">
        <v>2.738E-3</v>
      </c>
      <c r="O139" s="109">
        <v>3.124E-3</v>
      </c>
      <c r="P139" s="109">
        <v>3.5260000000000001E-3</v>
      </c>
      <c r="Q139" s="109">
        <v>3.9410000000000001E-3</v>
      </c>
      <c r="R139" s="109">
        <v>4.372E-3</v>
      </c>
      <c r="S139" s="109">
        <v>4.8180000000000002E-3</v>
      </c>
      <c r="T139" s="109">
        <v>5.2769999999999996E-3</v>
      </c>
      <c r="U139" s="109">
        <v>5.751E-3</v>
      </c>
      <c r="V139" s="109">
        <v>6.241E-3</v>
      </c>
      <c r="W139" s="109">
        <v>6.7520000000000002E-3</v>
      </c>
      <c r="X139" s="109">
        <v>7.2839999999999997E-3</v>
      </c>
      <c r="Y139" s="109">
        <v>7.8390000000000005E-3</v>
      </c>
      <c r="Z139" s="109">
        <v>8.4180000000000001E-3</v>
      </c>
      <c r="AA139" s="109">
        <v>9.018E-3</v>
      </c>
      <c r="AB139" s="109">
        <v>9.6399999999999993E-3</v>
      </c>
      <c r="AC139" s="109">
        <v>1.0285000000000001E-2</v>
      </c>
      <c r="AD139" s="109">
        <v>1.0951000000000001E-2</v>
      </c>
      <c r="AE139" s="109">
        <v>1.1635E-2</v>
      </c>
      <c r="AF139" s="109">
        <v>1.2351000000000001E-2</v>
      </c>
      <c r="AG139" s="109">
        <v>1.3105E-2</v>
      </c>
      <c r="AH139" s="109">
        <v>1.3897E-2</v>
      </c>
      <c r="AI139" s="109">
        <v>1.4732E-2</v>
      </c>
      <c r="AJ139" s="109">
        <v>1.5605000000000001E-2</v>
      </c>
      <c r="AK139" s="109">
        <v>1.6515999999999999E-2</v>
      </c>
      <c r="AL139" s="100">
        <v>0.188</v>
      </c>
    </row>
    <row r="140" spans="1:38">
      <c r="A140" s="17" t="s">
        <v>116</v>
      </c>
      <c r="B140" s="109" t="s">
        <v>1166</v>
      </c>
      <c r="C140" s="109" t="s">
        <v>1300</v>
      </c>
      <c r="D140" s="109" t="s">
        <v>1562</v>
      </c>
      <c r="E140" s="109" t="s">
        <v>1161</v>
      </c>
      <c r="F140" s="109">
        <v>0</v>
      </c>
      <c r="G140" s="109">
        <v>3.21E-4</v>
      </c>
      <c r="H140" s="109">
        <v>6.5899999999999997E-4</v>
      </c>
      <c r="I140" s="109">
        <v>1.0089999999999999E-3</v>
      </c>
      <c r="J140" s="109">
        <v>1.374E-3</v>
      </c>
      <c r="K140" s="109">
        <v>1.751E-3</v>
      </c>
      <c r="L140" s="109">
        <v>2.1389999999999998E-3</v>
      </c>
      <c r="M140" s="109">
        <v>2.539E-3</v>
      </c>
      <c r="N140" s="109">
        <v>2.9520000000000002E-3</v>
      </c>
      <c r="O140" s="109">
        <v>3.3809999999999999E-3</v>
      </c>
      <c r="P140" s="109">
        <v>3.8279999999999998E-3</v>
      </c>
      <c r="Q140" s="109">
        <v>4.2900000000000004E-3</v>
      </c>
      <c r="R140" s="109">
        <v>4.7679999999999997E-3</v>
      </c>
      <c r="S140" s="109">
        <v>5.2639999999999996E-3</v>
      </c>
      <c r="T140" s="109">
        <v>5.7749999999999998E-3</v>
      </c>
      <c r="U140" s="109">
        <v>6.3010000000000002E-3</v>
      </c>
      <c r="V140" s="109">
        <v>6.8459999999999997E-3</v>
      </c>
      <c r="W140" s="109">
        <v>7.4139999999999996E-3</v>
      </c>
      <c r="X140" s="109">
        <v>8.005E-3</v>
      </c>
      <c r="Y140" s="109">
        <v>8.6219999999999995E-3</v>
      </c>
      <c r="Z140" s="109">
        <v>9.2659999999999999E-3</v>
      </c>
      <c r="AA140" s="109">
        <v>9.9330000000000009E-3</v>
      </c>
      <c r="AB140" s="109">
        <v>1.0624E-2</v>
      </c>
      <c r="AC140" s="109">
        <v>1.1341E-2</v>
      </c>
      <c r="AD140" s="109">
        <v>1.2081E-2</v>
      </c>
      <c r="AE140" s="109">
        <v>1.2851E-2</v>
      </c>
      <c r="AF140" s="109">
        <v>1.3658E-2</v>
      </c>
      <c r="AG140" s="109">
        <v>1.4504E-2</v>
      </c>
      <c r="AH140" s="109">
        <v>1.5389E-2</v>
      </c>
      <c r="AI140" s="109">
        <v>1.6320000000000001E-2</v>
      </c>
      <c r="AJ140" s="109">
        <v>1.7291000000000001E-2</v>
      </c>
      <c r="AK140" s="109">
        <v>1.8303E-2</v>
      </c>
      <c r="AL140" s="109" t="s">
        <v>142</v>
      </c>
    </row>
    <row r="141" spans="1:38">
      <c r="A141" s="17" t="s">
        <v>116</v>
      </c>
      <c r="B141" s="109" t="s">
        <v>1167</v>
      </c>
      <c r="C141" s="109" t="s">
        <v>1301</v>
      </c>
      <c r="D141" s="109" t="s">
        <v>1563</v>
      </c>
      <c r="E141" s="109" t="s">
        <v>1161</v>
      </c>
      <c r="F141" s="109">
        <v>0</v>
      </c>
      <c r="G141" s="109">
        <v>2.9799999999999998E-4</v>
      </c>
      <c r="H141" s="109">
        <v>6.11E-4</v>
      </c>
      <c r="I141" s="109">
        <v>9.3599999999999998E-4</v>
      </c>
      <c r="J141" s="109">
        <v>1.274E-3</v>
      </c>
      <c r="K141" s="109">
        <v>1.624E-3</v>
      </c>
      <c r="L141" s="109">
        <v>1.9840000000000001E-3</v>
      </c>
      <c r="M141" s="109">
        <v>2.3549999999999999E-3</v>
      </c>
      <c r="N141" s="109">
        <v>2.738E-3</v>
      </c>
      <c r="O141" s="109">
        <v>3.137E-3</v>
      </c>
      <c r="P141" s="109">
        <v>3.5509999999999999E-3</v>
      </c>
      <c r="Q141" s="109">
        <v>3.9789999999999999E-3</v>
      </c>
      <c r="R141" s="109">
        <v>4.4229999999999998E-3</v>
      </c>
      <c r="S141" s="109">
        <v>4.8830000000000002E-3</v>
      </c>
      <c r="T141" s="109">
        <v>5.3569999999999998E-3</v>
      </c>
      <c r="U141" s="109">
        <v>5.8450000000000004E-3</v>
      </c>
      <c r="V141" s="109">
        <v>6.3499999999999997E-3</v>
      </c>
      <c r="W141" s="109">
        <v>6.8780000000000004E-3</v>
      </c>
      <c r="X141" s="109">
        <v>7.4260000000000003E-3</v>
      </c>
      <c r="Y141" s="109">
        <v>7.9979999999999999E-3</v>
      </c>
      <c r="Z141" s="109">
        <v>8.5959999999999995E-3</v>
      </c>
      <c r="AA141" s="109">
        <v>9.2149999999999992E-3</v>
      </c>
      <c r="AB141" s="109">
        <v>9.8560000000000002E-3</v>
      </c>
      <c r="AC141" s="109">
        <v>1.0521000000000001E-2</v>
      </c>
      <c r="AD141" s="109">
        <v>1.1207E-2</v>
      </c>
      <c r="AE141" s="109">
        <v>1.1920999999999999E-2</v>
      </c>
      <c r="AF141" s="109">
        <v>1.2670000000000001E-2</v>
      </c>
      <c r="AG141" s="109">
        <v>1.3455E-2</v>
      </c>
      <c r="AH141" s="109">
        <v>1.4276E-2</v>
      </c>
      <c r="AI141" s="109">
        <v>1.5140000000000001E-2</v>
      </c>
      <c r="AJ141" s="109">
        <v>1.6039999999999999E-2</v>
      </c>
      <c r="AK141" s="109">
        <v>1.6979000000000001E-2</v>
      </c>
      <c r="AL141" s="109" t="s">
        <v>142</v>
      </c>
    </row>
    <row r="142" spans="1:38">
      <c r="A142" s="17" t="s">
        <v>788</v>
      </c>
      <c r="B142" s="109" t="s">
        <v>1156</v>
      </c>
      <c r="C142" s="109" t="s">
        <v>1302</v>
      </c>
      <c r="D142" s="109" t="s">
        <v>1564</v>
      </c>
      <c r="E142" s="109" t="s">
        <v>1161</v>
      </c>
      <c r="F142" s="109">
        <v>0</v>
      </c>
      <c r="G142" s="109">
        <v>0</v>
      </c>
      <c r="H142" s="109">
        <v>0</v>
      </c>
      <c r="I142" s="109">
        <v>9.9999999999999995E-7</v>
      </c>
      <c r="J142" s="109">
        <v>9.9999999999999995E-7</v>
      </c>
      <c r="K142" s="109">
        <v>9.9999999999999995E-7</v>
      </c>
      <c r="L142" s="109">
        <v>9.9999999999999995E-7</v>
      </c>
      <c r="M142" s="109">
        <v>9.9999999999999995E-7</v>
      </c>
      <c r="N142" s="109">
        <v>1.9999999999999999E-6</v>
      </c>
      <c r="O142" s="109">
        <v>1.9999999999999999E-6</v>
      </c>
      <c r="P142" s="109">
        <v>1.9999999999999999E-6</v>
      </c>
      <c r="Q142" s="109">
        <v>1.9999999999999999E-6</v>
      </c>
      <c r="R142" s="109">
        <v>3.0000000000000001E-6</v>
      </c>
      <c r="S142" s="109">
        <v>3.0000000000000001E-6</v>
      </c>
      <c r="T142" s="109">
        <v>3.0000000000000001E-6</v>
      </c>
      <c r="U142" s="109">
        <v>3.0000000000000001E-6</v>
      </c>
      <c r="V142" s="109">
        <v>3.0000000000000001E-6</v>
      </c>
      <c r="W142" s="109">
        <v>3.0000000000000001E-6</v>
      </c>
      <c r="X142" s="109">
        <v>3.9999999999999998E-6</v>
      </c>
      <c r="Y142" s="109">
        <v>3.9999999999999998E-6</v>
      </c>
      <c r="Z142" s="109">
        <v>3.9999999999999998E-6</v>
      </c>
      <c r="AA142" s="109">
        <v>3.9999999999999998E-6</v>
      </c>
      <c r="AB142" s="109">
        <v>3.9999999999999998E-6</v>
      </c>
      <c r="AC142" s="109">
        <v>3.9999999999999998E-6</v>
      </c>
      <c r="AD142" s="109">
        <v>3.9999999999999998E-6</v>
      </c>
      <c r="AE142" s="109">
        <v>5.0000000000000004E-6</v>
      </c>
      <c r="AF142" s="109">
        <v>5.0000000000000004E-6</v>
      </c>
      <c r="AG142" s="109">
        <v>5.0000000000000004E-6</v>
      </c>
      <c r="AH142" s="109">
        <v>5.0000000000000004E-6</v>
      </c>
      <c r="AI142" s="109">
        <v>5.0000000000000004E-6</v>
      </c>
      <c r="AJ142" s="109">
        <v>5.0000000000000004E-6</v>
      </c>
      <c r="AK142" s="109">
        <v>5.0000000000000004E-6</v>
      </c>
      <c r="AL142" s="109" t="s">
        <v>142</v>
      </c>
    </row>
    <row r="143" spans="1:38">
      <c r="B143" s="109" t="s">
        <v>1168</v>
      </c>
      <c r="C143" s="109" t="s">
        <v>1303</v>
      </c>
      <c r="D143" s="109" t="s">
        <v>1565</v>
      </c>
      <c r="E143" s="109" t="s">
        <v>1161</v>
      </c>
      <c r="F143" s="109">
        <v>3.8338220000000001</v>
      </c>
      <c r="G143" s="109">
        <v>4.0142449999999998</v>
      </c>
      <c r="H143" s="109">
        <v>4.197362</v>
      </c>
      <c r="I143" s="109">
        <v>4.3794230000000001</v>
      </c>
      <c r="J143" s="109">
        <v>4.560778</v>
      </c>
      <c r="K143" s="109">
        <v>4.7386210000000002</v>
      </c>
      <c r="L143" s="109">
        <v>4.9134929999999999</v>
      </c>
      <c r="M143" s="109">
        <v>5.0856440000000003</v>
      </c>
      <c r="N143" s="109">
        <v>5.2549190000000001</v>
      </c>
      <c r="O143" s="109">
        <v>5.4206630000000002</v>
      </c>
      <c r="P143" s="109">
        <v>5.5823749999999999</v>
      </c>
      <c r="Q143" s="109">
        <v>5.7410769999999998</v>
      </c>
      <c r="R143" s="109">
        <v>5.894952</v>
      </c>
      <c r="S143" s="109">
        <v>6.0487789999999997</v>
      </c>
      <c r="T143" s="109">
        <v>6.1882640000000002</v>
      </c>
      <c r="U143" s="109">
        <v>6.3208140000000004</v>
      </c>
      <c r="V143" s="109">
        <v>6.4455809999999998</v>
      </c>
      <c r="W143" s="109">
        <v>6.5718889999999996</v>
      </c>
      <c r="X143" s="109">
        <v>6.6983470000000001</v>
      </c>
      <c r="Y143" s="109">
        <v>6.8254840000000003</v>
      </c>
      <c r="Z143" s="109">
        <v>6.9474710000000002</v>
      </c>
      <c r="AA143" s="109">
        <v>7.060079</v>
      </c>
      <c r="AB143" s="109">
        <v>7.1770839999999998</v>
      </c>
      <c r="AC143" s="109">
        <v>7.2911849999999996</v>
      </c>
      <c r="AD143" s="109">
        <v>7.4198719999999998</v>
      </c>
      <c r="AE143" s="109">
        <v>7.5629970000000002</v>
      </c>
      <c r="AF143" s="109">
        <v>7.7051829999999999</v>
      </c>
      <c r="AG143" s="109">
        <v>7.8439019999999999</v>
      </c>
      <c r="AH143" s="109">
        <v>7.9901200000000001</v>
      </c>
      <c r="AI143" s="109">
        <v>8.1431229999999992</v>
      </c>
      <c r="AJ143" s="109">
        <v>8.2847720000000002</v>
      </c>
      <c r="AK143" s="109">
        <v>8.4267009999999996</v>
      </c>
      <c r="AL143" s="100">
        <v>2.5999999999999999E-2</v>
      </c>
    </row>
    <row r="144" spans="1:38">
      <c r="B144" s="109" t="s">
        <v>1119</v>
      </c>
      <c r="D144" s="109" t="s">
        <v>1566</v>
      </c>
    </row>
    <row r="145" spans="1:38">
      <c r="A145" s="17" t="s">
        <v>115</v>
      </c>
      <c r="B145" s="109" t="s">
        <v>1121</v>
      </c>
      <c r="C145" s="109" t="s">
        <v>1304</v>
      </c>
      <c r="D145" s="109" t="s">
        <v>1567</v>
      </c>
      <c r="E145" s="109" t="s">
        <v>1161</v>
      </c>
      <c r="F145" s="109">
        <v>2.0808499999999999</v>
      </c>
      <c r="G145" s="109">
        <v>2.1313939999999998</v>
      </c>
      <c r="H145" s="109">
        <v>2.1756180000000001</v>
      </c>
      <c r="I145" s="109">
        <v>2.2317019999999999</v>
      </c>
      <c r="J145" s="109">
        <v>2.287128</v>
      </c>
      <c r="K145" s="109">
        <v>2.3389329999999999</v>
      </c>
      <c r="L145" s="109">
        <v>2.3887330000000002</v>
      </c>
      <c r="M145" s="109">
        <v>2.438987</v>
      </c>
      <c r="N145" s="109">
        <v>2.4900630000000001</v>
      </c>
      <c r="O145" s="109">
        <v>2.5427110000000002</v>
      </c>
      <c r="P145" s="109">
        <v>2.594878</v>
      </c>
      <c r="Q145" s="109">
        <v>2.64805</v>
      </c>
      <c r="R145" s="109">
        <v>2.7004229999999998</v>
      </c>
      <c r="S145" s="109">
        <v>2.7545570000000001</v>
      </c>
      <c r="T145" s="109">
        <v>2.8054579999999998</v>
      </c>
      <c r="U145" s="109">
        <v>2.8531949999999999</v>
      </c>
      <c r="V145" s="109">
        <v>2.9005730000000001</v>
      </c>
      <c r="W145" s="109">
        <v>2.951457</v>
      </c>
      <c r="X145" s="109">
        <v>3.0059770000000001</v>
      </c>
      <c r="Y145" s="109">
        <v>3.0621649999999998</v>
      </c>
      <c r="Z145" s="109">
        <v>3.1188090000000002</v>
      </c>
      <c r="AA145" s="109">
        <v>3.1754009999999999</v>
      </c>
      <c r="AB145" s="109">
        <v>3.2322320000000002</v>
      </c>
      <c r="AC145" s="109">
        <v>3.2918539999999998</v>
      </c>
      <c r="AD145" s="109">
        <v>3.359664</v>
      </c>
      <c r="AE145" s="109">
        <v>3.4354070000000001</v>
      </c>
      <c r="AF145" s="109">
        <v>3.5171649999999999</v>
      </c>
      <c r="AG145" s="109">
        <v>3.6024729999999998</v>
      </c>
      <c r="AH145" s="109">
        <v>3.6919390000000001</v>
      </c>
      <c r="AI145" s="109">
        <v>3.7852589999999999</v>
      </c>
      <c r="AJ145" s="109">
        <v>3.8801760000000001</v>
      </c>
      <c r="AK145" s="109">
        <v>3.974008</v>
      </c>
      <c r="AL145" s="100">
        <v>2.1000000000000001E-2</v>
      </c>
    </row>
    <row r="146" spans="1:38">
      <c r="A146" s="17" t="s">
        <v>114</v>
      </c>
      <c r="B146" s="109" t="s">
        <v>1129</v>
      </c>
      <c r="C146" s="109" t="s">
        <v>1305</v>
      </c>
      <c r="D146" s="109" t="s">
        <v>1568</v>
      </c>
      <c r="E146" s="109" t="s">
        <v>1161</v>
      </c>
      <c r="F146" s="109">
        <v>1.328433</v>
      </c>
      <c r="G146" s="109">
        <v>1.3344339999999999</v>
      </c>
      <c r="H146" s="109">
        <v>1.3399049999999999</v>
      </c>
      <c r="I146" s="109">
        <v>1.353003</v>
      </c>
      <c r="J146" s="109">
        <v>1.3687590000000001</v>
      </c>
      <c r="K146" s="109">
        <v>1.385718</v>
      </c>
      <c r="L146" s="109">
        <v>1.404353</v>
      </c>
      <c r="M146" s="109">
        <v>1.4245140000000001</v>
      </c>
      <c r="N146" s="109">
        <v>1.446447</v>
      </c>
      <c r="O146" s="109">
        <v>1.4697180000000001</v>
      </c>
      <c r="P146" s="109">
        <v>1.494122</v>
      </c>
      <c r="Q146" s="109">
        <v>1.5202329999999999</v>
      </c>
      <c r="R146" s="109">
        <v>1.5455190000000001</v>
      </c>
      <c r="S146" s="109">
        <v>1.5731949999999999</v>
      </c>
      <c r="T146" s="109">
        <v>1.5991280000000001</v>
      </c>
      <c r="U146" s="109">
        <v>1.624355</v>
      </c>
      <c r="V146" s="109">
        <v>1.651095</v>
      </c>
      <c r="W146" s="109">
        <v>1.679473</v>
      </c>
      <c r="X146" s="109">
        <v>1.7099850000000001</v>
      </c>
      <c r="Y146" s="109">
        <v>1.741733</v>
      </c>
      <c r="Z146" s="109">
        <v>1.7756529999999999</v>
      </c>
      <c r="AA146" s="109">
        <v>1.8092140000000001</v>
      </c>
      <c r="AB146" s="109">
        <v>1.844381</v>
      </c>
      <c r="AC146" s="109">
        <v>1.8811800000000001</v>
      </c>
      <c r="AD146" s="109">
        <v>1.9210160000000001</v>
      </c>
      <c r="AE146" s="109">
        <v>1.9634450000000001</v>
      </c>
      <c r="AF146" s="109">
        <v>2.0069089999999998</v>
      </c>
      <c r="AG146" s="109">
        <v>2.051072</v>
      </c>
      <c r="AH146" s="109">
        <v>2.0955620000000001</v>
      </c>
      <c r="AI146" s="109">
        <v>2.140571</v>
      </c>
      <c r="AJ146" s="109">
        <v>2.1857000000000002</v>
      </c>
      <c r="AK146" s="109">
        <v>2.228456</v>
      </c>
      <c r="AL146" s="100">
        <v>1.7000000000000001E-2</v>
      </c>
    </row>
    <row r="147" spans="1:38">
      <c r="A147" s="17" t="s">
        <v>787</v>
      </c>
      <c r="B147" s="109" t="s">
        <v>1122</v>
      </c>
      <c r="C147" s="109" t="s">
        <v>1306</v>
      </c>
      <c r="D147" s="109" t="s">
        <v>1569</v>
      </c>
      <c r="E147" s="109" t="s">
        <v>1161</v>
      </c>
      <c r="F147" s="109">
        <v>3.4510000000000001E-3</v>
      </c>
      <c r="G147" s="109">
        <v>3.4840000000000001E-3</v>
      </c>
      <c r="H147" s="109">
        <v>3.5460000000000001E-3</v>
      </c>
      <c r="I147" s="109">
        <v>3.6709999999999998E-3</v>
      </c>
      <c r="J147" s="109">
        <v>3.8210000000000002E-3</v>
      </c>
      <c r="K147" s="109">
        <v>3.9830000000000004E-3</v>
      </c>
      <c r="L147" s="109">
        <v>4.1549999999999998E-3</v>
      </c>
      <c r="M147" s="109">
        <v>4.3400000000000001E-3</v>
      </c>
      <c r="N147" s="109">
        <v>4.5319999999999996E-3</v>
      </c>
      <c r="O147" s="109">
        <v>4.7320000000000001E-3</v>
      </c>
      <c r="P147" s="109">
        <v>4.9290000000000002E-3</v>
      </c>
      <c r="Q147" s="109">
        <v>5.1349999999999998E-3</v>
      </c>
      <c r="R147" s="109">
        <v>5.3429999999999997E-3</v>
      </c>
      <c r="S147" s="109">
        <v>5.561E-3</v>
      </c>
      <c r="T147" s="109">
        <v>5.7970000000000001E-3</v>
      </c>
      <c r="U147" s="109">
        <v>6.0280000000000004E-3</v>
      </c>
      <c r="V147" s="109">
        <v>6.2589999999999998E-3</v>
      </c>
      <c r="W147" s="109">
        <v>6.5160000000000001E-3</v>
      </c>
      <c r="X147" s="109">
        <v>6.7999999999999996E-3</v>
      </c>
      <c r="Y147" s="109">
        <v>7.1089999999999999E-3</v>
      </c>
      <c r="Z147" s="109">
        <v>7.4409999999999997E-3</v>
      </c>
      <c r="AA147" s="109">
        <v>7.7939999999999997E-3</v>
      </c>
      <c r="AB147" s="109">
        <v>8.1679999999999999E-3</v>
      </c>
      <c r="AC147" s="109">
        <v>8.5620000000000002E-3</v>
      </c>
      <c r="AD147" s="109">
        <v>8.9789999999999991E-3</v>
      </c>
      <c r="AE147" s="109">
        <v>9.4210000000000006E-3</v>
      </c>
      <c r="AF147" s="109">
        <v>9.894E-3</v>
      </c>
      <c r="AG147" s="109">
        <v>1.04E-2</v>
      </c>
      <c r="AH147" s="109">
        <v>1.0936E-2</v>
      </c>
      <c r="AI147" s="109">
        <v>1.1504E-2</v>
      </c>
      <c r="AJ147" s="109">
        <v>1.2041E-2</v>
      </c>
      <c r="AK147" s="109">
        <v>1.2617E-2</v>
      </c>
      <c r="AL147" s="100">
        <v>4.2999999999999997E-2</v>
      </c>
    </row>
    <row r="148" spans="1:38">
      <c r="A148" s="17" t="s">
        <v>113</v>
      </c>
      <c r="B148" s="109" t="s">
        <v>1123</v>
      </c>
      <c r="C148" s="109" t="s">
        <v>1307</v>
      </c>
      <c r="D148" s="109" t="s">
        <v>1570</v>
      </c>
      <c r="E148" s="109" t="s">
        <v>1161</v>
      </c>
      <c r="F148" s="109">
        <v>2.813E-3</v>
      </c>
      <c r="G148" s="109">
        <v>3.3149999999999998E-3</v>
      </c>
      <c r="H148" s="109">
        <v>3.787E-3</v>
      </c>
      <c r="I148" s="109">
        <v>4.3119999999999999E-3</v>
      </c>
      <c r="J148" s="109">
        <v>4.8390000000000004E-3</v>
      </c>
      <c r="K148" s="109">
        <v>5.352E-3</v>
      </c>
      <c r="L148" s="109">
        <v>5.8520000000000004E-3</v>
      </c>
      <c r="M148" s="109">
        <v>6.3470000000000002E-3</v>
      </c>
      <c r="N148" s="109">
        <v>6.8430000000000001E-3</v>
      </c>
      <c r="O148" s="109">
        <v>7.3419999999999996E-3</v>
      </c>
      <c r="P148" s="109">
        <v>7.8460000000000005E-3</v>
      </c>
      <c r="Q148" s="109">
        <v>8.3499999999999998E-3</v>
      </c>
      <c r="R148" s="109">
        <v>8.8500000000000002E-3</v>
      </c>
      <c r="S148" s="109">
        <v>9.3500000000000007E-3</v>
      </c>
      <c r="T148" s="109">
        <v>9.8460000000000006E-3</v>
      </c>
      <c r="U148" s="109">
        <v>1.0331999999999999E-2</v>
      </c>
      <c r="V148" s="109">
        <v>1.0806E-2</v>
      </c>
      <c r="W148" s="109">
        <v>1.1277000000000001E-2</v>
      </c>
      <c r="X148" s="109">
        <v>1.1753E-2</v>
      </c>
      <c r="Y148" s="109">
        <v>1.2234999999999999E-2</v>
      </c>
      <c r="Z148" s="109">
        <v>1.273E-2</v>
      </c>
      <c r="AA148" s="109">
        <v>1.3237000000000001E-2</v>
      </c>
      <c r="AB148" s="109">
        <v>1.3742000000000001E-2</v>
      </c>
      <c r="AC148" s="109">
        <v>1.4259000000000001E-2</v>
      </c>
      <c r="AD148" s="109">
        <v>1.4768E-2</v>
      </c>
      <c r="AE148" s="109">
        <v>1.5285999999999999E-2</v>
      </c>
      <c r="AF148" s="109">
        <v>1.5844E-2</v>
      </c>
      <c r="AG148" s="109">
        <v>1.6437E-2</v>
      </c>
      <c r="AH148" s="109">
        <v>1.7048000000000001E-2</v>
      </c>
      <c r="AI148" s="109">
        <v>1.7680000000000001E-2</v>
      </c>
      <c r="AJ148" s="109">
        <v>1.8341E-2</v>
      </c>
      <c r="AK148" s="109">
        <v>1.9026999999999999E-2</v>
      </c>
      <c r="AL148" s="100">
        <v>6.4000000000000001E-2</v>
      </c>
    </row>
    <row r="149" spans="1:38">
      <c r="A149" s="17" t="s">
        <v>114</v>
      </c>
      <c r="B149" s="109" t="s">
        <v>1165</v>
      </c>
      <c r="C149" s="109" t="s">
        <v>1308</v>
      </c>
      <c r="D149" s="109" t="s">
        <v>1571</v>
      </c>
      <c r="E149" s="109" t="s">
        <v>1161</v>
      </c>
      <c r="F149" s="109">
        <v>2.9399000000000002E-2</v>
      </c>
      <c r="G149" s="109">
        <v>3.3716999999999997E-2</v>
      </c>
      <c r="H149" s="109">
        <v>3.7755999999999998E-2</v>
      </c>
      <c r="I149" s="109">
        <v>4.2195999999999997E-2</v>
      </c>
      <c r="J149" s="109">
        <v>4.6629999999999998E-2</v>
      </c>
      <c r="K149" s="109">
        <v>5.0946999999999999E-2</v>
      </c>
      <c r="L149" s="109">
        <v>5.5174000000000001E-2</v>
      </c>
      <c r="M149" s="109">
        <v>5.9426E-2</v>
      </c>
      <c r="N149" s="109">
        <v>6.3751000000000002E-2</v>
      </c>
      <c r="O149" s="109">
        <v>6.8215999999999999E-2</v>
      </c>
      <c r="P149" s="109">
        <v>7.2868000000000002E-2</v>
      </c>
      <c r="Q149" s="109">
        <v>7.7671000000000004E-2</v>
      </c>
      <c r="R149" s="109">
        <v>8.2619999999999999E-2</v>
      </c>
      <c r="S149" s="109">
        <v>8.7762000000000007E-2</v>
      </c>
      <c r="T149" s="109">
        <v>9.3068999999999999E-2</v>
      </c>
      <c r="U149" s="109">
        <v>9.8503999999999994E-2</v>
      </c>
      <c r="V149" s="109">
        <v>0.104047</v>
      </c>
      <c r="W149" s="109">
        <v>0.109831</v>
      </c>
      <c r="X149" s="109">
        <v>0.115942</v>
      </c>
      <c r="Y149" s="109">
        <v>0.122377</v>
      </c>
      <c r="Z149" s="109">
        <v>0.12915399999999999</v>
      </c>
      <c r="AA149" s="109">
        <v>0.13627400000000001</v>
      </c>
      <c r="AB149" s="109">
        <v>0.14357200000000001</v>
      </c>
      <c r="AC149" s="109">
        <v>0.151284</v>
      </c>
      <c r="AD149" s="109">
        <v>0.159443</v>
      </c>
      <c r="AE149" s="109">
        <v>0.16805</v>
      </c>
      <c r="AF149" s="109">
        <v>0.17722099999999999</v>
      </c>
      <c r="AG149" s="109">
        <v>0.18692900000000001</v>
      </c>
      <c r="AH149" s="109">
        <v>0.19712399999999999</v>
      </c>
      <c r="AI149" s="109">
        <v>0.20777599999999999</v>
      </c>
      <c r="AJ149" s="109">
        <v>0.219026</v>
      </c>
      <c r="AK149" s="109">
        <v>0.23071900000000001</v>
      </c>
      <c r="AL149" s="100">
        <v>6.9000000000000006E-2</v>
      </c>
    </row>
    <row r="150" spans="1:38">
      <c r="A150" s="17" t="s">
        <v>112</v>
      </c>
      <c r="B150" s="109" t="s">
        <v>1152</v>
      </c>
      <c r="C150" s="109" t="s">
        <v>1309</v>
      </c>
      <c r="D150" s="109" t="s">
        <v>1572</v>
      </c>
      <c r="E150" s="109" t="s">
        <v>1161</v>
      </c>
      <c r="F150" s="109">
        <v>3.9999999999999998E-6</v>
      </c>
      <c r="G150" s="109">
        <v>2.3900000000000001E-4</v>
      </c>
      <c r="H150" s="109">
        <v>4.6799999999999999E-4</v>
      </c>
      <c r="I150" s="109">
        <v>7.3099999999999999E-4</v>
      </c>
      <c r="J150" s="109">
        <v>1.005E-3</v>
      </c>
      <c r="K150" s="109">
        <v>1.2830000000000001E-3</v>
      </c>
      <c r="L150" s="109">
        <v>1.5659999999999999E-3</v>
      </c>
      <c r="M150" s="109">
        <v>1.8569999999999999E-3</v>
      </c>
      <c r="N150" s="109">
        <v>2.16E-3</v>
      </c>
      <c r="O150" s="109">
        <v>2.477E-3</v>
      </c>
      <c r="P150" s="109">
        <v>2.8089999999999999E-3</v>
      </c>
      <c r="Q150" s="109">
        <v>3.153E-3</v>
      </c>
      <c r="R150" s="109">
        <v>3.509E-3</v>
      </c>
      <c r="S150" s="109">
        <v>3.8790000000000001E-3</v>
      </c>
      <c r="T150" s="109">
        <v>4.2620000000000002E-3</v>
      </c>
      <c r="U150" s="109">
        <v>4.6540000000000002E-3</v>
      </c>
      <c r="V150" s="109">
        <v>5.0540000000000003E-3</v>
      </c>
      <c r="W150" s="109">
        <v>5.47E-3</v>
      </c>
      <c r="X150" s="109">
        <v>5.9069999999999999E-3</v>
      </c>
      <c r="Y150" s="109">
        <v>6.3639999999999999E-3</v>
      </c>
      <c r="Z150" s="109">
        <v>6.842E-3</v>
      </c>
      <c r="AA150" s="109">
        <v>7.3410000000000003E-3</v>
      </c>
      <c r="AB150" s="109">
        <v>7.8609999999999999E-3</v>
      </c>
      <c r="AC150" s="109">
        <v>8.4019999999999997E-3</v>
      </c>
      <c r="AD150" s="109">
        <v>8.966E-3</v>
      </c>
      <c r="AE150" s="109">
        <v>9.5580000000000005E-3</v>
      </c>
      <c r="AF150" s="109">
        <v>1.0184E-2</v>
      </c>
      <c r="AG150" s="109">
        <v>1.0845E-2</v>
      </c>
      <c r="AH150" s="109">
        <v>1.1539000000000001E-2</v>
      </c>
      <c r="AI150" s="109">
        <v>1.2267999999999999E-2</v>
      </c>
      <c r="AJ150" s="109">
        <v>1.3030999999999999E-2</v>
      </c>
      <c r="AK150" s="109">
        <v>1.3820000000000001E-2</v>
      </c>
      <c r="AL150" s="100">
        <v>0.30099999999999999</v>
      </c>
    </row>
    <row r="151" spans="1:38">
      <c r="A151" s="17" t="s">
        <v>116</v>
      </c>
      <c r="B151" s="109" t="s">
        <v>1166</v>
      </c>
      <c r="C151" s="109" t="s">
        <v>1310</v>
      </c>
      <c r="D151" s="109" t="s">
        <v>1573</v>
      </c>
      <c r="E151" s="109" t="s">
        <v>1161</v>
      </c>
      <c r="F151" s="109">
        <v>0</v>
      </c>
      <c r="G151" s="109">
        <v>2.5900000000000001E-4</v>
      </c>
      <c r="H151" s="109">
        <v>5.1400000000000003E-4</v>
      </c>
      <c r="I151" s="109">
        <v>8.0599999999999997E-4</v>
      </c>
      <c r="J151" s="109">
        <v>1.109E-3</v>
      </c>
      <c r="K151" s="109">
        <v>1.418E-3</v>
      </c>
      <c r="L151" s="109">
        <v>1.7309999999999999E-3</v>
      </c>
      <c r="M151" s="109">
        <v>2.0539999999999998E-3</v>
      </c>
      <c r="N151" s="109">
        <v>2.3900000000000002E-3</v>
      </c>
      <c r="O151" s="109">
        <v>2.7420000000000001E-3</v>
      </c>
      <c r="P151" s="109">
        <v>3.1099999999999999E-3</v>
      </c>
      <c r="Q151" s="109">
        <v>3.4919999999999999E-3</v>
      </c>
      <c r="R151" s="109">
        <v>3.8860000000000001E-3</v>
      </c>
      <c r="S151" s="109">
        <v>4.2969999999999996E-3</v>
      </c>
      <c r="T151" s="109">
        <v>4.7210000000000004E-3</v>
      </c>
      <c r="U151" s="109">
        <v>5.156E-3</v>
      </c>
      <c r="V151" s="109">
        <v>5.5999999999999999E-3</v>
      </c>
      <c r="W151" s="109">
        <v>6.0610000000000004E-3</v>
      </c>
      <c r="X151" s="109">
        <v>6.5459999999999997E-3</v>
      </c>
      <c r="Y151" s="109">
        <v>7.0530000000000002E-3</v>
      </c>
      <c r="Z151" s="109">
        <v>7.5830000000000003E-3</v>
      </c>
      <c r="AA151" s="109">
        <v>8.1370000000000001E-3</v>
      </c>
      <c r="AB151" s="109">
        <v>8.7130000000000003E-3</v>
      </c>
      <c r="AC151" s="109">
        <v>9.3130000000000001E-3</v>
      </c>
      <c r="AD151" s="109">
        <v>9.9389999999999999E-3</v>
      </c>
      <c r="AE151" s="109">
        <v>1.0595E-2</v>
      </c>
      <c r="AF151" s="109">
        <v>1.1289E-2</v>
      </c>
      <c r="AG151" s="109">
        <v>1.2023000000000001E-2</v>
      </c>
      <c r="AH151" s="109">
        <v>1.2792E-2</v>
      </c>
      <c r="AI151" s="109">
        <v>1.3599999999999999E-2</v>
      </c>
      <c r="AJ151" s="109">
        <v>1.4447E-2</v>
      </c>
      <c r="AK151" s="109">
        <v>1.5321E-2</v>
      </c>
      <c r="AL151" s="109" t="s">
        <v>142</v>
      </c>
    </row>
    <row r="152" spans="1:38">
      <c r="A152" s="17" t="s">
        <v>116</v>
      </c>
      <c r="B152" s="109" t="s">
        <v>1167</v>
      </c>
      <c r="C152" s="109" t="s">
        <v>1311</v>
      </c>
      <c r="D152" s="109" t="s">
        <v>1574</v>
      </c>
      <c r="E152" s="109" t="s">
        <v>1161</v>
      </c>
      <c r="F152" s="109">
        <v>0</v>
      </c>
      <c r="G152" s="109">
        <v>2.24E-4</v>
      </c>
      <c r="H152" s="109">
        <v>4.4299999999999998E-4</v>
      </c>
      <c r="I152" s="109">
        <v>6.9499999999999998E-4</v>
      </c>
      <c r="J152" s="109">
        <v>9.5699999999999995E-4</v>
      </c>
      <c r="K152" s="109">
        <v>1.222E-3</v>
      </c>
      <c r="L152" s="109">
        <v>1.493E-3</v>
      </c>
      <c r="M152" s="109">
        <v>1.771E-3</v>
      </c>
      <c r="N152" s="109">
        <v>2.0609999999999999E-3</v>
      </c>
      <c r="O152" s="109">
        <v>2.3640000000000002E-3</v>
      </c>
      <c r="P152" s="109">
        <v>2.6809999999999998E-3</v>
      </c>
      <c r="Q152" s="109">
        <v>3.0109999999999998E-3</v>
      </c>
      <c r="R152" s="109">
        <v>3.3509999999999998E-3</v>
      </c>
      <c r="S152" s="109">
        <v>3.705E-3</v>
      </c>
      <c r="T152" s="109">
        <v>4.071E-3</v>
      </c>
      <c r="U152" s="109">
        <v>4.4460000000000003E-3</v>
      </c>
      <c r="V152" s="109">
        <v>4.8279999999999998E-3</v>
      </c>
      <c r="W152" s="109">
        <v>5.2259999999999997E-3</v>
      </c>
      <c r="X152" s="109">
        <v>5.6439999999999997E-3</v>
      </c>
      <c r="Y152" s="109">
        <v>6.0809999999999996E-3</v>
      </c>
      <c r="Z152" s="109">
        <v>6.5380000000000004E-3</v>
      </c>
      <c r="AA152" s="109">
        <v>7.0159999999999997E-3</v>
      </c>
      <c r="AB152" s="109">
        <v>7.5129999999999997E-3</v>
      </c>
      <c r="AC152" s="109">
        <v>8.0300000000000007E-3</v>
      </c>
      <c r="AD152" s="109">
        <v>8.5699999999999995E-3</v>
      </c>
      <c r="AE152" s="109">
        <v>9.1350000000000008E-3</v>
      </c>
      <c r="AF152" s="109">
        <v>9.7339999999999996E-3</v>
      </c>
      <c r="AG152" s="109">
        <v>1.0366999999999999E-2</v>
      </c>
      <c r="AH152" s="109">
        <v>1.103E-2</v>
      </c>
      <c r="AI152" s="109">
        <v>1.1727E-2</v>
      </c>
      <c r="AJ152" s="109">
        <v>1.2456999999999999E-2</v>
      </c>
      <c r="AK152" s="109">
        <v>1.3211000000000001E-2</v>
      </c>
      <c r="AL152" s="109" t="s">
        <v>142</v>
      </c>
    </row>
    <row r="153" spans="1:38">
      <c r="A153" s="17" t="s">
        <v>788</v>
      </c>
      <c r="B153" s="109" t="s">
        <v>1156</v>
      </c>
      <c r="C153" s="109" t="s">
        <v>1312</v>
      </c>
      <c r="D153" s="109" t="s">
        <v>1575</v>
      </c>
      <c r="E153" s="109" t="s">
        <v>1161</v>
      </c>
      <c r="F153" s="109">
        <v>0</v>
      </c>
      <c r="G153" s="109">
        <v>3.9899999999999999E-4</v>
      </c>
      <c r="H153" s="109">
        <v>7.9100000000000004E-4</v>
      </c>
      <c r="I153" s="109">
        <v>1.238E-3</v>
      </c>
      <c r="J153" s="109">
        <v>1.7060000000000001E-3</v>
      </c>
      <c r="K153" s="109">
        <v>2.1800000000000001E-3</v>
      </c>
      <c r="L153" s="109">
        <v>2.6619999999999999E-3</v>
      </c>
      <c r="M153" s="109">
        <v>3.1580000000000002E-3</v>
      </c>
      <c r="N153" s="109">
        <v>3.6749999999999999E-3</v>
      </c>
      <c r="O153" s="109">
        <v>4.215E-3</v>
      </c>
      <c r="P153" s="109">
        <v>4.7809999999999997E-3</v>
      </c>
      <c r="Q153" s="109">
        <v>5.3680000000000004E-3</v>
      </c>
      <c r="R153" s="109">
        <v>5.9750000000000003E-3</v>
      </c>
      <c r="S153" s="109">
        <v>6.6059999999999999E-3</v>
      </c>
      <c r="T153" s="109">
        <v>7.2589999999999998E-3</v>
      </c>
      <c r="U153" s="109">
        <v>7.927E-3</v>
      </c>
      <c r="V153" s="109">
        <v>8.6090000000000003E-3</v>
      </c>
      <c r="W153" s="109">
        <v>9.3189999999999992E-3</v>
      </c>
      <c r="X153" s="109">
        <v>1.0064E-2</v>
      </c>
      <c r="Y153" s="109">
        <v>1.0843E-2</v>
      </c>
      <c r="Z153" s="109">
        <v>1.1658999999999999E-2</v>
      </c>
      <c r="AA153" s="109">
        <v>1.251E-2</v>
      </c>
      <c r="AB153" s="109">
        <v>1.3396E-2</v>
      </c>
      <c r="AC153" s="109">
        <v>1.4318000000000001E-2</v>
      </c>
      <c r="AD153" s="109">
        <v>1.5280999999999999E-2</v>
      </c>
      <c r="AE153" s="109">
        <v>1.6289000000000001E-2</v>
      </c>
      <c r="AF153" s="109">
        <v>1.7357000000000001E-2</v>
      </c>
      <c r="AG153" s="109">
        <v>1.8485000000000001E-2</v>
      </c>
      <c r="AH153" s="109">
        <v>1.9667E-2</v>
      </c>
      <c r="AI153" s="109">
        <v>2.0910000000000002E-2</v>
      </c>
      <c r="AJ153" s="109">
        <v>2.2211999999999999E-2</v>
      </c>
      <c r="AK153" s="109">
        <v>2.3556000000000001E-2</v>
      </c>
      <c r="AL153" s="109" t="s">
        <v>142</v>
      </c>
    </row>
    <row r="154" spans="1:38">
      <c r="B154" s="109" t="s">
        <v>1169</v>
      </c>
      <c r="C154" s="109" t="s">
        <v>1313</v>
      </c>
      <c r="D154" s="109" t="s">
        <v>1576</v>
      </c>
      <c r="E154" s="109" t="s">
        <v>1161</v>
      </c>
      <c r="F154" s="109">
        <v>3.4449489999999998</v>
      </c>
      <c r="G154" s="109">
        <v>3.5074649999999998</v>
      </c>
      <c r="H154" s="109">
        <v>3.5628299999999999</v>
      </c>
      <c r="I154" s="109">
        <v>3.6383549999999998</v>
      </c>
      <c r="J154" s="109">
        <v>3.7159550000000001</v>
      </c>
      <c r="K154" s="109">
        <v>3.7910370000000002</v>
      </c>
      <c r="L154" s="109">
        <v>3.8657189999999999</v>
      </c>
      <c r="M154" s="109">
        <v>3.942456</v>
      </c>
      <c r="N154" s="109">
        <v>4.0219189999999996</v>
      </c>
      <c r="O154" s="109">
        <v>4.1045170000000004</v>
      </c>
      <c r="P154" s="109">
        <v>4.1880269999999999</v>
      </c>
      <c r="Q154" s="109">
        <v>4.274464</v>
      </c>
      <c r="R154" s="109">
        <v>4.3594720000000002</v>
      </c>
      <c r="S154" s="109">
        <v>4.4489109999999998</v>
      </c>
      <c r="T154" s="109">
        <v>4.5336109999999996</v>
      </c>
      <c r="U154" s="109">
        <v>4.614592</v>
      </c>
      <c r="V154" s="109">
        <v>4.6968690000000004</v>
      </c>
      <c r="W154" s="109">
        <v>4.7846260000000003</v>
      </c>
      <c r="X154" s="109">
        <v>4.8786139999999998</v>
      </c>
      <c r="Y154" s="109">
        <v>4.9759549999999999</v>
      </c>
      <c r="Z154" s="109">
        <v>5.0764079999999998</v>
      </c>
      <c r="AA154" s="109">
        <v>5.1769230000000004</v>
      </c>
      <c r="AB154" s="109">
        <v>5.2795759999999996</v>
      </c>
      <c r="AC154" s="109">
        <v>5.3872</v>
      </c>
      <c r="AD154" s="109">
        <v>5.5066240000000004</v>
      </c>
      <c r="AE154" s="109">
        <v>5.6371880000000001</v>
      </c>
      <c r="AF154" s="109">
        <v>5.775595</v>
      </c>
      <c r="AG154" s="109">
        <v>5.9190319999999996</v>
      </c>
      <c r="AH154" s="109">
        <v>6.0676350000000001</v>
      </c>
      <c r="AI154" s="109">
        <v>6.221298</v>
      </c>
      <c r="AJ154" s="109">
        <v>6.3774319999999998</v>
      </c>
      <c r="AK154" s="109">
        <v>6.5307339999999998</v>
      </c>
      <c r="AL154" s="100">
        <v>2.1000000000000001E-2</v>
      </c>
    </row>
    <row r="155" spans="1:38">
      <c r="B155" s="109" t="s">
        <v>1170</v>
      </c>
      <c r="D155" s="109" t="s">
        <v>1577</v>
      </c>
    </row>
    <row r="156" spans="1:38">
      <c r="A156" s="17" t="s">
        <v>115</v>
      </c>
      <c r="B156" s="109" t="s">
        <v>1121</v>
      </c>
      <c r="C156" s="109" t="s">
        <v>1314</v>
      </c>
      <c r="D156" s="109" t="s">
        <v>1578</v>
      </c>
      <c r="E156" s="109" t="s">
        <v>1161</v>
      </c>
      <c r="F156" s="109">
        <v>4.9681369999999996</v>
      </c>
      <c r="G156" s="109">
        <v>5.0879810000000001</v>
      </c>
      <c r="H156" s="109">
        <v>5.1834740000000004</v>
      </c>
      <c r="I156" s="109">
        <v>5.2982829999999996</v>
      </c>
      <c r="J156" s="109">
        <v>5.4065789999999998</v>
      </c>
      <c r="K156" s="109">
        <v>5.5015489999999998</v>
      </c>
      <c r="L156" s="109">
        <v>5.587504</v>
      </c>
      <c r="M156" s="109">
        <v>5.6691000000000003</v>
      </c>
      <c r="N156" s="109">
        <v>5.7466419999999996</v>
      </c>
      <c r="O156" s="109">
        <v>5.8201330000000002</v>
      </c>
      <c r="P156" s="109">
        <v>5.8870940000000003</v>
      </c>
      <c r="Q156" s="109">
        <v>5.9499040000000001</v>
      </c>
      <c r="R156" s="109">
        <v>6.0089810000000003</v>
      </c>
      <c r="S156" s="109">
        <v>6.0634969999999999</v>
      </c>
      <c r="T156" s="109">
        <v>6.1093500000000001</v>
      </c>
      <c r="U156" s="109">
        <v>6.1428570000000002</v>
      </c>
      <c r="V156" s="109">
        <v>6.1714580000000003</v>
      </c>
      <c r="W156" s="109">
        <v>6.2026909999999997</v>
      </c>
      <c r="X156" s="109">
        <v>6.234299</v>
      </c>
      <c r="Y156" s="109">
        <v>6.2645949999999999</v>
      </c>
      <c r="Z156" s="109">
        <v>6.2876289999999999</v>
      </c>
      <c r="AA156" s="109">
        <v>6.3044789999999997</v>
      </c>
      <c r="AB156" s="109">
        <v>6.3104500000000003</v>
      </c>
      <c r="AC156" s="109">
        <v>6.3241050000000003</v>
      </c>
      <c r="AD156" s="109">
        <v>6.3418570000000001</v>
      </c>
      <c r="AE156" s="109">
        <v>6.3652499999999996</v>
      </c>
      <c r="AF156" s="109">
        <v>6.3924909999999997</v>
      </c>
      <c r="AG156" s="109">
        <v>6.4170889999999998</v>
      </c>
      <c r="AH156" s="109">
        <v>6.4381880000000002</v>
      </c>
      <c r="AI156" s="109">
        <v>6.4574540000000002</v>
      </c>
      <c r="AJ156" s="109">
        <v>6.4708920000000001</v>
      </c>
      <c r="AK156" s="109">
        <v>6.4737739999999997</v>
      </c>
      <c r="AL156" s="100">
        <v>8.9999999999999993E-3</v>
      </c>
    </row>
    <row r="157" spans="1:38">
      <c r="A157" s="17" t="s">
        <v>114</v>
      </c>
      <c r="B157" s="109" t="s">
        <v>1129</v>
      </c>
      <c r="C157" s="109" t="s">
        <v>1315</v>
      </c>
      <c r="D157" s="109" t="s">
        <v>1579</v>
      </c>
      <c r="E157" s="109" t="s">
        <v>1161</v>
      </c>
      <c r="F157" s="109">
        <v>4.9465000000000002E-2</v>
      </c>
      <c r="G157" s="109">
        <v>4.3998000000000002E-2</v>
      </c>
      <c r="H157" s="109">
        <v>3.909E-2</v>
      </c>
      <c r="I157" s="109">
        <v>3.4824000000000001E-2</v>
      </c>
      <c r="J157" s="109">
        <v>3.1115E-2</v>
      </c>
      <c r="K157" s="109">
        <v>2.7786000000000002E-2</v>
      </c>
      <c r="L157" s="109">
        <v>2.4844000000000001E-2</v>
      </c>
      <c r="M157" s="109">
        <v>2.2407E-2</v>
      </c>
      <c r="N157" s="109">
        <v>2.0417999999999999E-2</v>
      </c>
      <c r="O157" s="109">
        <v>1.8762000000000001E-2</v>
      </c>
      <c r="P157" s="109">
        <v>1.7311E-2</v>
      </c>
      <c r="Q157" s="109">
        <v>1.6095000000000002E-2</v>
      </c>
      <c r="R157" s="109">
        <v>1.5003000000000001E-2</v>
      </c>
      <c r="S157" s="109">
        <v>1.4076999999999999E-2</v>
      </c>
      <c r="T157" s="109">
        <v>1.3325E-2</v>
      </c>
      <c r="U157" s="109">
        <v>1.2716999999999999E-2</v>
      </c>
      <c r="V157" s="109">
        <v>1.226E-2</v>
      </c>
      <c r="W157" s="109">
        <v>1.1872000000000001E-2</v>
      </c>
      <c r="X157" s="109">
        <v>1.1606999999999999E-2</v>
      </c>
      <c r="Y157" s="109">
        <v>1.1422E-2</v>
      </c>
      <c r="Z157" s="109">
        <v>1.1259E-2</v>
      </c>
      <c r="AA157" s="109">
        <v>1.1089E-2</v>
      </c>
      <c r="AB157" s="109">
        <v>1.095E-2</v>
      </c>
      <c r="AC157" s="109">
        <v>1.0791E-2</v>
      </c>
      <c r="AD157" s="109">
        <v>1.0647999999999999E-2</v>
      </c>
      <c r="AE157" s="109">
        <v>1.059E-2</v>
      </c>
      <c r="AF157" s="109">
        <v>1.0592000000000001E-2</v>
      </c>
      <c r="AG157" s="109">
        <v>1.0630000000000001E-2</v>
      </c>
      <c r="AH157" s="109">
        <v>1.0685999999999999E-2</v>
      </c>
      <c r="AI157" s="109">
        <v>1.076E-2</v>
      </c>
      <c r="AJ157" s="109">
        <v>1.0829E-2</v>
      </c>
      <c r="AK157" s="109">
        <v>1.089E-2</v>
      </c>
      <c r="AL157" s="100">
        <v>-4.8000000000000001E-2</v>
      </c>
    </row>
    <row r="158" spans="1:38">
      <c r="A158" s="17" t="s">
        <v>787</v>
      </c>
      <c r="B158" s="109" t="s">
        <v>1122</v>
      </c>
      <c r="C158" s="109" t="s">
        <v>1316</v>
      </c>
      <c r="D158" s="109" t="s">
        <v>1580</v>
      </c>
      <c r="E158" s="109" t="s">
        <v>1161</v>
      </c>
      <c r="F158" s="109">
        <v>4.0080000000000003E-3</v>
      </c>
      <c r="G158" s="109">
        <v>4.1139999999999996E-3</v>
      </c>
      <c r="H158" s="109">
        <v>4.1989999999999996E-3</v>
      </c>
      <c r="I158" s="109">
        <v>4.3010000000000001E-3</v>
      </c>
      <c r="J158" s="109">
        <v>4.3940000000000003E-3</v>
      </c>
      <c r="K158" s="109">
        <v>4.4790000000000003E-3</v>
      </c>
      <c r="L158" s="109">
        <v>4.561E-3</v>
      </c>
      <c r="M158" s="109">
        <v>4.6639999999999997E-3</v>
      </c>
      <c r="N158" s="109">
        <v>4.7679999999999997E-3</v>
      </c>
      <c r="O158" s="109">
        <v>4.862E-3</v>
      </c>
      <c r="P158" s="109">
        <v>4.9249999999999997E-3</v>
      </c>
      <c r="Q158" s="109">
        <v>4.9909999999999998E-3</v>
      </c>
      <c r="R158" s="109">
        <v>5.0549999999999996E-3</v>
      </c>
      <c r="S158" s="109">
        <v>5.1089999999999998E-3</v>
      </c>
      <c r="T158" s="109">
        <v>5.1859999999999996E-3</v>
      </c>
      <c r="U158" s="109">
        <v>5.2750000000000002E-3</v>
      </c>
      <c r="V158" s="109">
        <v>5.3680000000000004E-3</v>
      </c>
      <c r="W158" s="109">
        <v>5.463E-3</v>
      </c>
      <c r="X158" s="109">
        <v>5.5599999999999998E-3</v>
      </c>
      <c r="Y158" s="109">
        <v>5.6550000000000003E-3</v>
      </c>
      <c r="Z158" s="109">
        <v>5.7479999999999996E-3</v>
      </c>
      <c r="AA158" s="109">
        <v>5.8370000000000002E-3</v>
      </c>
      <c r="AB158" s="109">
        <v>5.921E-3</v>
      </c>
      <c r="AC158" s="109">
        <v>5.999E-3</v>
      </c>
      <c r="AD158" s="109">
        <v>6.0740000000000004E-3</v>
      </c>
      <c r="AE158" s="109">
        <v>6.1440000000000002E-3</v>
      </c>
      <c r="AF158" s="109">
        <v>6.2139999999999999E-3</v>
      </c>
      <c r="AG158" s="109">
        <v>6.2820000000000003E-3</v>
      </c>
      <c r="AH158" s="109">
        <v>6.3470000000000002E-3</v>
      </c>
      <c r="AI158" s="109">
        <v>6.4099999999999999E-3</v>
      </c>
      <c r="AJ158" s="109">
        <v>6.4580000000000002E-3</v>
      </c>
      <c r="AK158" s="109">
        <v>6.4869999999999997E-3</v>
      </c>
      <c r="AL158" s="100">
        <v>1.6E-2</v>
      </c>
    </row>
    <row r="159" spans="1:38">
      <c r="A159" s="17" t="s">
        <v>113</v>
      </c>
      <c r="B159" s="109" t="s">
        <v>1123</v>
      </c>
      <c r="C159" s="109" t="s">
        <v>1317</v>
      </c>
      <c r="D159" s="109" t="s">
        <v>1581</v>
      </c>
      <c r="E159" s="109" t="s">
        <v>1161</v>
      </c>
      <c r="F159" s="109">
        <v>4.317E-2</v>
      </c>
      <c r="G159" s="109">
        <v>4.7641999999999997E-2</v>
      </c>
      <c r="H159" s="109">
        <v>5.1379000000000001E-2</v>
      </c>
      <c r="I159" s="109">
        <v>5.5049000000000001E-2</v>
      </c>
      <c r="J159" s="109">
        <v>5.8296000000000001E-2</v>
      </c>
      <c r="K159" s="109">
        <v>6.1093000000000001E-2</v>
      </c>
      <c r="L159" s="109">
        <v>6.3506999999999994E-2</v>
      </c>
      <c r="M159" s="109">
        <v>6.5673999999999996E-2</v>
      </c>
      <c r="N159" s="109">
        <v>6.7658999999999997E-2</v>
      </c>
      <c r="O159" s="109">
        <v>6.9489999999999996E-2</v>
      </c>
      <c r="P159" s="109">
        <v>7.1240999999999999E-2</v>
      </c>
      <c r="Q159" s="109">
        <v>7.2923000000000002E-2</v>
      </c>
      <c r="R159" s="109">
        <v>7.4556999999999998E-2</v>
      </c>
      <c r="S159" s="109">
        <v>7.6177999999999996E-2</v>
      </c>
      <c r="T159" s="109">
        <v>7.7814999999999995E-2</v>
      </c>
      <c r="U159" s="109">
        <v>7.9501000000000002E-2</v>
      </c>
      <c r="V159" s="109">
        <v>8.1286999999999998E-2</v>
      </c>
      <c r="W159" s="109">
        <v>8.3280000000000007E-2</v>
      </c>
      <c r="X159" s="109">
        <v>8.5556999999999994E-2</v>
      </c>
      <c r="Y159" s="109">
        <v>8.8113999999999998E-2</v>
      </c>
      <c r="Z159" s="109">
        <v>9.0984999999999996E-2</v>
      </c>
      <c r="AA159" s="109">
        <v>9.4186000000000006E-2</v>
      </c>
      <c r="AB159" s="109">
        <v>9.7800999999999999E-2</v>
      </c>
      <c r="AC159" s="109">
        <v>0.101882</v>
      </c>
      <c r="AD159" s="109">
        <v>0.106373</v>
      </c>
      <c r="AE159" s="109">
        <v>0.11140600000000001</v>
      </c>
      <c r="AF159" s="109">
        <v>0.11706800000000001</v>
      </c>
      <c r="AG159" s="109">
        <v>0.123364</v>
      </c>
      <c r="AH159" s="109">
        <v>0.13034799999999999</v>
      </c>
      <c r="AI159" s="109">
        <v>0.13800499999999999</v>
      </c>
      <c r="AJ159" s="109">
        <v>0.146457</v>
      </c>
      <c r="AK159" s="109">
        <v>0.155746</v>
      </c>
      <c r="AL159" s="100">
        <v>4.2000000000000003E-2</v>
      </c>
    </row>
    <row r="160" spans="1:38">
      <c r="A160" s="17" t="s">
        <v>114</v>
      </c>
      <c r="B160" s="109" t="s">
        <v>1165</v>
      </c>
      <c r="C160" s="109" t="s">
        <v>1318</v>
      </c>
      <c r="D160" s="109" t="s">
        <v>1582</v>
      </c>
      <c r="E160" s="109" t="s">
        <v>1161</v>
      </c>
      <c r="F160" s="109">
        <v>0</v>
      </c>
      <c r="G160" s="109">
        <v>0</v>
      </c>
      <c r="H160" s="109">
        <v>0</v>
      </c>
      <c r="I160" s="109">
        <v>0</v>
      </c>
      <c r="J160" s="109">
        <v>0</v>
      </c>
      <c r="K160" s="109">
        <v>0</v>
      </c>
      <c r="L160" s="109">
        <v>0</v>
      </c>
      <c r="M160" s="109">
        <v>0</v>
      </c>
      <c r="N160" s="109">
        <v>0</v>
      </c>
      <c r="O160" s="109">
        <v>0</v>
      </c>
      <c r="P160" s="109">
        <v>0</v>
      </c>
      <c r="Q160" s="109">
        <v>0</v>
      </c>
      <c r="R160" s="109">
        <v>0</v>
      </c>
      <c r="S160" s="109">
        <v>0</v>
      </c>
      <c r="T160" s="109">
        <v>0</v>
      </c>
      <c r="U160" s="109">
        <v>0</v>
      </c>
      <c r="V160" s="109">
        <v>0</v>
      </c>
      <c r="W160" s="109">
        <v>0</v>
      </c>
      <c r="X160" s="109">
        <v>0</v>
      </c>
      <c r="Y160" s="109">
        <v>0</v>
      </c>
      <c r="Z160" s="109">
        <v>0</v>
      </c>
      <c r="AA160" s="109">
        <v>0</v>
      </c>
      <c r="AB160" s="109">
        <v>0</v>
      </c>
      <c r="AC160" s="109">
        <v>0</v>
      </c>
      <c r="AD160" s="109">
        <v>0</v>
      </c>
      <c r="AE160" s="109">
        <v>0</v>
      </c>
      <c r="AF160" s="109">
        <v>0</v>
      </c>
      <c r="AG160" s="109">
        <v>0</v>
      </c>
      <c r="AH160" s="109">
        <v>0</v>
      </c>
      <c r="AI160" s="109">
        <v>0</v>
      </c>
      <c r="AJ160" s="109">
        <v>0</v>
      </c>
      <c r="AK160" s="109">
        <v>0</v>
      </c>
      <c r="AL160" s="109" t="s">
        <v>142</v>
      </c>
    </row>
    <row r="161" spans="1:38">
      <c r="A161" s="17" t="s">
        <v>112</v>
      </c>
      <c r="B161" s="109" t="s">
        <v>1152</v>
      </c>
      <c r="C161" s="109" t="s">
        <v>1319</v>
      </c>
      <c r="D161" s="109" t="s">
        <v>1583</v>
      </c>
      <c r="E161" s="109" t="s">
        <v>1161</v>
      </c>
      <c r="F161" s="109">
        <v>0</v>
      </c>
      <c r="G161" s="109">
        <v>1.11E-4</v>
      </c>
      <c r="H161" s="109">
        <v>2.1800000000000001E-4</v>
      </c>
      <c r="I161" s="109">
        <v>3.3700000000000001E-4</v>
      </c>
      <c r="J161" s="109">
        <v>4.5899999999999999E-4</v>
      </c>
      <c r="K161" s="109">
        <v>5.7899999999999998E-4</v>
      </c>
      <c r="L161" s="109">
        <v>6.9899999999999997E-4</v>
      </c>
      <c r="M161" s="109">
        <v>8.1899999999999996E-4</v>
      </c>
      <c r="N161" s="109">
        <v>9.41E-4</v>
      </c>
      <c r="O161" s="109">
        <v>1.0660000000000001E-3</v>
      </c>
      <c r="P161" s="109">
        <v>1.194E-3</v>
      </c>
      <c r="Q161" s="109">
        <v>1.322E-3</v>
      </c>
      <c r="R161" s="109">
        <v>1.4519999999999999E-3</v>
      </c>
      <c r="S161" s="109">
        <v>1.5839999999999999E-3</v>
      </c>
      <c r="T161" s="109">
        <v>1.7160000000000001E-3</v>
      </c>
      <c r="U161" s="109">
        <v>1.8469999999999999E-3</v>
      </c>
      <c r="V161" s="109">
        <v>1.9780000000000002E-3</v>
      </c>
      <c r="W161" s="109">
        <v>2.1099999999999999E-3</v>
      </c>
      <c r="X161" s="109">
        <v>2.2439999999999999E-3</v>
      </c>
      <c r="Y161" s="109">
        <v>2.3800000000000002E-3</v>
      </c>
      <c r="Z161" s="109">
        <v>2.519E-3</v>
      </c>
      <c r="AA161" s="109">
        <v>2.6589999999999999E-3</v>
      </c>
      <c r="AB161" s="109">
        <v>2.8E-3</v>
      </c>
      <c r="AC161" s="109">
        <v>2.9420000000000002E-3</v>
      </c>
      <c r="AD161" s="109">
        <v>3.0860000000000002E-3</v>
      </c>
      <c r="AE161" s="109">
        <v>3.2320000000000001E-3</v>
      </c>
      <c r="AF161" s="109">
        <v>3.382E-3</v>
      </c>
      <c r="AG161" s="109">
        <v>3.5349999999999999E-3</v>
      </c>
      <c r="AH161" s="109">
        <v>3.6909999999999998E-3</v>
      </c>
      <c r="AI161" s="109">
        <v>3.8500000000000001E-3</v>
      </c>
      <c r="AJ161" s="109">
        <v>4.0109999999999998E-3</v>
      </c>
      <c r="AK161" s="109">
        <v>4.1710000000000002E-3</v>
      </c>
      <c r="AL161" s="109" t="s">
        <v>142</v>
      </c>
    </row>
    <row r="162" spans="1:38">
      <c r="A162" s="17" t="s">
        <v>116</v>
      </c>
      <c r="B162" s="109" t="s">
        <v>1166</v>
      </c>
      <c r="C162" s="109" t="s">
        <v>1320</v>
      </c>
      <c r="D162" s="109" t="s">
        <v>1584</v>
      </c>
      <c r="E162" s="109" t="s">
        <v>1161</v>
      </c>
      <c r="F162" s="109">
        <v>9.7E-5</v>
      </c>
      <c r="G162" s="109">
        <v>2.5099999999999998E-4</v>
      </c>
      <c r="H162" s="109">
        <v>3.9800000000000002E-4</v>
      </c>
      <c r="I162" s="109">
        <v>5.62E-4</v>
      </c>
      <c r="J162" s="109">
        <v>7.2900000000000005E-4</v>
      </c>
      <c r="K162" s="109">
        <v>8.9499999999999996E-4</v>
      </c>
      <c r="L162" s="109">
        <v>1.059E-3</v>
      </c>
      <c r="M162" s="109">
        <v>1.224E-3</v>
      </c>
      <c r="N162" s="109">
        <v>1.392E-3</v>
      </c>
      <c r="O162" s="109">
        <v>1.562E-3</v>
      </c>
      <c r="P162" s="109">
        <v>1.7359999999999999E-3</v>
      </c>
      <c r="Q162" s="109">
        <v>1.9120000000000001E-3</v>
      </c>
      <c r="R162" s="109">
        <v>2.0890000000000001E-3</v>
      </c>
      <c r="S162" s="109">
        <v>2.2680000000000001E-3</v>
      </c>
      <c r="T162" s="109">
        <v>2.4480000000000001E-3</v>
      </c>
      <c r="U162" s="109">
        <v>2.627E-3</v>
      </c>
      <c r="V162" s="109">
        <v>2.8050000000000002E-3</v>
      </c>
      <c r="W162" s="109">
        <v>2.9840000000000001E-3</v>
      </c>
      <c r="X162" s="109">
        <v>3.166E-3</v>
      </c>
      <c r="Y162" s="109">
        <v>3.3509999999999998E-3</v>
      </c>
      <c r="Z162" s="109">
        <v>3.539E-3</v>
      </c>
      <c r="AA162" s="109">
        <v>3.7290000000000001E-3</v>
      </c>
      <c r="AB162" s="109">
        <v>3.921E-3</v>
      </c>
      <c r="AC162" s="109">
        <v>4.1149999999999997E-3</v>
      </c>
      <c r="AD162" s="109">
        <v>4.3099999999999996E-3</v>
      </c>
      <c r="AE162" s="109">
        <v>4.509E-3</v>
      </c>
      <c r="AF162" s="109">
        <v>4.712E-3</v>
      </c>
      <c r="AG162" s="109">
        <v>4.921E-3</v>
      </c>
      <c r="AH162" s="109">
        <v>5.1339999999999997E-3</v>
      </c>
      <c r="AI162" s="109">
        <v>5.3499999999999997E-3</v>
      </c>
      <c r="AJ162" s="109">
        <v>5.5700000000000003E-3</v>
      </c>
      <c r="AK162" s="109">
        <v>5.7889999999999999E-3</v>
      </c>
      <c r="AL162" s="100">
        <v>0.14099999999999999</v>
      </c>
    </row>
    <row r="163" spans="1:38">
      <c r="A163" s="17" t="s">
        <v>116</v>
      </c>
      <c r="B163" s="109" t="s">
        <v>1167</v>
      </c>
      <c r="C163" s="109" t="s">
        <v>1321</v>
      </c>
      <c r="D163" s="109" t="s">
        <v>1585</v>
      </c>
      <c r="E163" s="109" t="s">
        <v>1161</v>
      </c>
      <c r="F163" s="109">
        <v>1.05E-4</v>
      </c>
      <c r="G163" s="109">
        <v>2.6499999999999999E-4</v>
      </c>
      <c r="H163" s="109">
        <v>4.1899999999999999E-4</v>
      </c>
      <c r="I163" s="109">
        <v>5.9100000000000005E-4</v>
      </c>
      <c r="J163" s="109">
        <v>7.6599999999999997E-4</v>
      </c>
      <c r="K163" s="109">
        <v>9.3899999999999995E-4</v>
      </c>
      <c r="L163" s="109">
        <v>1.111E-3</v>
      </c>
      <c r="M163" s="109">
        <v>1.284E-3</v>
      </c>
      <c r="N163" s="109">
        <v>1.459E-3</v>
      </c>
      <c r="O163" s="109">
        <v>1.637E-3</v>
      </c>
      <c r="P163" s="109">
        <v>1.82E-3</v>
      </c>
      <c r="Q163" s="109">
        <v>2.0040000000000001E-3</v>
      </c>
      <c r="R163" s="109">
        <v>2.189E-3</v>
      </c>
      <c r="S163" s="109">
        <v>2.3760000000000001E-3</v>
      </c>
      <c r="T163" s="109">
        <v>2.5639999999999999E-3</v>
      </c>
      <c r="U163" s="109">
        <v>2.751E-3</v>
      </c>
      <c r="V163" s="109">
        <v>2.9369999999999999E-3</v>
      </c>
      <c r="W163" s="109">
        <v>3.124E-3</v>
      </c>
      <c r="X163" s="109">
        <v>3.3149999999999998E-3</v>
      </c>
      <c r="Y163" s="109">
        <v>3.509E-3</v>
      </c>
      <c r="Z163" s="109">
        <v>3.705E-3</v>
      </c>
      <c r="AA163" s="109">
        <v>3.9039999999999999E-3</v>
      </c>
      <c r="AB163" s="109">
        <v>4.1050000000000001E-3</v>
      </c>
      <c r="AC163" s="109">
        <v>4.3070000000000001E-3</v>
      </c>
      <c r="AD163" s="109">
        <v>4.5110000000000003E-3</v>
      </c>
      <c r="AE163" s="109">
        <v>4.7190000000000001E-3</v>
      </c>
      <c r="AF163" s="109">
        <v>4.9319999999999998E-3</v>
      </c>
      <c r="AG163" s="109">
        <v>5.1510000000000002E-3</v>
      </c>
      <c r="AH163" s="109">
        <v>5.3730000000000002E-3</v>
      </c>
      <c r="AI163" s="109">
        <v>5.5989999999999998E-3</v>
      </c>
      <c r="AJ163" s="109">
        <v>5.8279999999999998E-3</v>
      </c>
      <c r="AK163" s="109">
        <v>6.058E-3</v>
      </c>
      <c r="AL163" s="100">
        <v>0.14000000000000001</v>
      </c>
    </row>
    <row r="164" spans="1:38">
      <c r="A164" s="17" t="s">
        <v>788</v>
      </c>
      <c r="B164" s="109" t="s">
        <v>1156</v>
      </c>
      <c r="C164" s="109" t="s">
        <v>1322</v>
      </c>
      <c r="D164" s="109" t="s">
        <v>1586</v>
      </c>
      <c r="E164" s="109" t="s">
        <v>1161</v>
      </c>
      <c r="F164" s="109">
        <v>1.1400000000000001E-4</v>
      </c>
      <c r="G164" s="109">
        <v>3.3100000000000002E-4</v>
      </c>
      <c r="H164" s="109">
        <v>5.3899999999999998E-4</v>
      </c>
      <c r="I164" s="109">
        <v>7.7099999999999998E-4</v>
      </c>
      <c r="J164" s="109">
        <v>1.008E-3</v>
      </c>
      <c r="K164" s="109">
        <v>1.242E-3</v>
      </c>
      <c r="L164" s="109">
        <v>1.474E-3</v>
      </c>
      <c r="M164" s="109">
        <v>1.7080000000000001E-3</v>
      </c>
      <c r="N164" s="109">
        <v>1.9449999999999999E-3</v>
      </c>
      <c r="O164" s="109">
        <v>2.1870000000000001E-3</v>
      </c>
      <c r="P164" s="109">
        <v>2.4329999999999998E-3</v>
      </c>
      <c r="Q164" s="109">
        <v>2.6819999999999999E-3</v>
      </c>
      <c r="R164" s="109">
        <v>2.9329999999999998E-3</v>
      </c>
      <c r="S164" s="109">
        <v>3.1870000000000002E-3</v>
      </c>
      <c r="T164" s="109">
        <v>3.4420000000000002E-3</v>
      </c>
      <c r="U164" s="109">
        <v>3.6960000000000001E-3</v>
      </c>
      <c r="V164" s="109">
        <v>3.947E-3</v>
      </c>
      <c r="W164" s="109">
        <v>4.2009999999999999E-3</v>
      </c>
      <c r="X164" s="109">
        <v>4.4590000000000003E-3</v>
      </c>
      <c r="Y164" s="109">
        <v>4.7219999999999996E-3</v>
      </c>
      <c r="Z164" s="109">
        <v>4.9880000000000002E-3</v>
      </c>
      <c r="AA164" s="109">
        <v>5.2579999999999997E-3</v>
      </c>
      <c r="AB164" s="109">
        <v>5.5300000000000002E-3</v>
      </c>
      <c r="AC164" s="109">
        <v>5.8040000000000001E-3</v>
      </c>
      <c r="AD164" s="109">
        <v>6.0809999999999996E-3</v>
      </c>
      <c r="AE164" s="109">
        <v>6.3629999999999997E-3</v>
      </c>
      <c r="AF164" s="109">
        <v>6.6509999999999998E-3</v>
      </c>
      <c r="AG164" s="109">
        <v>6.9480000000000002E-3</v>
      </c>
      <c r="AH164" s="109">
        <v>7.2480000000000001E-3</v>
      </c>
      <c r="AI164" s="109">
        <v>7.5550000000000001E-3</v>
      </c>
      <c r="AJ164" s="109">
        <v>7.8659999999999997E-3</v>
      </c>
      <c r="AK164" s="109">
        <v>8.1759999999999992E-3</v>
      </c>
      <c r="AL164" s="100">
        <v>0.14799999999999999</v>
      </c>
    </row>
    <row r="165" spans="1:38">
      <c r="B165" s="109" t="s">
        <v>1171</v>
      </c>
      <c r="C165" s="109" t="s">
        <v>1323</v>
      </c>
      <c r="D165" s="109" t="s">
        <v>1587</v>
      </c>
      <c r="E165" s="109" t="s">
        <v>1161</v>
      </c>
      <c r="F165" s="109">
        <v>5.0650940000000002</v>
      </c>
      <c r="G165" s="109">
        <v>5.1846930000000002</v>
      </c>
      <c r="H165" s="109">
        <v>5.2797179999999999</v>
      </c>
      <c r="I165" s="109">
        <v>5.3947219999999998</v>
      </c>
      <c r="J165" s="109">
        <v>5.5033510000000003</v>
      </c>
      <c r="K165" s="109">
        <v>5.5985639999999997</v>
      </c>
      <c r="L165" s="109">
        <v>5.6847599999999998</v>
      </c>
      <c r="M165" s="109">
        <v>5.7668809999999997</v>
      </c>
      <c r="N165" s="109">
        <v>5.845224</v>
      </c>
      <c r="O165" s="109">
        <v>5.9196980000000003</v>
      </c>
      <c r="P165" s="109">
        <v>5.9877500000000001</v>
      </c>
      <c r="Q165" s="109">
        <v>6.0518349999999996</v>
      </c>
      <c r="R165" s="109">
        <v>6.1122589999999999</v>
      </c>
      <c r="S165" s="109">
        <v>6.168272</v>
      </c>
      <c r="T165" s="109">
        <v>6.2158449999999998</v>
      </c>
      <c r="U165" s="109">
        <v>6.2512730000000003</v>
      </c>
      <c r="V165" s="109">
        <v>6.2820419999999997</v>
      </c>
      <c r="W165" s="109">
        <v>6.3157259999999997</v>
      </c>
      <c r="X165" s="109">
        <v>6.3502070000000002</v>
      </c>
      <c r="Y165" s="109">
        <v>6.3837489999999999</v>
      </c>
      <c r="Z165" s="109">
        <v>6.4103700000000003</v>
      </c>
      <c r="AA165" s="109">
        <v>6.4311429999999996</v>
      </c>
      <c r="AB165" s="109">
        <v>6.4414769999999999</v>
      </c>
      <c r="AC165" s="109">
        <v>6.4599460000000004</v>
      </c>
      <c r="AD165" s="109">
        <v>6.4829379999999999</v>
      </c>
      <c r="AE165" s="109">
        <v>6.5122140000000002</v>
      </c>
      <c r="AF165" s="109">
        <v>6.5460459999999996</v>
      </c>
      <c r="AG165" s="109">
        <v>6.5779199999999998</v>
      </c>
      <c r="AH165" s="109">
        <v>6.6070130000000002</v>
      </c>
      <c r="AI165" s="109">
        <v>6.6349799999999997</v>
      </c>
      <c r="AJ165" s="109">
        <v>6.6579090000000001</v>
      </c>
      <c r="AK165" s="109">
        <v>6.6710900000000004</v>
      </c>
      <c r="AL165" s="100">
        <v>8.9999999999999993E-3</v>
      </c>
    </row>
    <row r="166" spans="1:38">
      <c r="B166" s="109" t="s">
        <v>1180</v>
      </c>
      <c r="C166" s="109" t="s">
        <v>1324</v>
      </c>
      <c r="D166" s="109" t="s">
        <v>1588</v>
      </c>
      <c r="E166" s="109" t="s">
        <v>1161</v>
      </c>
      <c r="F166" s="109">
        <v>12.343863000000001</v>
      </c>
      <c r="G166" s="109">
        <v>12.706403999999999</v>
      </c>
      <c r="H166" s="109">
        <v>13.039901</v>
      </c>
      <c r="I166" s="109">
        <v>13.4125</v>
      </c>
      <c r="J166" s="109">
        <v>13.780085</v>
      </c>
      <c r="K166" s="109">
        <v>14.128215000000001</v>
      </c>
      <c r="L166" s="109">
        <v>14.463972999999999</v>
      </c>
      <c r="M166" s="109">
        <v>14.794974</v>
      </c>
      <c r="N166" s="109">
        <v>15.122064</v>
      </c>
      <c r="O166" s="109">
        <v>15.444889</v>
      </c>
      <c r="P166" s="109">
        <v>15.758153999999999</v>
      </c>
      <c r="Q166" s="109">
        <v>16.067368999999999</v>
      </c>
      <c r="R166" s="109">
        <v>16.366707000000002</v>
      </c>
      <c r="S166" s="109">
        <v>16.665952999999998</v>
      </c>
      <c r="T166" s="109">
        <v>16.937740000000002</v>
      </c>
      <c r="U166" s="109">
        <v>17.186699000000001</v>
      </c>
      <c r="V166" s="109">
        <v>17.424496000000001</v>
      </c>
      <c r="W166" s="109">
        <v>17.672276</v>
      </c>
      <c r="X166" s="109">
        <v>17.927175999999999</v>
      </c>
      <c r="Y166" s="109">
        <v>18.185205</v>
      </c>
      <c r="Z166" s="109">
        <v>18.434246000000002</v>
      </c>
      <c r="AA166" s="109">
        <v>18.668146</v>
      </c>
      <c r="AB166" s="109">
        <v>18.898140000000001</v>
      </c>
      <c r="AC166" s="109">
        <v>19.138328999999999</v>
      </c>
      <c r="AD166" s="109">
        <v>19.409433</v>
      </c>
      <c r="AE166" s="109">
        <v>19.712399000000001</v>
      </c>
      <c r="AF166" s="109">
        <v>20.026800000000001</v>
      </c>
      <c r="AG166" s="109">
        <v>20.340873999999999</v>
      </c>
      <c r="AH166" s="109">
        <v>20.664781999999999</v>
      </c>
      <c r="AI166" s="109">
        <v>20.999396999999998</v>
      </c>
      <c r="AJ166" s="109">
        <v>21.320126999999999</v>
      </c>
      <c r="AK166" s="109">
        <v>21.628544000000002</v>
      </c>
      <c r="AL166" s="100">
        <v>1.7999999999999999E-2</v>
      </c>
    </row>
    <row r="167" spans="1:38">
      <c r="B167" s="109" t="s">
        <v>633</v>
      </c>
      <c r="D167" s="109" t="s">
        <v>1589</v>
      </c>
    </row>
    <row r="168" spans="1:38">
      <c r="B168" s="109" t="s">
        <v>1174</v>
      </c>
      <c r="D168" s="109" t="s">
        <v>1590</v>
      </c>
    </row>
    <row r="169" spans="1:38">
      <c r="B169" s="109" t="s">
        <v>1118</v>
      </c>
      <c r="D169" s="109" t="s">
        <v>1591</v>
      </c>
    </row>
    <row r="170" spans="1:38">
      <c r="B170" s="109" t="s">
        <v>1121</v>
      </c>
      <c r="C170" s="109" t="s">
        <v>1325</v>
      </c>
      <c r="D170" s="109" t="s">
        <v>1592</v>
      </c>
      <c r="E170" s="109" t="s">
        <v>1262</v>
      </c>
      <c r="F170" s="109">
        <v>15.833444</v>
      </c>
      <c r="G170" s="109">
        <v>15.916945</v>
      </c>
      <c r="H170" s="109">
        <v>16.152964000000001</v>
      </c>
      <c r="I170" s="109">
        <v>16.361098999999999</v>
      </c>
      <c r="J170" s="109">
        <v>16.638044000000001</v>
      </c>
      <c r="K170" s="109">
        <v>16.986425000000001</v>
      </c>
      <c r="L170" s="109">
        <v>17.394625000000001</v>
      </c>
      <c r="M170" s="109">
        <v>17.785074000000002</v>
      </c>
      <c r="N170" s="109">
        <v>18.065439000000001</v>
      </c>
      <c r="O170" s="109">
        <v>18.129999000000002</v>
      </c>
      <c r="P170" s="109">
        <v>18.227664999999998</v>
      </c>
      <c r="Q170" s="109">
        <v>18.281694000000002</v>
      </c>
      <c r="R170" s="109">
        <v>18.310755</v>
      </c>
      <c r="S170" s="109">
        <v>18.309539999999998</v>
      </c>
      <c r="T170" s="109">
        <v>18.294101999999999</v>
      </c>
      <c r="U170" s="109">
        <v>18.284233</v>
      </c>
      <c r="V170" s="109">
        <v>18.276506000000001</v>
      </c>
      <c r="W170" s="109">
        <v>18.270009999999999</v>
      </c>
      <c r="X170" s="109">
        <v>18.264565000000001</v>
      </c>
      <c r="Y170" s="109">
        <v>18.260010000000001</v>
      </c>
      <c r="Z170" s="109">
        <v>18.256142000000001</v>
      </c>
      <c r="AA170" s="109">
        <v>18.252814999999998</v>
      </c>
      <c r="AB170" s="109">
        <v>18.250017</v>
      </c>
      <c r="AC170" s="109">
        <v>18.247638999999999</v>
      </c>
      <c r="AD170" s="109">
        <v>18.2456</v>
      </c>
      <c r="AE170" s="109">
        <v>18.243874000000002</v>
      </c>
      <c r="AF170" s="109">
        <v>18.242349999999998</v>
      </c>
      <c r="AG170" s="109">
        <v>18.241008999999998</v>
      </c>
      <c r="AH170" s="109">
        <v>18.239861999999999</v>
      </c>
      <c r="AI170" s="109">
        <v>18.238852999999999</v>
      </c>
      <c r="AJ170" s="109">
        <v>18.238061999999999</v>
      </c>
      <c r="AK170" s="109">
        <v>18.237273999999999</v>
      </c>
      <c r="AL170" s="100">
        <v>5.0000000000000001E-3</v>
      </c>
    </row>
    <row r="171" spans="1:38">
      <c r="B171" s="109" t="s">
        <v>1129</v>
      </c>
      <c r="C171" s="109" t="s">
        <v>1326</v>
      </c>
      <c r="D171" s="109" t="s">
        <v>1593</v>
      </c>
      <c r="E171" s="109" t="s">
        <v>1160</v>
      </c>
      <c r="F171" s="109">
        <v>10.982303</v>
      </c>
      <c r="G171" s="109">
        <v>11.049652999999999</v>
      </c>
      <c r="H171" s="109">
        <v>11.341513000000001</v>
      </c>
      <c r="I171" s="109">
        <v>11.514438</v>
      </c>
      <c r="J171" s="109">
        <v>11.71176</v>
      </c>
      <c r="K171" s="109">
        <v>11.948588000000001</v>
      </c>
      <c r="L171" s="109">
        <v>12.228875</v>
      </c>
      <c r="M171" s="109">
        <v>12.510766</v>
      </c>
      <c r="N171" s="109">
        <v>12.815541</v>
      </c>
      <c r="O171" s="109">
        <v>12.908493999999999</v>
      </c>
      <c r="P171" s="109">
        <v>13.129896</v>
      </c>
      <c r="Q171" s="109">
        <v>13.309161</v>
      </c>
      <c r="R171" s="109">
        <v>13.454573</v>
      </c>
      <c r="S171" s="109">
        <v>13.540959000000001</v>
      </c>
      <c r="T171" s="109">
        <v>13.589112</v>
      </c>
      <c r="U171" s="109">
        <v>13.606033999999999</v>
      </c>
      <c r="V171" s="109">
        <v>13.629832</v>
      </c>
      <c r="W171" s="109">
        <v>13.655479</v>
      </c>
      <c r="X171" s="109">
        <v>13.682715</v>
      </c>
      <c r="Y171" s="109">
        <v>13.713426</v>
      </c>
      <c r="Z171" s="109">
        <v>13.742716</v>
      </c>
      <c r="AA171" s="109">
        <v>13.678789999999999</v>
      </c>
      <c r="AB171" s="109">
        <v>13.718861</v>
      </c>
      <c r="AC171" s="109">
        <v>13.767915</v>
      </c>
      <c r="AD171" s="109">
        <v>13.823441000000001</v>
      </c>
      <c r="AE171" s="109">
        <v>13.891249999999999</v>
      </c>
      <c r="AF171" s="109">
        <v>13.968991000000001</v>
      </c>
      <c r="AG171" s="109">
        <v>14.065358</v>
      </c>
      <c r="AH171" s="109">
        <v>14.176416</v>
      </c>
      <c r="AI171" s="109">
        <v>14.291848999999999</v>
      </c>
      <c r="AJ171" s="109">
        <v>14.388506</v>
      </c>
      <c r="AK171" s="109">
        <v>14.475106</v>
      </c>
      <c r="AL171" s="100">
        <v>8.9999999999999993E-3</v>
      </c>
    </row>
    <row r="172" spans="1:38">
      <c r="B172" s="109" t="s">
        <v>1122</v>
      </c>
      <c r="C172" s="109" t="s">
        <v>1327</v>
      </c>
      <c r="D172" s="109" t="s">
        <v>1594</v>
      </c>
      <c r="E172" s="109" t="s">
        <v>1160</v>
      </c>
      <c r="F172" s="109">
        <v>12.17399</v>
      </c>
      <c r="G172" s="109">
        <v>12.207234</v>
      </c>
      <c r="H172" s="109">
        <v>12.354547</v>
      </c>
      <c r="I172" s="109">
        <v>12.447348</v>
      </c>
      <c r="J172" s="109">
        <v>12.576535</v>
      </c>
      <c r="K172" s="109">
        <v>12.756093999999999</v>
      </c>
      <c r="L172" s="109">
        <v>12.984404</v>
      </c>
      <c r="M172" s="109">
        <v>13.252844</v>
      </c>
      <c r="N172" s="109">
        <v>13.539478000000001</v>
      </c>
      <c r="O172" s="109">
        <v>13.607677000000001</v>
      </c>
      <c r="P172" s="109">
        <v>13.791698</v>
      </c>
      <c r="Q172" s="109">
        <v>13.938329</v>
      </c>
      <c r="R172" s="109">
        <v>14.040836000000001</v>
      </c>
      <c r="S172" s="109">
        <v>14.097208</v>
      </c>
      <c r="T172" s="109">
        <v>14.117717000000001</v>
      </c>
      <c r="U172" s="109">
        <v>14.127219999999999</v>
      </c>
      <c r="V172" s="109">
        <v>14.128342999999999</v>
      </c>
      <c r="W172" s="109">
        <v>14.123682000000001</v>
      </c>
      <c r="X172" s="109">
        <v>14.119745</v>
      </c>
      <c r="Y172" s="109">
        <v>14.116498</v>
      </c>
      <c r="Z172" s="109">
        <v>14.113765000000001</v>
      </c>
      <c r="AA172" s="109">
        <v>14.111502</v>
      </c>
      <c r="AB172" s="109">
        <v>14.109691</v>
      </c>
      <c r="AC172" s="109">
        <v>14.101913</v>
      </c>
      <c r="AD172" s="109">
        <v>14.101361000000001</v>
      </c>
      <c r="AE172" s="109">
        <v>14.101431</v>
      </c>
      <c r="AF172" s="109">
        <v>14.102192000000001</v>
      </c>
      <c r="AG172" s="109">
        <v>14.103839000000001</v>
      </c>
      <c r="AH172" s="109">
        <v>14.106538</v>
      </c>
      <c r="AI172" s="109">
        <v>14.110227999999999</v>
      </c>
      <c r="AJ172" s="109">
        <v>14.114551000000001</v>
      </c>
      <c r="AK172" s="109">
        <v>14.119119</v>
      </c>
      <c r="AL172" s="100">
        <v>5.0000000000000001E-3</v>
      </c>
    </row>
    <row r="173" spans="1:38">
      <c r="B173" s="109" t="s">
        <v>1123</v>
      </c>
      <c r="C173" s="109" t="s">
        <v>1328</v>
      </c>
      <c r="D173" s="109" t="s">
        <v>1595</v>
      </c>
      <c r="E173" s="109" t="s">
        <v>1160</v>
      </c>
      <c r="F173" s="109">
        <v>12.041197</v>
      </c>
      <c r="G173" s="109">
        <v>12.075243</v>
      </c>
      <c r="H173" s="109">
        <v>12.249264</v>
      </c>
      <c r="I173" s="109">
        <v>12.364709</v>
      </c>
      <c r="J173" s="109">
        <v>12.524457</v>
      </c>
      <c r="K173" s="109">
        <v>12.734984000000001</v>
      </c>
      <c r="L173" s="109">
        <v>12.998265999999999</v>
      </c>
      <c r="M173" s="109">
        <v>13.292603</v>
      </c>
      <c r="N173" s="109">
        <v>13.601611999999999</v>
      </c>
      <c r="O173" s="109">
        <v>13.603702999999999</v>
      </c>
      <c r="P173" s="109">
        <v>13.72095</v>
      </c>
      <c r="Q173" s="109">
        <v>13.823051</v>
      </c>
      <c r="R173" s="109">
        <v>13.88674</v>
      </c>
      <c r="S173" s="109">
        <v>13.911946</v>
      </c>
      <c r="T173" s="109">
        <v>13.912062000000001</v>
      </c>
      <c r="U173" s="109">
        <v>13.886786000000001</v>
      </c>
      <c r="V173" s="109">
        <v>13.856545000000001</v>
      </c>
      <c r="W173" s="109">
        <v>13.827242999999999</v>
      </c>
      <c r="X173" s="109">
        <v>13.793615000000001</v>
      </c>
      <c r="Y173" s="109">
        <v>13.756524000000001</v>
      </c>
      <c r="Z173" s="109">
        <v>13.717677999999999</v>
      </c>
      <c r="AA173" s="109">
        <v>13.683342</v>
      </c>
      <c r="AB173" s="109">
        <v>13.647736</v>
      </c>
      <c r="AC173" s="109">
        <v>13.611599</v>
      </c>
      <c r="AD173" s="109">
        <v>13.584353</v>
      </c>
      <c r="AE173" s="109">
        <v>13.553896</v>
      </c>
      <c r="AF173" s="109">
        <v>13.526783</v>
      </c>
      <c r="AG173" s="109">
        <v>13.500651</v>
      </c>
      <c r="AH173" s="109">
        <v>13.475502000000001</v>
      </c>
      <c r="AI173" s="109">
        <v>13.451409999999999</v>
      </c>
      <c r="AJ173" s="109">
        <v>13.428345999999999</v>
      </c>
      <c r="AK173" s="109">
        <v>13.406385</v>
      </c>
      <c r="AL173" s="100">
        <v>3.0000000000000001E-3</v>
      </c>
    </row>
    <row r="174" spans="1:38">
      <c r="B174" s="109" t="s">
        <v>1165</v>
      </c>
      <c r="C174" s="109" t="s">
        <v>1329</v>
      </c>
      <c r="D174" s="109" t="s">
        <v>1596</v>
      </c>
      <c r="E174" s="109" t="s">
        <v>1160</v>
      </c>
      <c r="F174" s="109">
        <v>10.610325</v>
      </c>
      <c r="G174" s="109">
        <v>10.707651</v>
      </c>
      <c r="H174" s="109">
        <v>11.030215</v>
      </c>
      <c r="I174" s="109">
        <v>11.221423</v>
      </c>
      <c r="J174" s="109">
        <v>11.435703999999999</v>
      </c>
      <c r="K174" s="109">
        <v>11.684262</v>
      </c>
      <c r="L174" s="109">
        <v>11.964089</v>
      </c>
      <c r="M174" s="109">
        <v>12.2705</v>
      </c>
      <c r="N174" s="109">
        <v>12.590438000000001</v>
      </c>
      <c r="O174" s="109">
        <v>12.670097</v>
      </c>
      <c r="P174" s="109">
        <v>12.847771</v>
      </c>
      <c r="Q174" s="109">
        <v>12.994916</v>
      </c>
      <c r="R174" s="109">
        <v>13.122529</v>
      </c>
      <c r="S174" s="109">
        <v>13.175064000000001</v>
      </c>
      <c r="T174" s="109">
        <v>13.191049</v>
      </c>
      <c r="U174" s="109">
        <v>13.179138999999999</v>
      </c>
      <c r="V174" s="109">
        <v>13.174061</v>
      </c>
      <c r="W174" s="109">
        <v>13.170579999999999</v>
      </c>
      <c r="X174" s="109">
        <v>13.168615000000001</v>
      </c>
      <c r="Y174" s="109">
        <v>13.168682</v>
      </c>
      <c r="Z174" s="109">
        <v>13.170483000000001</v>
      </c>
      <c r="AA174" s="109">
        <v>13.112534999999999</v>
      </c>
      <c r="AB174" s="109">
        <v>13.128779</v>
      </c>
      <c r="AC174" s="109">
        <v>13.146091999999999</v>
      </c>
      <c r="AD174" s="109">
        <v>13.170275999999999</v>
      </c>
      <c r="AE174" s="109">
        <v>13.203789</v>
      </c>
      <c r="AF174" s="109">
        <v>13.252024</v>
      </c>
      <c r="AG174" s="109">
        <v>13.308242999999999</v>
      </c>
      <c r="AH174" s="109">
        <v>13.374212999999999</v>
      </c>
      <c r="AI174" s="109">
        <v>13.442157</v>
      </c>
      <c r="AJ174" s="109">
        <v>13.526508</v>
      </c>
      <c r="AK174" s="109">
        <v>13.595105</v>
      </c>
      <c r="AL174" s="100">
        <v>8.0000000000000002E-3</v>
      </c>
    </row>
    <row r="175" spans="1:38">
      <c r="B175" s="109" t="s">
        <v>1152</v>
      </c>
      <c r="C175" s="109" t="s">
        <v>1330</v>
      </c>
      <c r="D175" s="109" t="s">
        <v>1597</v>
      </c>
      <c r="E175" s="109" t="s">
        <v>1262</v>
      </c>
      <c r="F175" s="109">
        <v>26.787324999999999</v>
      </c>
      <c r="G175" s="109">
        <v>26.787324999999999</v>
      </c>
      <c r="H175" s="109">
        <v>26.950589999999998</v>
      </c>
      <c r="I175" s="109">
        <v>27.066389000000001</v>
      </c>
      <c r="J175" s="109">
        <v>27.186810000000001</v>
      </c>
      <c r="K175" s="109">
        <v>27.351122</v>
      </c>
      <c r="L175" s="109">
        <v>27.568787</v>
      </c>
      <c r="M175" s="109">
        <v>27.845044999999999</v>
      </c>
      <c r="N175" s="109">
        <v>28.174744</v>
      </c>
      <c r="O175" s="109">
        <v>28.371984000000001</v>
      </c>
      <c r="P175" s="109">
        <v>28.695305000000001</v>
      </c>
      <c r="Q175" s="109">
        <v>28.939254999999999</v>
      </c>
      <c r="R175" s="109">
        <v>29.084841000000001</v>
      </c>
      <c r="S175" s="109">
        <v>29.142503999999999</v>
      </c>
      <c r="T175" s="109">
        <v>29.159268999999998</v>
      </c>
      <c r="U175" s="109">
        <v>29.166868000000001</v>
      </c>
      <c r="V175" s="109">
        <v>29.164541</v>
      </c>
      <c r="W175" s="109">
        <v>29.162163</v>
      </c>
      <c r="X175" s="109">
        <v>29.160435</v>
      </c>
      <c r="Y175" s="109">
        <v>29.159469999999999</v>
      </c>
      <c r="Z175" s="109">
        <v>29.159003999999999</v>
      </c>
      <c r="AA175" s="109">
        <v>29.158884</v>
      </c>
      <c r="AB175" s="109">
        <v>28.976557</v>
      </c>
      <c r="AC175" s="109">
        <v>28.989283</v>
      </c>
      <c r="AD175" s="109">
        <v>29.005552000000002</v>
      </c>
      <c r="AE175" s="109">
        <v>29.026018000000001</v>
      </c>
      <c r="AF175" s="109">
        <v>29.050884</v>
      </c>
      <c r="AG175" s="109">
        <v>29.079992000000001</v>
      </c>
      <c r="AH175" s="109">
        <v>29.112601999999999</v>
      </c>
      <c r="AI175" s="109">
        <v>29.146656</v>
      </c>
      <c r="AJ175" s="109">
        <v>29.180755999999999</v>
      </c>
      <c r="AK175" s="109">
        <v>29.213203</v>
      </c>
      <c r="AL175" s="100">
        <v>3.0000000000000001E-3</v>
      </c>
    </row>
    <row r="176" spans="1:38">
      <c r="B176" s="109" t="s">
        <v>1166</v>
      </c>
      <c r="C176" s="109" t="s">
        <v>1331</v>
      </c>
      <c r="D176" s="109" t="s">
        <v>1598</v>
      </c>
      <c r="E176" s="109" t="s">
        <v>1262</v>
      </c>
      <c r="F176" s="109">
        <v>0</v>
      </c>
      <c r="G176" s="109">
        <v>22.487862</v>
      </c>
      <c r="H176" s="109">
        <v>22.935108</v>
      </c>
      <c r="I176" s="109">
        <v>23.302744000000001</v>
      </c>
      <c r="J176" s="109">
        <v>23.663938999999999</v>
      </c>
      <c r="K176" s="109">
        <v>24.162012000000001</v>
      </c>
      <c r="L176" s="109">
        <v>24.829474999999999</v>
      </c>
      <c r="M176" s="109">
        <v>25.589469999999999</v>
      </c>
      <c r="N176" s="109">
        <v>26.448948000000001</v>
      </c>
      <c r="O176" s="109">
        <v>26.798634</v>
      </c>
      <c r="P176" s="109">
        <v>27.493675</v>
      </c>
      <c r="Q176" s="109">
        <v>28.006046000000001</v>
      </c>
      <c r="R176" s="109">
        <v>28.329343999999999</v>
      </c>
      <c r="S176" s="109">
        <v>28.423334000000001</v>
      </c>
      <c r="T176" s="109">
        <v>28.450196999999999</v>
      </c>
      <c r="U176" s="109">
        <v>28.466118000000002</v>
      </c>
      <c r="V176" s="109">
        <v>28.470490999999999</v>
      </c>
      <c r="W176" s="109">
        <v>28.468004000000001</v>
      </c>
      <c r="X176" s="109">
        <v>28.465357000000001</v>
      </c>
      <c r="Y176" s="109">
        <v>28.461123000000001</v>
      </c>
      <c r="Z176" s="109">
        <v>28.457477999999998</v>
      </c>
      <c r="AA176" s="109">
        <v>28.454339999999998</v>
      </c>
      <c r="AB176" s="109">
        <v>28.451682999999999</v>
      </c>
      <c r="AC176" s="109">
        <v>28.449404000000001</v>
      </c>
      <c r="AD176" s="109">
        <v>28.447431999999999</v>
      </c>
      <c r="AE176" s="109">
        <v>28.445744000000001</v>
      </c>
      <c r="AF176" s="109">
        <v>28.444224999999999</v>
      </c>
      <c r="AG176" s="109">
        <v>28.442875000000001</v>
      </c>
      <c r="AH176" s="109">
        <v>28.441690000000001</v>
      </c>
      <c r="AI176" s="109">
        <v>28.440626000000002</v>
      </c>
      <c r="AJ176" s="109">
        <v>28.439675999999999</v>
      </c>
      <c r="AK176" s="109">
        <v>28.438853999999999</v>
      </c>
      <c r="AL176" s="109" t="s">
        <v>142</v>
      </c>
    </row>
    <row r="177" spans="2:38">
      <c r="B177" s="109" t="s">
        <v>1167</v>
      </c>
      <c r="C177" s="109" t="s">
        <v>1332</v>
      </c>
      <c r="D177" s="109" t="s">
        <v>1599</v>
      </c>
      <c r="E177" s="109" t="s">
        <v>1160</v>
      </c>
      <c r="F177" s="109">
        <v>0</v>
      </c>
      <c r="G177" s="109">
        <v>17.977802000000001</v>
      </c>
      <c r="H177" s="109">
        <v>18.383469000000002</v>
      </c>
      <c r="I177" s="109">
        <v>18.501543000000002</v>
      </c>
      <c r="J177" s="109">
        <v>18.626356000000001</v>
      </c>
      <c r="K177" s="109">
        <v>18.795218999999999</v>
      </c>
      <c r="L177" s="109">
        <v>19.019141999999999</v>
      </c>
      <c r="M177" s="109">
        <v>19.294815</v>
      </c>
      <c r="N177" s="109">
        <v>19.628515</v>
      </c>
      <c r="O177" s="109">
        <v>19.733391000000001</v>
      </c>
      <c r="P177" s="109">
        <v>19.944051999999999</v>
      </c>
      <c r="Q177" s="109">
        <v>20.094597</v>
      </c>
      <c r="R177" s="109">
        <v>20.132363999999999</v>
      </c>
      <c r="S177" s="109">
        <v>20.200182000000002</v>
      </c>
      <c r="T177" s="109">
        <v>20.240563999999999</v>
      </c>
      <c r="U177" s="109">
        <v>20.274977</v>
      </c>
      <c r="V177" s="109">
        <v>20.302526</v>
      </c>
      <c r="W177" s="109">
        <v>20.329796000000002</v>
      </c>
      <c r="X177" s="109">
        <v>20.356361</v>
      </c>
      <c r="Y177" s="109">
        <v>20.38166</v>
      </c>
      <c r="Z177" s="109">
        <v>20.402687</v>
      </c>
      <c r="AA177" s="109">
        <v>20.420019</v>
      </c>
      <c r="AB177" s="109">
        <v>20.39677</v>
      </c>
      <c r="AC177" s="109">
        <v>20.404440000000001</v>
      </c>
      <c r="AD177" s="109">
        <v>20.415175999999999</v>
      </c>
      <c r="AE177" s="109">
        <v>20.429324999999999</v>
      </c>
      <c r="AF177" s="109">
        <v>20.447084</v>
      </c>
      <c r="AG177" s="109">
        <v>20.468346</v>
      </c>
      <c r="AH177" s="109">
        <v>20.492998</v>
      </c>
      <c r="AI177" s="109">
        <v>20.518720999999999</v>
      </c>
      <c r="AJ177" s="109">
        <v>20.545033</v>
      </c>
      <c r="AK177" s="109">
        <v>20.565187000000002</v>
      </c>
      <c r="AL177" s="109" t="s">
        <v>142</v>
      </c>
    </row>
    <row r="178" spans="2:38">
      <c r="B178" s="109" t="s">
        <v>1156</v>
      </c>
      <c r="C178" s="109" t="s">
        <v>1333</v>
      </c>
      <c r="D178" s="109" t="s">
        <v>1600</v>
      </c>
      <c r="E178" s="109" t="s">
        <v>1262</v>
      </c>
      <c r="F178" s="109">
        <v>0</v>
      </c>
      <c r="G178" s="109">
        <v>18.347479</v>
      </c>
      <c r="H178" s="109">
        <v>16.244858000000001</v>
      </c>
      <c r="I178" s="109">
        <v>16.244858000000001</v>
      </c>
      <c r="J178" s="109">
        <v>16.244858000000001</v>
      </c>
      <c r="K178" s="109">
        <v>16.244858000000001</v>
      </c>
      <c r="L178" s="109">
        <v>16.244858000000001</v>
      </c>
      <c r="M178" s="109">
        <v>16.244858000000001</v>
      </c>
      <c r="N178" s="109">
        <v>16.244858000000001</v>
      </c>
      <c r="O178" s="109">
        <v>16.244858000000001</v>
      </c>
      <c r="P178" s="109">
        <v>16.244858000000001</v>
      </c>
      <c r="Q178" s="109">
        <v>16.244858000000001</v>
      </c>
      <c r="R178" s="109">
        <v>16.244858000000001</v>
      </c>
      <c r="S178" s="109">
        <v>16.244858000000001</v>
      </c>
      <c r="T178" s="109">
        <v>16.244858000000001</v>
      </c>
      <c r="U178" s="109">
        <v>16.244858000000001</v>
      </c>
      <c r="V178" s="109">
        <v>16.244858000000001</v>
      </c>
      <c r="W178" s="109">
        <v>16.244858000000001</v>
      </c>
      <c r="X178" s="109">
        <v>16.244858000000001</v>
      </c>
      <c r="Y178" s="109">
        <v>16.244858000000001</v>
      </c>
      <c r="Z178" s="109">
        <v>16.244858000000001</v>
      </c>
      <c r="AA178" s="109">
        <v>16.244858000000001</v>
      </c>
      <c r="AB178" s="109">
        <v>16.244858000000001</v>
      </c>
      <c r="AC178" s="109">
        <v>16.244858000000001</v>
      </c>
      <c r="AD178" s="109">
        <v>16.244858000000001</v>
      </c>
      <c r="AE178" s="109">
        <v>16.244858000000001</v>
      </c>
      <c r="AF178" s="109">
        <v>16.244858000000001</v>
      </c>
      <c r="AG178" s="109">
        <v>16.244858000000001</v>
      </c>
      <c r="AH178" s="109">
        <v>16.244858000000001</v>
      </c>
      <c r="AI178" s="109">
        <v>16.244858000000001</v>
      </c>
      <c r="AJ178" s="109">
        <v>16.244858000000001</v>
      </c>
      <c r="AK178" s="109">
        <v>16.244858000000001</v>
      </c>
      <c r="AL178" s="109" t="s">
        <v>142</v>
      </c>
    </row>
    <row r="179" spans="2:38">
      <c r="B179" s="109" t="s">
        <v>1175</v>
      </c>
      <c r="C179" s="109" t="s">
        <v>1334</v>
      </c>
      <c r="D179" s="109" t="s">
        <v>1601</v>
      </c>
      <c r="F179" s="109">
        <v>14.746924</v>
      </c>
      <c r="G179" s="109">
        <v>14.809729000000001</v>
      </c>
      <c r="H179" s="109">
        <v>15.050865</v>
      </c>
      <c r="I179" s="109">
        <v>15.234272000000001</v>
      </c>
      <c r="J179" s="109">
        <v>15.473347</v>
      </c>
      <c r="K179" s="109">
        <v>15.775150999999999</v>
      </c>
      <c r="L179" s="109">
        <v>16.134912</v>
      </c>
      <c r="M179" s="109">
        <v>16.483378999999999</v>
      </c>
      <c r="N179" s="109">
        <v>16.758548999999999</v>
      </c>
      <c r="O179" s="109">
        <v>16.824480000000001</v>
      </c>
      <c r="P179" s="109">
        <v>16.947185999999999</v>
      </c>
      <c r="Q179" s="109">
        <v>17.027269</v>
      </c>
      <c r="R179" s="109">
        <v>17.075586000000001</v>
      </c>
      <c r="S179" s="109">
        <v>17.082187999999999</v>
      </c>
      <c r="T179" s="109">
        <v>17.069658</v>
      </c>
      <c r="U179" s="109">
        <v>17.051978999999999</v>
      </c>
      <c r="V179" s="109">
        <v>17.03791</v>
      </c>
      <c r="W179" s="109">
        <v>17.025679</v>
      </c>
      <c r="X179" s="109">
        <v>17.013607</v>
      </c>
      <c r="Y179" s="109">
        <v>17.007957000000001</v>
      </c>
      <c r="Z179" s="109">
        <v>17.008704999999999</v>
      </c>
      <c r="AA179" s="109">
        <v>16.972549000000001</v>
      </c>
      <c r="AB179" s="109">
        <v>16.971419999999998</v>
      </c>
      <c r="AC179" s="109">
        <v>16.972387000000001</v>
      </c>
      <c r="AD179" s="109">
        <v>16.976496000000001</v>
      </c>
      <c r="AE179" s="109">
        <v>16.987123</v>
      </c>
      <c r="AF179" s="109">
        <v>17.000826</v>
      </c>
      <c r="AG179" s="109">
        <v>17.021622000000001</v>
      </c>
      <c r="AH179" s="109">
        <v>17.047722</v>
      </c>
      <c r="AI179" s="109">
        <v>17.074342999999999</v>
      </c>
      <c r="AJ179" s="109">
        <v>17.096679999999999</v>
      </c>
      <c r="AK179" s="109">
        <v>17.116541000000002</v>
      </c>
      <c r="AL179" s="100">
        <v>5.0000000000000001E-3</v>
      </c>
    </row>
    <row r="180" spans="2:38">
      <c r="B180" s="109" t="s">
        <v>1119</v>
      </c>
      <c r="D180" s="109" t="s">
        <v>1602</v>
      </c>
    </row>
    <row r="181" spans="2:38">
      <c r="B181" s="109" t="s">
        <v>1121</v>
      </c>
      <c r="C181" s="109" t="s">
        <v>1335</v>
      </c>
      <c r="D181" s="109" t="s">
        <v>1603</v>
      </c>
      <c r="E181" s="109" t="s">
        <v>1262</v>
      </c>
      <c r="F181" s="109">
        <v>9.6279889999999995</v>
      </c>
      <c r="G181" s="109">
        <v>9.6664589999999997</v>
      </c>
      <c r="H181" s="109">
        <v>9.9801870000000008</v>
      </c>
      <c r="I181" s="109">
        <v>10.161771</v>
      </c>
      <c r="J181" s="109">
        <v>10.402438</v>
      </c>
      <c r="K181" s="109">
        <v>10.695452</v>
      </c>
      <c r="L181" s="109">
        <v>11.029489999999999</v>
      </c>
      <c r="M181" s="109">
        <v>11.358034999999999</v>
      </c>
      <c r="N181" s="109">
        <v>11.711732</v>
      </c>
      <c r="O181" s="109">
        <v>11.894513999999999</v>
      </c>
      <c r="P181" s="109">
        <v>12.208372000000001</v>
      </c>
      <c r="Q181" s="109">
        <v>12.491807</v>
      </c>
      <c r="R181" s="109">
        <v>12.755981999999999</v>
      </c>
      <c r="S181" s="109">
        <v>12.893155</v>
      </c>
      <c r="T181" s="109">
        <v>12.888268</v>
      </c>
      <c r="U181" s="109">
        <v>12.884753</v>
      </c>
      <c r="V181" s="109">
        <v>12.838404000000001</v>
      </c>
      <c r="W181" s="109">
        <v>12.843457000000001</v>
      </c>
      <c r="X181" s="109">
        <v>12.850349</v>
      </c>
      <c r="Y181" s="109">
        <v>12.858241</v>
      </c>
      <c r="Z181" s="109">
        <v>12.865976</v>
      </c>
      <c r="AA181" s="109">
        <v>12.872776999999999</v>
      </c>
      <c r="AB181" s="109">
        <v>12.878271</v>
      </c>
      <c r="AC181" s="109">
        <v>12.882441</v>
      </c>
      <c r="AD181" s="109">
        <v>12.88162</v>
      </c>
      <c r="AE181" s="109">
        <v>12.880934</v>
      </c>
      <c r="AF181" s="109">
        <v>12.880345999999999</v>
      </c>
      <c r="AG181" s="109">
        <v>12.879842</v>
      </c>
      <c r="AH181" s="109">
        <v>12.879422999999999</v>
      </c>
      <c r="AI181" s="109">
        <v>12.879049</v>
      </c>
      <c r="AJ181" s="109">
        <v>12.878738</v>
      </c>
      <c r="AK181" s="109">
        <v>12.878475</v>
      </c>
      <c r="AL181" s="100">
        <v>8.9999999999999993E-3</v>
      </c>
    </row>
    <row r="182" spans="2:38">
      <c r="B182" s="109" t="s">
        <v>1129</v>
      </c>
      <c r="C182" s="109" t="s">
        <v>1336</v>
      </c>
      <c r="D182" s="109" t="s">
        <v>1604</v>
      </c>
      <c r="E182" s="109" t="s">
        <v>1160</v>
      </c>
      <c r="F182" s="109">
        <v>7.0474810000000003</v>
      </c>
      <c r="G182" s="109">
        <v>7.0732039999999996</v>
      </c>
      <c r="H182" s="109">
        <v>7.2956570000000003</v>
      </c>
      <c r="I182" s="109">
        <v>7.4102370000000004</v>
      </c>
      <c r="J182" s="109">
        <v>7.5453900000000003</v>
      </c>
      <c r="K182" s="109">
        <v>7.7151610000000002</v>
      </c>
      <c r="L182" s="109">
        <v>7.9157479999999998</v>
      </c>
      <c r="M182" s="109">
        <v>8.1261480000000006</v>
      </c>
      <c r="N182" s="109">
        <v>8.3583099999999995</v>
      </c>
      <c r="O182" s="109">
        <v>8.4422680000000003</v>
      </c>
      <c r="P182" s="109">
        <v>8.6481429999999992</v>
      </c>
      <c r="Q182" s="109">
        <v>8.8324020000000001</v>
      </c>
      <c r="R182" s="109">
        <v>9.0036450000000006</v>
      </c>
      <c r="S182" s="109">
        <v>9.1209609999999994</v>
      </c>
      <c r="T182" s="109">
        <v>9.1663910000000008</v>
      </c>
      <c r="U182" s="109">
        <v>9.2054310000000008</v>
      </c>
      <c r="V182" s="109">
        <v>9.2044530000000009</v>
      </c>
      <c r="W182" s="109">
        <v>9.2035280000000004</v>
      </c>
      <c r="X182" s="109">
        <v>9.202572</v>
      </c>
      <c r="Y182" s="109">
        <v>9.2015670000000007</v>
      </c>
      <c r="Z182" s="109">
        <v>9.2005250000000007</v>
      </c>
      <c r="AA182" s="109">
        <v>9.1994419999999995</v>
      </c>
      <c r="AB182" s="109">
        <v>9.1983250000000005</v>
      </c>
      <c r="AC182" s="109">
        <v>9.1971819999999997</v>
      </c>
      <c r="AD182" s="109">
        <v>9.1964439999999996</v>
      </c>
      <c r="AE182" s="109">
        <v>9.1956740000000003</v>
      </c>
      <c r="AF182" s="109">
        <v>9.1948749999999997</v>
      </c>
      <c r="AG182" s="109">
        <v>9.1940369999999998</v>
      </c>
      <c r="AH182" s="109">
        <v>9.1931650000000005</v>
      </c>
      <c r="AI182" s="109">
        <v>9.1922569999999997</v>
      </c>
      <c r="AJ182" s="109">
        <v>9.1913070000000001</v>
      </c>
      <c r="AK182" s="109">
        <v>9.190315</v>
      </c>
      <c r="AL182" s="100">
        <v>8.9999999999999993E-3</v>
      </c>
    </row>
    <row r="183" spans="2:38">
      <c r="B183" s="109" t="s">
        <v>1122</v>
      </c>
      <c r="C183" s="109" t="s">
        <v>1337</v>
      </c>
      <c r="D183" s="109" t="s">
        <v>1605</v>
      </c>
      <c r="E183" s="109" t="s">
        <v>1160</v>
      </c>
      <c r="F183" s="109">
        <v>7.1174860000000004</v>
      </c>
      <c r="G183" s="109">
        <v>7.1466979999999998</v>
      </c>
      <c r="H183" s="109">
        <v>7.3825180000000001</v>
      </c>
      <c r="I183" s="109">
        <v>7.5122929999999997</v>
      </c>
      <c r="J183" s="109">
        <v>7.6864369999999997</v>
      </c>
      <c r="K183" s="109">
        <v>7.9025819999999998</v>
      </c>
      <c r="L183" s="109">
        <v>8.1564060000000005</v>
      </c>
      <c r="M183" s="109">
        <v>8.4035229999999999</v>
      </c>
      <c r="N183" s="109">
        <v>8.6499299999999995</v>
      </c>
      <c r="O183" s="109">
        <v>8.7334549999999993</v>
      </c>
      <c r="P183" s="109">
        <v>8.9437850000000001</v>
      </c>
      <c r="Q183" s="109">
        <v>9.1305890000000005</v>
      </c>
      <c r="R183" s="109">
        <v>9.3022749999999998</v>
      </c>
      <c r="S183" s="109">
        <v>9.4170879999999997</v>
      </c>
      <c r="T183" s="109">
        <v>9.4591580000000004</v>
      </c>
      <c r="U183" s="109">
        <v>9.4781490000000002</v>
      </c>
      <c r="V183" s="109">
        <v>9.4757560000000005</v>
      </c>
      <c r="W183" s="109">
        <v>9.4732800000000008</v>
      </c>
      <c r="X183" s="109">
        <v>9.4709350000000008</v>
      </c>
      <c r="Y183" s="109">
        <v>9.4709020000000006</v>
      </c>
      <c r="Z183" s="109">
        <v>9.4708769999999998</v>
      </c>
      <c r="AA183" s="109">
        <v>9.4708570000000005</v>
      </c>
      <c r="AB183" s="109">
        <v>9.4708410000000001</v>
      </c>
      <c r="AC183" s="109">
        <v>9.4708260000000006</v>
      </c>
      <c r="AD183" s="109">
        <v>9.4708159999999992</v>
      </c>
      <c r="AE183" s="109">
        <v>9.4708079999999999</v>
      </c>
      <c r="AF183" s="109">
        <v>9.4708000000000006</v>
      </c>
      <c r="AG183" s="109">
        <v>9.4707950000000007</v>
      </c>
      <c r="AH183" s="109">
        <v>9.4707919999999994</v>
      </c>
      <c r="AI183" s="109">
        <v>9.4707849999999993</v>
      </c>
      <c r="AJ183" s="109">
        <v>9.4707819999999998</v>
      </c>
      <c r="AK183" s="109">
        <v>9.4707790000000003</v>
      </c>
      <c r="AL183" s="100">
        <v>8.9999999999999993E-3</v>
      </c>
    </row>
    <row r="184" spans="2:38">
      <c r="B184" s="109" t="s">
        <v>1123</v>
      </c>
      <c r="C184" s="109" t="s">
        <v>1338</v>
      </c>
      <c r="D184" s="109" t="s">
        <v>1606</v>
      </c>
      <c r="E184" s="109" t="s">
        <v>1160</v>
      </c>
      <c r="F184" s="109">
        <v>6.9478549999999997</v>
      </c>
      <c r="G184" s="109">
        <v>6.9985309999999998</v>
      </c>
      <c r="H184" s="109">
        <v>7.2382489999999997</v>
      </c>
      <c r="I184" s="109">
        <v>7.3772080000000004</v>
      </c>
      <c r="J184" s="109">
        <v>7.5609469999999996</v>
      </c>
      <c r="K184" s="109">
        <v>7.794054</v>
      </c>
      <c r="L184" s="109">
        <v>8.0694979999999994</v>
      </c>
      <c r="M184" s="109">
        <v>8.3676130000000004</v>
      </c>
      <c r="N184" s="109">
        <v>8.649756</v>
      </c>
      <c r="O184" s="109">
        <v>8.7632680000000001</v>
      </c>
      <c r="P184" s="109">
        <v>8.9898070000000008</v>
      </c>
      <c r="Q184" s="109">
        <v>9.1897099999999998</v>
      </c>
      <c r="R184" s="109">
        <v>9.3693430000000006</v>
      </c>
      <c r="S184" s="109">
        <v>9.484864</v>
      </c>
      <c r="T184" s="109">
        <v>9.5156530000000004</v>
      </c>
      <c r="U184" s="109">
        <v>9.5301369999999999</v>
      </c>
      <c r="V184" s="109">
        <v>9.5297319999999992</v>
      </c>
      <c r="W184" s="109">
        <v>9.5296690000000002</v>
      </c>
      <c r="X184" s="109">
        <v>9.5299200000000006</v>
      </c>
      <c r="Y184" s="109">
        <v>9.5304579999999994</v>
      </c>
      <c r="Z184" s="109">
        <v>9.5312669999999997</v>
      </c>
      <c r="AA184" s="109">
        <v>9.5330080000000006</v>
      </c>
      <c r="AB184" s="109">
        <v>9.5342169999999999</v>
      </c>
      <c r="AC184" s="109">
        <v>9.5357909999999997</v>
      </c>
      <c r="AD184" s="109">
        <v>9.5376049999999992</v>
      </c>
      <c r="AE184" s="109">
        <v>9.5394389999999998</v>
      </c>
      <c r="AF184" s="109">
        <v>9.5414919999999999</v>
      </c>
      <c r="AG184" s="109">
        <v>9.5442389999999993</v>
      </c>
      <c r="AH184" s="109">
        <v>9.5472380000000001</v>
      </c>
      <c r="AI184" s="109">
        <v>9.5502880000000001</v>
      </c>
      <c r="AJ184" s="109">
        <v>9.5537770000000002</v>
      </c>
      <c r="AK184" s="109">
        <v>9.5575220000000005</v>
      </c>
      <c r="AL184" s="100">
        <v>0.01</v>
      </c>
    </row>
    <row r="185" spans="2:38">
      <c r="B185" s="109" t="s">
        <v>1165</v>
      </c>
      <c r="C185" s="109" t="s">
        <v>1339</v>
      </c>
      <c r="D185" s="109" t="s">
        <v>1607</v>
      </c>
      <c r="E185" s="109" t="s">
        <v>1277</v>
      </c>
      <c r="F185" s="109">
        <v>7.011361</v>
      </c>
      <c r="G185" s="109">
        <v>7.0356009999999998</v>
      </c>
      <c r="H185" s="109">
        <v>7.2574319999999997</v>
      </c>
      <c r="I185" s="109">
        <v>7.3692260000000003</v>
      </c>
      <c r="J185" s="109">
        <v>7.5038590000000003</v>
      </c>
      <c r="K185" s="109">
        <v>7.6688330000000002</v>
      </c>
      <c r="L185" s="109">
        <v>7.8648199999999999</v>
      </c>
      <c r="M185" s="109">
        <v>8.0723839999999996</v>
      </c>
      <c r="N185" s="109">
        <v>8.3035549999999994</v>
      </c>
      <c r="O185" s="109">
        <v>8.3870310000000003</v>
      </c>
      <c r="P185" s="109">
        <v>8.5929029999999997</v>
      </c>
      <c r="Q185" s="109">
        <v>8.7792209999999997</v>
      </c>
      <c r="R185" s="109">
        <v>8.9525780000000008</v>
      </c>
      <c r="S185" s="109">
        <v>9.0719580000000004</v>
      </c>
      <c r="T185" s="109">
        <v>9.1197920000000003</v>
      </c>
      <c r="U185" s="109">
        <v>9.1619659999999996</v>
      </c>
      <c r="V185" s="109">
        <v>9.1619659999999996</v>
      </c>
      <c r="W185" s="109">
        <v>9.1619659999999996</v>
      </c>
      <c r="X185" s="109">
        <v>9.1619659999999996</v>
      </c>
      <c r="Y185" s="109">
        <v>9.1619670000000006</v>
      </c>
      <c r="Z185" s="109">
        <v>9.1619659999999996</v>
      </c>
      <c r="AA185" s="109">
        <v>9.1619659999999996</v>
      </c>
      <c r="AB185" s="109">
        <v>9.1619659999999996</v>
      </c>
      <c r="AC185" s="109">
        <v>9.1619670000000006</v>
      </c>
      <c r="AD185" s="109">
        <v>9.1619650000000004</v>
      </c>
      <c r="AE185" s="109">
        <v>9.1619659999999996</v>
      </c>
      <c r="AF185" s="109">
        <v>9.1619659999999996</v>
      </c>
      <c r="AG185" s="109">
        <v>9.1619659999999996</v>
      </c>
      <c r="AH185" s="109">
        <v>9.1619659999999996</v>
      </c>
      <c r="AI185" s="109">
        <v>9.1619670000000006</v>
      </c>
      <c r="AJ185" s="109">
        <v>9.1619659999999996</v>
      </c>
      <c r="AK185" s="109">
        <v>9.1619670000000006</v>
      </c>
      <c r="AL185" s="100">
        <v>8.9999999999999993E-3</v>
      </c>
    </row>
    <row r="186" spans="2:38">
      <c r="B186" s="109" t="s">
        <v>1152</v>
      </c>
      <c r="C186" s="109" t="s">
        <v>1340</v>
      </c>
      <c r="D186" s="109" t="s">
        <v>1608</v>
      </c>
      <c r="E186" s="109" t="s">
        <v>1160</v>
      </c>
      <c r="F186" s="109">
        <v>16.819813</v>
      </c>
      <c r="G186" s="109">
        <v>16.819811000000001</v>
      </c>
      <c r="H186" s="109">
        <v>17.332964</v>
      </c>
      <c r="I186" s="109">
        <v>17.523845999999999</v>
      </c>
      <c r="J186" s="109">
        <v>17.778500000000001</v>
      </c>
      <c r="K186" s="109">
        <v>18.107296000000002</v>
      </c>
      <c r="L186" s="109">
        <v>18.519144000000001</v>
      </c>
      <c r="M186" s="109">
        <v>19.020229</v>
      </c>
      <c r="N186" s="109">
        <v>19.603190999999999</v>
      </c>
      <c r="O186" s="109">
        <v>19.843729</v>
      </c>
      <c r="P186" s="109">
        <v>20.240113999999998</v>
      </c>
      <c r="Q186" s="109">
        <v>20.605962999999999</v>
      </c>
      <c r="R186" s="109">
        <v>20.924910000000001</v>
      </c>
      <c r="S186" s="109">
        <v>21.073983999999999</v>
      </c>
      <c r="T186" s="109">
        <v>21.054535000000001</v>
      </c>
      <c r="U186" s="109">
        <v>21.032782000000001</v>
      </c>
      <c r="V186" s="109">
        <v>21.003737999999998</v>
      </c>
      <c r="W186" s="109">
        <v>20.977208999999998</v>
      </c>
      <c r="X186" s="109">
        <v>20.953341000000002</v>
      </c>
      <c r="Y186" s="109">
        <v>20.931951999999999</v>
      </c>
      <c r="Z186" s="109">
        <v>20.912388</v>
      </c>
      <c r="AA186" s="109">
        <v>20.894171</v>
      </c>
      <c r="AB186" s="109">
        <v>20.877295</v>
      </c>
      <c r="AC186" s="109">
        <v>20.862269999999999</v>
      </c>
      <c r="AD186" s="109">
        <v>20.847926999999999</v>
      </c>
      <c r="AE186" s="109">
        <v>20.834236000000001</v>
      </c>
      <c r="AF186" s="109">
        <v>20.821149999999999</v>
      </c>
      <c r="AG186" s="109">
        <v>20.808759999999999</v>
      </c>
      <c r="AH186" s="109">
        <v>20.797305999999999</v>
      </c>
      <c r="AI186" s="109">
        <v>20.785789000000001</v>
      </c>
      <c r="AJ186" s="109">
        <v>20.774338</v>
      </c>
      <c r="AK186" s="109">
        <v>20.763107000000002</v>
      </c>
      <c r="AL186" s="100">
        <v>7.0000000000000001E-3</v>
      </c>
    </row>
    <row r="187" spans="2:38">
      <c r="B187" s="109" t="s">
        <v>1166</v>
      </c>
      <c r="C187" s="109" t="s">
        <v>1341</v>
      </c>
      <c r="D187" s="109" t="s">
        <v>1609</v>
      </c>
      <c r="E187" s="109" t="s">
        <v>1160</v>
      </c>
      <c r="F187" s="109">
        <v>0</v>
      </c>
      <c r="G187" s="109">
        <v>14.139643</v>
      </c>
      <c r="H187" s="109">
        <v>14.560736</v>
      </c>
      <c r="I187" s="109">
        <v>14.812073</v>
      </c>
      <c r="J187" s="109">
        <v>15.091984999999999</v>
      </c>
      <c r="K187" s="109">
        <v>15.493425999999999</v>
      </c>
      <c r="L187" s="109">
        <v>16.003422</v>
      </c>
      <c r="M187" s="109">
        <v>16.406618000000002</v>
      </c>
      <c r="N187" s="109">
        <v>16.805558999999999</v>
      </c>
      <c r="O187" s="109">
        <v>16.961532999999999</v>
      </c>
      <c r="P187" s="109">
        <v>17.327591000000002</v>
      </c>
      <c r="Q187" s="109">
        <v>17.657979999999998</v>
      </c>
      <c r="R187" s="109">
        <v>17.941500000000001</v>
      </c>
      <c r="S187" s="109">
        <v>18.122885</v>
      </c>
      <c r="T187" s="109">
        <v>18.205462000000001</v>
      </c>
      <c r="U187" s="109">
        <v>18.216125000000002</v>
      </c>
      <c r="V187" s="109">
        <v>18.144575</v>
      </c>
      <c r="W187" s="109">
        <v>18.154316000000001</v>
      </c>
      <c r="X187" s="109">
        <v>18.16431</v>
      </c>
      <c r="Y187" s="109">
        <v>18.177004</v>
      </c>
      <c r="Z187" s="109">
        <v>18.192522</v>
      </c>
      <c r="AA187" s="109">
        <v>18.210830999999999</v>
      </c>
      <c r="AB187" s="109">
        <v>18.231477999999999</v>
      </c>
      <c r="AC187" s="109">
        <v>18.25367</v>
      </c>
      <c r="AD187" s="109">
        <v>18.276084999999998</v>
      </c>
      <c r="AE187" s="109">
        <v>18.297663</v>
      </c>
      <c r="AF187" s="109">
        <v>18.317194000000001</v>
      </c>
      <c r="AG187" s="109">
        <v>18.33419</v>
      </c>
      <c r="AH187" s="109">
        <v>18.348655999999998</v>
      </c>
      <c r="AI187" s="109">
        <v>18.359971999999999</v>
      </c>
      <c r="AJ187" s="109">
        <v>18.369185999999999</v>
      </c>
      <c r="AK187" s="109">
        <v>18.37031</v>
      </c>
      <c r="AL187" s="109" t="s">
        <v>142</v>
      </c>
    </row>
    <row r="188" spans="2:38">
      <c r="B188" s="109" t="s">
        <v>1167</v>
      </c>
      <c r="C188" s="109" t="s">
        <v>1342</v>
      </c>
      <c r="D188" s="109" t="s">
        <v>1610</v>
      </c>
      <c r="E188" s="109" t="s">
        <v>1160</v>
      </c>
      <c r="F188" s="109">
        <v>0</v>
      </c>
      <c r="G188" s="109">
        <v>10.285843</v>
      </c>
      <c r="H188" s="109">
        <v>10.642523000000001</v>
      </c>
      <c r="I188" s="109">
        <v>10.791689999999999</v>
      </c>
      <c r="J188" s="109">
        <v>10.992084999999999</v>
      </c>
      <c r="K188" s="109">
        <v>11.248923</v>
      </c>
      <c r="L188" s="109">
        <v>11.562239</v>
      </c>
      <c r="M188" s="109">
        <v>11.907316</v>
      </c>
      <c r="N188" s="109">
        <v>12.301043999999999</v>
      </c>
      <c r="O188" s="109">
        <v>12.421396</v>
      </c>
      <c r="P188" s="109">
        <v>12.696766999999999</v>
      </c>
      <c r="Q188" s="109">
        <v>12.936673000000001</v>
      </c>
      <c r="R188" s="109">
        <v>13.140245</v>
      </c>
      <c r="S188" s="109">
        <v>13.253111000000001</v>
      </c>
      <c r="T188" s="109">
        <v>13.249378</v>
      </c>
      <c r="U188" s="109">
        <v>13.245314</v>
      </c>
      <c r="V188" s="109">
        <v>13.238481</v>
      </c>
      <c r="W188" s="109">
        <v>13.22791</v>
      </c>
      <c r="X188" s="109">
        <v>13.215125</v>
      </c>
      <c r="Y188" s="109">
        <v>13.204836</v>
      </c>
      <c r="Z188" s="109">
        <v>13.196527</v>
      </c>
      <c r="AA188" s="109">
        <v>13.189848</v>
      </c>
      <c r="AB188" s="109">
        <v>13.184763999999999</v>
      </c>
      <c r="AC188" s="109">
        <v>13.181134999999999</v>
      </c>
      <c r="AD188" s="109">
        <v>13.178622000000001</v>
      </c>
      <c r="AE188" s="109">
        <v>13.176952999999999</v>
      </c>
      <c r="AF188" s="109">
        <v>13.176123</v>
      </c>
      <c r="AG188" s="109">
        <v>13.154303000000001</v>
      </c>
      <c r="AH188" s="109">
        <v>13.178609</v>
      </c>
      <c r="AI188" s="109">
        <v>13.212623000000001</v>
      </c>
      <c r="AJ188" s="109">
        <v>13.265437</v>
      </c>
      <c r="AK188" s="109">
        <v>13.330511</v>
      </c>
      <c r="AL188" s="109" t="s">
        <v>142</v>
      </c>
    </row>
    <row r="189" spans="2:38">
      <c r="B189" s="109" t="s">
        <v>1156</v>
      </c>
      <c r="C189" s="109" t="s">
        <v>1343</v>
      </c>
      <c r="D189" s="109" t="s">
        <v>1611</v>
      </c>
      <c r="E189" s="109" t="s">
        <v>1160</v>
      </c>
      <c r="F189" s="109">
        <v>0</v>
      </c>
      <c r="G189" s="109">
        <v>11.520413</v>
      </c>
      <c r="H189" s="109">
        <v>11.520413</v>
      </c>
      <c r="I189" s="109">
        <v>11.520414000000001</v>
      </c>
      <c r="J189" s="109">
        <v>11.520415</v>
      </c>
      <c r="K189" s="109">
        <v>11.520415</v>
      </c>
      <c r="L189" s="109">
        <v>11.520414000000001</v>
      </c>
      <c r="M189" s="109">
        <v>11.520415</v>
      </c>
      <c r="N189" s="109">
        <v>11.520415</v>
      </c>
      <c r="O189" s="109">
        <v>11.520414000000001</v>
      </c>
      <c r="P189" s="109">
        <v>11.520415</v>
      </c>
      <c r="Q189" s="109">
        <v>11.520415</v>
      </c>
      <c r="R189" s="109">
        <v>11.520415</v>
      </c>
      <c r="S189" s="109">
        <v>11.520414000000001</v>
      </c>
      <c r="T189" s="109">
        <v>11.520414000000001</v>
      </c>
      <c r="U189" s="109">
        <v>11.520415</v>
      </c>
      <c r="V189" s="109">
        <v>11.520414000000001</v>
      </c>
      <c r="W189" s="109">
        <v>11.520414000000001</v>
      </c>
      <c r="X189" s="109">
        <v>11.520414000000001</v>
      </c>
      <c r="Y189" s="109">
        <v>11.520415</v>
      </c>
      <c r="Z189" s="109">
        <v>11.520414000000001</v>
      </c>
      <c r="AA189" s="109">
        <v>11.520415</v>
      </c>
      <c r="AB189" s="109">
        <v>11.520414000000001</v>
      </c>
      <c r="AC189" s="109">
        <v>11.520414000000001</v>
      </c>
      <c r="AD189" s="109">
        <v>11.520414000000001</v>
      </c>
      <c r="AE189" s="109">
        <v>11.520415</v>
      </c>
      <c r="AF189" s="109">
        <v>11.520414000000001</v>
      </c>
      <c r="AG189" s="109">
        <v>11.520413</v>
      </c>
      <c r="AH189" s="109">
        <v>11.520414000000001</v>
      </c>
      <c r="AI189" s="109">
        <v>11.520415</v>
      </c>
      <c r="AJ189" s="109">
        <v>11.520415</v>
      </c>
      <c r="AK189" s="109">
        <v>11.520413</v>
      </c>
      <c r="AL189" s="109" t="s">
        <v>142</v>
      </c>
    </row>
    <row r="190" spans="2:38">
      <c r="B190" s="109" t="s">
        <v>1176</v>
      </c>
      <c r="C190" s="109" t="s">
        <v>1344</v>
      </c>
      <c r="D190" s="109" t="s">
        <v>1612</v>
      </c>
      <c r="F190" s="109">
        <v>8.8458699999999997</v>
      </c>
      <c r="G190" s="109">
        <v>8.8800129999999999</v>
      </c>
      <c r="H190" s="109">
        <v>9.1656969999999998</v>
      </c>
      <c r="I190" s="109">
        <v>9.3301110000000005</v>
      </c>
      <c r="J190" s="109">
        <v>9.5294550000000005</v>
      </c>
      <c r="K190" s="109">
        <v>9.7733670000000004</v>
      </c>
      <c r="L190" s="109">
        <v>10.056069000000001</v>
      </c>
      <c r="M190" s="109">
        <v>10.343097999999999</v>
      </c>
      <c r="N190" s="109">
        <v>10.656442</v>
      </c>
      <c r="O190" s="109">
        <v>10.799242</v>
      </c>
      <c r="P190" s="109">
        <v>11.073076</v>
      </c>
      <c r="Q190" s="109">
        <v>11.320938</v>
      </c>
      <c r="R190" s="109">
        <v>11.553153</v>
      </c>
      <c r="S190" s="109">
        <v>11.685980000000001</v>
      </c>
      <c r="T190" s="109">
        <v>11.702640000000001</v>
      </c>
      <c r="U190" s="109">
        <v>11.718913000000001</v>
      </c>
      <c r="V190" s="109">
        <v>11.692606</v>
      </c>
      <c r="W190" s="109">
        <v>11.698216</v>
      </c>
      <c r="X190" s="109">
        <v>11.704905999999999</v>
      </c>
      <c r="Y190" s="109">
        <v>11.712166</v>
      </c>
      <c r="Z190" s="109">
        <v>11.719282</v>
      </c>
      <c r="AA190" s="109">
        <v>11.72578</v>
      </c>
      <c r="AB190" s="109">
        <v>11.731474</v>
      </c>
      <c r="AC190" s="109">
        <v>11.737812</v>
      </c>
      <c r="AD190" s="109">
        <v>11.741222</v>
      </c>
      <c r="AE190" s="109">
        <v>11.744752999999999</v>
      </c>
      <c r="AF190" s="109">
        <v>11.748391</v>
      </c>
      <c r="AG190" s="109">
        <v>11.752133000000001</v>
      </c>
      <c r="AH190" s="109">
        <v>11.755996</v>
      </c>
      <c r="AI190" s="109">
        <v>11.759956000000001</v>
      </c>
      <c r="AJ190" s="109">
        <v>11.764036000000001</v>
      </c>
      <c r="AK190" s="109">
        <v>11.768231</v>
      </c>
      <c r="AL190" s="100">
        <v>8.9999999999999993E-3</v>
      </c>
    </row>
    <row r="191" spans="2:38">
      <c r="B191" s="109" t="s">
        <v>1170</v>
      </c>
      <c r="D191" s="109" t="s">
        <v>1613</v>
      </c>
    </row>
    <row r="192" spans="2:38">
      <c r="B192" s="109" t="s">
        <v>1121</v>
      </c>
      <c r="C192" s="109" t="s">
        <v>1345</v>
      </c>
      <c r="D192" s="109" t="s">
        <v>1614</v>
      </c>
      <c r="E192" s="109" t="s">
        <v>1262</v>
      </c>
      <c r="F192" s="109">
        <v>6.2325189999999999</v>
      </c>
      <c r="G192" s="109">
        <v>6.2807219999999999</v>
      </c>
      <c r="H192" s="109">
        <v>6.3487799999999996</v>
      </c>
      <c r="I192" s="109">
        <v>6.4592390000000002</v>
      </c>
      <c r="J192" s="109">
        <v>6.5814890000000004</v>
      </c>
      <c r="K192" s="109">
        <v>6.7364750000000004</v>
      </c>
      <c r="L192" s="109">
        <v>6.9128429999999996</v>
      </c>
      <c r="M192" s="109">
        <v>7.1062729999999998</v>
      </c>
      <c r="N192" s="109">
        <v>7.3048200000000003</v>
      </c>
      <c r="O192" s="109">
        <v>7.4072100000000001</v>
      </c>
      <c r="P192" s="109">
        <v>7.5498659999999997</v>
      </c>
      <c r="Q192" s="109">
        <v>7.6694149999999999</v>
      </c>
      <c r="R192" s="109">
        <v>7.7749240000000004</v>
      </c>
      <c r="S192" s="109">
        <v>7.8383240000000001</v>
      </c>
      <c r="T192" s="109">
        <v>7.8471390000000003</v>
      </c>
      <c r="U192" s="109">
        <v>7.8518119999999998</v>
      </c>
      <c r="V192" s="109">
        <v>7.8540320000000001</v>
      </c>
      <c r="W192" s="109">
        <v>7.8594980000000003</v>
      </c>
      <c r="X192" s="109">
        <v>7.8607889999999996</v>
      </c>
      <c r="Y192" s="109">
        <v>7.8628609999999997</v>
      </c>
      <c r="Z192" s="109">
        <v>7.8650349999999998</v>
      </c>
      <c r="AA192" s="109">
        <v>7.8570500000000001</v>
      </c>
      <c r="AB192" s="109">
        <v>7.8601799999999997</v>
      </c>
      <c r="AC192" s="109">
        <v>7.8641920000000001</v>
      </c>
      <c r="AD192" s="109">
        <v>7.8690360000000004</v>
      </c>
      <c r="AE192" s="109">
        <v>7.8742210000000004</v>
      </c>
      <c r="AF192" s="109">
        <v>7.8798190000000004</v>
      </c>
      <c r="AG192" s="109">
        <v>7.8855050000000002</v>
      </c>
      <c r="AH192" s="109">
        <v>7.8908719999999999</v>
      </c>
      <c r="AI192" s="109">
        <v>7.8953519999999999</v>
      </c>
      <c r="AJ192" s="109">
        <v>7.8990919999999996</v>
      </c>
      <c r="AK192" s="109">
        <v>7.9021860000000004</v>
      </c>
      <c r="AL192" s="100">
        <v>8.0000000000000002E-3</v>
      </c>
    </row>
    <row r="193" spans="2:38">
      <c r="B193" s="109" t="s">
        <v>1129</v>
      </c>
      <c r="C193" s="109" t="s">
        <v>1346</v>
      </c>
      <c r="D193" s="109" t="s">
        <v>1615</v>
      </c>
      <c r="E193" s="109" t="s">
        <v>1160</v>
      </c>
      <c r="F193" s="109">
        <v>6.020702</v>
      </c>
      <c r="G193" s="109">
        <v>6.054856</v>
      </c>
      <c r="H193" s="109">
        <v>6.2114760000000002</v>
      </c>
      <c r="I193" s="109">
        <v>6.3087010000000001</v>
      </c>
      <c r="J193" s="109">
        <v>6.4235530000000001</v>
      </c>
      <c r="K193" s="109">
        <v>6.5529989999999998</v>
      </c>
      <c r="L193" s="109">
        <v>6.6987959999999998</v>
      </c>
      <c r="M193" s="109">
        <v>6.8489579999999997</v>
      </c>
      <c r="N193" s="109">
        <v>6.9989400000000002</v>
      </c>
      <c r="O193" s="109">
        <v>7.0536630000000002</v>
      </c>
      <c r="P193" s="109">
        <v>7.1696350000000004</v>
      </c>
      <c r="Q193" s="109">
        <v>7.2810740000000003</v>
      </c>
      <c r="R193" s="109">
        <v>7.3830869999999997</v>
      </c>
      <c r="S193" s="109">
        <v>7.4435370000000001</v>
      </c>
      <c r="T193" s="109">
        <v>7.4508479999999997</v>
      </c>
      <c r="U193" s="109">
        <v>7.4517550000000004</v>
      </c>
      <c r="V193" s="109">
        <v>7.4497450000000001</v>
      </c>
      <c r="W193" s="109">
        <v>7.4475150000000001</v>
      </c>
      <c r="X193" s="109">
        <v>7.4457719999999998</v>
      </c>
      <c r="Y193" s="109">
        <v>7.4444710000000001</v>
      </c>
      <c r="Z193" s="109">
        <v>7.4435580000000003</v>
      </c>
      <c r="AA193" s="109">
        <v>7.4429829999999999</v>
      </c>
      <c r="AB193" s="109">
        <v>7.4427659999999998</v>
      </c>
      <c r="AC193" s="109">
        <v>7.416048</v>
      </c>
      <c r="AD193" s="109">
        <v>7.4204160000000003</v>
      </c>
      <c r="AE193" s="109">
        <v>7.4259050000000002</v>
      </c>
      <c r="AF193" s="109">
        <v>7.4326689999999997</v>
      </c>
      <c r="AG193" s="109">
        <v>7.4406359999999996</v>
      </c>
      <c r="AH193" s="109">
        <v>7.4496909999999996</v>
      </c>
      <c r="AI193" s="109">
        <v>7.4591969999999996</v>
      </c>
      <c r="AJ193" s="109">
        <v>7.4689189999999996</v>
      </c>
      <c r="AK193" s="109">
        <v>7.4781190000000004</v>
      </c>
      <c r="AL193" s="100">
        <v>7.0000000000000001E-3</v>
      </c>
    </row>
    <row r="194" spans="2:38">
      <c r="B194" s="109" t="s">
        <v>1122</v>
      </c>
      <c r="C194" s="109" t="s">
        <v>1347</v>
      </c>
      <c r="D194" s="109" t="s">
        <v>1616</v>
      </c>
      <c r="E194" s="109" t="s">
        <v>1160</v>
      </c>
      <c r="F194" s="109">
        <v>6.2882499999999997</v>
      </c>
      <c r="G194" s="109">
        <v>6.3179600000000002</v>
      </c>
      <c r="H194" s="109">
        <v>6.4891230000000002</v>
      </c>
      <c r="I194" s="109">
        <v>6.5908939999999996</v>
      </c>
      <c r="J194" s="109">
        <v>6.7208959999999998</v>
      </c>
      <c r="K194" s="109">
        <v>6.8815150000000003</v>
      </c>
      <c r="L194" s="109">
        <v>7.0626939999999996</v>
      </c>
      <c r="M194" s="109">
        <v>7.2303360000000003</v>
      </c>
      <c r="N194" s="109">
        <v>7.4034659999999999</v>
      </c>
      <c r="O194" s="109">
        <v>7.4640149999999998</v>
      </c>
      <c r="P194" s="109">
        <v>7.6072559999999996</v>
      </c>
      <c r="Q194" s="109">
        <v>7.7269930000000002</v>
      </c>
      <c r="R194" s="109">
        <v>7.8288859999999998</v>
      </c>
      <c r="S194" s="109">
        <v>7.8878360000000001</v>
      </c>
      <c r="T194" s="109">
        <v>7.8984120000000004</v>
      </c>
      <c r="U194" s="109">
        <v>7.8995879999999996</v>
      </c>
      <c r="V194" s="109">
        <v>7.8817399999999997</v>
      </c>
      <c r="W194" s="109">
        <v>7.8580610000000002</v>
      </c>
      <c r="X194" s="109">
        <v>7.8372330000000003</v>
      </c>
      <c r="Y194" s="109">
        <v>7.8157629999999996</v>
      </c>
      <c r="Z194" s="109">
        <v>7.7952839999999997</v>
      </c>
      <c r="AA194" s="109">
        <v>7.7758260000000003</v>
      </c>
      <c r="AB194" s="109">
        <v>7.758254</v>
      </c>
      <c r="AC194" s="109">
        <v>7.7411940000000001</v>
      </c>
      <c r="AD194" s="109">
        <v>7.7234090000000002</v>
      </c>
      <c r="AE194" s="109">
        <v>7.7059189999999997</v>
      </c>
      <c r="AF194" s="109">
        <v>7.6889700000000003</v>
      </c>
      <c r="AG194" s="109">
        <v>7.6732680000000002</v>
      </c>
      <c r="AH194" s="109">
        <v>7.6585270000000003</v>
      </c>
      <c r="AI194" s="109">
        <v>7.6449100000000003</v>
      </c>
      <c r="AJ194" s="109">
        <v>7.6302320000000003</v>
      </c>
      <c r="AK194" s="109">
        <v>7.6149399999999998</v>
      </c>
      <c r="AL194" s="100">
        <v>6.0000000000000001E-3</v>
      </c>
    </row>
    <row r="195" spans="2:38">
      <c r="B195" s="109" t="s">
        <v>1123</v>
      </c>
      <c r="C195" s="109" t="s">
        <v>1348</v>
      </c>
      <c r="D195" s="109" t="s">
        <v>1617</v>
      </c>
      <c r="E195" s="109" t="s">
        <v>1262</v>
      </c>
      <c r="F195" s="109">
        <v>5.6803710000000001</v>
      </c>
      <c r="G195" s="109">
        <v>5.7381320000000002</v>
      </c>
      <c r="H195" s="109">
        <v>5.8827509999999998</v>
      </c>
      <c r="I195" s="109">
        <v>6.0110659999999996</v>
      </c>
      <c r="J195" s="109">
        <v>6.1596970000000004</v>
      </c>
      <c r="K195" s="109">
        <v>6.3395739999999998</v>
      </c>
      <c r="L195" s="109">
        <v>6.5388570000000001</v>
      </c>
      <c r="M195" s="109">
        <v>6.7383490000000004</v>
      </c>
      <c r="N195" s="109">
        <v>6.9346909999999999</v>
      </c>
      <c r="O195" s="109">
        <v>7.0159859999999998</v>
      </c>
      <c r="P195" s="109">
        <v>7.1624080000000001</v>
      </c>
      <c r="Q195" s="109">
        <v>7.2814370000000004</v>
      </c>
      <c r="R195" s="109">
        <v>7.3848060000000002</v>
      </c>
      <c r="S195" s="109">
        <v>7.4487290000000002</v>
      </c>
      <c r="T195" s="109">
        <v>7.4649109999999999</v>
      </c>
      <c r="U195" s="109">
        <v>7.4715850000000001</v>
      </c>
      <c r="V195" s="109">
        <v>7.4658680000000004</v>
      </c>
      <c r="W195" s="109">
        <v>7.4614669999999998</v>
      </c>
      <c r="X195" s="109">
        <v>7.456175</v>
      </c>
      <c r="Y195" s="109">
        <v>7.4479220000000002</v>
      </c>
      <c r="Z195" s="109">
        <v>7.4452819999999997</v>
      </c>
      <c r="AA195" s="109">
        <v>7.4441800000000002</v>
      </c>
      <c r="AB195" s="109">
        <v>7.4464170000000003</v>
      </c>
      <c r="AC195" s="109">
        <v>7.4441379999999997</v>
      </c>
      <c r="AD195" s="109">
        <v>7.4425520000000001</v>
      </c>
      <c r="AE195" s="109">
        <v>7.4490809999999996</v>
      </c>
      <c r="AF195" s="109">
        <v>7.454599</v>
      </c>
      <c r="AG195" s="109">
        <v>7.4599010000000003</v>
      </c>
      <c r="AH195" s="109">
        <v>7.4650449999999999</v>
      </c>
      <c r="AI195" s="109">
        <v>7.4698560000000001</v>
      </c>
      <c r="AJ195" s="109">
        <v>7.4745990000000004</v>
      </c>
      <c r="AK195" s="109">
        <v>7.4782359999999999</v>
      </c>
      <c r="AL195" s="100">
        <v>8.9999999999999993E-3</v>
      </c>
    </row>
    <row r="196" spans="2:38">
      <c r="B196" s="109" t="s">
        <v>1165</v>
      </c>
      <c r="C196" s="109" t="s">
        <v>1349</v>
      </c>
      <c r="D196" s="109" t="s">
        <v>1618</v>
      </c>
      <c r="E196" s="109" t="s">
        <v>1160</v>
      </c>
      <c r="F196" s="109">
        <v>0</v>
      </c>
      <c r="G196" s="109">
        <v>0</v>
      </c>
      <c r="H196" s="109">
        <v>0</v>
      </c>
      <c r="I196" s="109">
        <v>0</v>
      </c>
      <c r="J196" s="109">
        <v>0</v>
      </c>
      <c r="K196" s="109">
        <v>0</v>
      </c>
      <c r="L196" s="109">
        <v>0</v>
      </c>
      <c r="M196" s="109">
        <v>0</v>
      </c>
      <c r="N196" s="109">
        <v>0</v>
      </c>
      <c r="O196" s="109">
        <v>0</v>
      </c>
      <c r="P196" s="109">
        <v>0</v>
      </c>
      <c r="Q196" s="109">
        <v>0</v>
      </c>
      <c r="R196" s="109">
        <v>0</v>
      </c>
      <c r="S196" s="109">
        <v>0</v>
      </c>
      <c r="T196" s="109">
        <v>0</v>
      </c>
      <c r="U196" s="109">
        <v>0</v>
      </c>
      <c r="V196" s="109">
        <v>0</v>
      </c>
      <c r="W196" s="109">
        <v>0</v>
      </c>
      <c r="X196" s="109">
        <v>0</v>
      </c>
      <c r="Y196" s="109">
        <v>0</v>
      </c>
      <c r="Z196" s="109">
        <v>0</v>
      </c>
      <c r="AA196" s="109">
        <v>0</v>
      </c>
      <c r="AB196" s="109">
        <v>0</v>
      </c>
      <c r="AC196" s="109">
        <v>0</v>
      </c>
      <c r="AD196" s="109">
        <v>0</v>
      </c>
      <c r="AE196" s="109">
        <v>0</v>
      </c>
      <c r="AF196" s="109">
        <v>0</v>
      </c>
      <c r="AG196" s="109">
        <v>0</v>
      </c>
      <c r="AH196" s="109">
        <v>0</v>
      </c>
      <c r="AI196" s="109">
        <v>0</v>
      </c>
      <c r="AJ196" s="109">
        <v>0</v>
      </c>
      <c r="AK196" s="109">
        <v>0</v>
      </c>
      <c r="AL196" s="109" t="s">
        <v>142</v>
      </c>
    </row>
    <row r="197" spans="2:38">
      <c r="B197" s="109" t="s">
        <v>1152</v>
      </c>
      <c r="C197" s="109" t="s">
        <v>1350</v>
      </c>
      <c r="D197" s="109" t="s">
        <v>1619</v>
      </c>
      <c r="E197" s="109" t="s">
        <v>1262</v>
      </c>
      <c r="F197" s="109">
        <v>0</v>
      </c>
      <c r="G197" s="109">
        <v>7.2611169999999996</v>
      </c>
      <c r="H197" s="109">
        <v>10.523218</v>
      </c>
      <c r="I197" s="109">
        <v>10.619534</v>
      </c>
      <c r="J197" s="109">
        <v>10.746943</v>
      </c>
      <c r="K197" s="109">
        <v>10.911422999999999</v>
      </c>
      <c r="L197" s="109">
        <v>11.116792</v>
      </c>
      <c r="M197" s="109">
        <v>11.364324</v>
      </c>
      <c r="N197" s="109">
        <v>11.630466</v>
      </c>
      <c r="O197" s="109">
        <v>11.746672</v>
      </c>
      <c r="P197" s="109">
        <v>11.963158</v>
      </c>
      <c r="Q197" s="109">
        <v>12.154007999999999</v>
      </c>
      <c r="R197" s="109">
        <v>12.326368</v>
      </c>
      <c r="S197" s="109">
        <v>12.424613000000001</v>
      </c>
      <c r="T197" s="109">
        <v>12.435261000000001</v>
      </c>
      <c r="U197" s="109">
        <v>12.440867000000001</v>
      </c>
      <c r="V197" s="109">
        <v>12.440848000000001</v>
      </c>
      <c r="W197" s="109">
        <v>12.440165</v>
      </c>
      <c r="X197" s="109">
        <v>12.438947000000001</v>
      </c>
      <c r="Y197" s="109">
        <v>12.436631999999999</v>
      </c>
      <c r="Z197" s="109">
        <v>12.432601999999999</v>
      </c>
      <c r="AA197" s="109">
        <v>12.42887</v>
      </c>
      <c r="AB197" s="109">
        <v>12.425395</v>
      </c>
      <c r="AC197" s="109">
        <v>12.422158</v>
      </c>
      <c r="AD197" s="109">
        <v>12.419093999999999</v>
      </c>
      <c r="AE197" s="109">
        <v>12.416136</v>
      </c>
      <c r="AF197" s="109">
        <v>12.413334000000001</v>
      </c>
      <c r="AG197" s="109">
        <v>12.410707</v>
      </c>
      <c r="AH197" s="109">
        <v>12.408324</v>
      </c>
      <c r="AI197" s="109">
        <v>12.405937</v>
      </c>
      <c r="AJ197" s="109">
        <v>12.403605000000001</v>
      </c>
      <c r="AK197" s="109">
        <v>12.401318</v>
      </c>
      <c r="AL197" s="109" t="s">
        <v>142</v>
      </c>
    </row>
    <row r="198" spans="2:38">
      <c r="B198" s="109" t="s">
        <v>1166</v>
      </c>
      <c r="C198" s="109" t="s">
        <v>1351</v>
      </c>
      <c r="D198" s="109" t="s">
        <v>1620</v>
      </c>
      <c r="E198" s="109" t="s">
        <v>1262</v>
      </c>
      <c r="F198" s="109">
        <v>7.8188630000000003</v>
      </c>
      <c r="G198" s="109">
        <v>7.8802349999999999</v>
      </c>
      <c r="H198" s="109">
        <v>8.8315160000000006</v>
      </c>
      <c r="I198" s="109">
        <v>8.9982430000000004</v>
      </c>
      <c r="J198" s="109">
        <v>9.1948709999999991</v>
      </c>
      <c r="K198" s="109">
        <v>9.4335989999999992</v>
      </c>
      <c r="L198" s="109">
        <v>9.6872030000000002</v>
      </c>
      <c r="M198" s="109">
        <v>9.9148779999999999</v>
      </c>
      <c r="N198" s="109">
        <v>10.147164999999999</v>
      </c>
      <c r="O198" s="109">
        <v>10.236751</v>
      </c>
      <c r="P198" s="109">
        <v>10.398289999999999</v>
      </c>
      <c r="Q198" s="109">
        <v>10.54576</v>
      </c>
      <c r="R198" s="109">
        <v>10.682461999999999</v>
      </c>
      <c r="S198" s="109">
        <v>10.756902999999999</v>
      </c>
      <c r="T198" s="109">
        <v>10.755962</v>
      </c>
      <c r="U198" s="109">
        <v>10.750731999999999</v>
      </c>
      <c r="V198" s="109">
        <v>10.745374</v>
      </c>
      <c r="W198" s="109">
        <v>10.740919</v>
      </c>
      <c r="X198" s="109">
        <v>10.674236000000001</v>
      </c>
      <c r="Y198" s="109">
        <v>10.675926</v>
      </c>
      <c r="Z198" s="109">
        <v>10.679314</v>
      </c>
      <c r="AA198" s="109">
        <v>10.684611</v>
      </c>
      <c r="AB198" s="109">
        <v>10.691858999999999</v>
      </c>
      <c r="AC198" s="109">
        <v>10.701027</v>
      </c>
      <c r="AD198" s="109">
        <v>10.711698999999999</v>
      </c>
      <c r="AE198" s="109">
        <v>10.723304000000001</v>
      </c>
      <c r="AF198" s="109">
        <v>10.735106999999999</v>
      </c>
      <c r="AG198" s="109">
        <v>10.746388</v>
      </c>
      <c r="AH198" s="109">
        <v>10.756710999999999</v>
      </c>
      <c r="AI198" s="109">
        <v>10.765407</v>
      </c>
      <c r="AJ198" s="109">
        <v>10.772729</v>
      </c>
      <c r="AK198" s="109">
        <v>10.778655000000001</v>
      </c>
      <c r="AL198" s="100">
        <v>0.01</v>
      </c>
    </row>
    <row r="199" spans="2:38">
      <c r="B199" s="109" t="s">
        <v>1167</v>
      </c>
      <c r="C199" s="109" t="s">
        <v>1352</v>
      </c>
      <c r="D199" s="109" t="s">
        <v>1621</v>
      </c>
      <c r="E199" s="109" t="s">
        <v>1160</v>
      </c>
      <c r="F199" s="109">
        <v>8.6858280000000008</v>
      </c>
      <c r="G199" s="109">
        <v>8.7192220000000002</v>
      </c>
      <c r="H199" s="109">
        <v>9.0971220000000006</v>
      </c>
      <c r="I199" s="109">
        <v>9.2121829999999996</v>
      </c>
      <c r="J199" s="109">
        <v>9.3550059999999995</v>
      </c>
      <c r="K199" s="109">
        <v>9.5341489999999993</v>
      </c>
      <c r="L199" s="109">
        <v>9.7310269999999992</v>
      </c>
      <c r="M199" s="109">
        <v>9.9460569999999997</v>
      </c>
      <c r="N199" s="109">
        <v>10.166195</v>
      </c>
      <c r="O199" s="109">
        <v>10.210354000000001</v>
      </c>
      <c r="P199" s="109">
        <v>10.371880000000001</v>
      </c>
      <c r="Q199" s="109">
        <v>10.521144</v>
      </c>
      <c r="R199" s="109">
        <v>10.654833</v>
      </c>
      <c r="S199" s="109">
        <v>10.747532</v>
      </c>
      <c r="T199" s="109">
        <v>10.783327999999999</v>
      </c>
      <c r="U199" s="109">
        <v>10.775862999999999</v>
      </c>
      <c r="V199" s="109">
        <v>10.769538000000001</v>
      </c>
      <c r="W199" s="109">
        <v>10.764298</v>
      </c>
      <c r="X199" s="109">
        <v>10.759959</v>
      </c>
      <c r="Y199" s="109">
        <v>10.756387999999999</v>
      </c>
      <c r="Z199" s="109">
        <v>10.753463</v>
      </c>
      <c r="AA199" s="109">
        <v>10.751068999999999</v>
      </c>
      <c r="AB199" s="109">
        <v>10.749188999999999</v>
      </c>
      <c r="AC199" s="109">
        <v>10.747778</v>
      </c>
      <c r="AD199" s="109">
        <v>10.746753999999999</v>
      </c>
      <c r="AE199" s="109">
        <v>10.734166</v>
      </c>
      <c r="AF199" s="109">
        <v>10.738203</v>
      </c>
      <c r="AG199" s="109">
        <v>10.743752000000001</v>
      </c>
      <c r="AH199" s="109">
        <v>10.751115</v>
      </c>
      <c r="AI199" s="109">
        <v>10.76018</v>
      </c>
      <c r="AJ199" s="109">
        <v>10.77107</v>
      </c>
      <c r="AK199" s="109">
        <v>10.783237</v>
      </c>
      <c r="AL199" s="100">
        <v>7.0000000000000001E-3</v>
      </c>
    </row>
    <row r="200" spans="2:38">
      <c r="B200" s="109" t="s">
        <v>1156</v>
      </c>
      <c r="C200" s="109" t="s">
        <v>1353</v>
      </c>
      <c r="D200" s="109" t="s">
        <v>1622</v>
      </c>
      <c r="E200" s="109" t="s">
        <v>1262</v>
      </c>
      <c r="F200" s="109">
        <v>6.2527379999999999</v>
      </c>
      <c r="G200" s="109">
        <v>6.2527379999999999</v>
      </c>
      <c r="H200" s="109">
        <v>6.9066599999999996</v>
      </c>
      <c r="I200" s="109">
        <v>6.9066590000000003</v>
      </c>
      <c r="J200" s="109">
        <v>6.9066599999999996</v>
      </c>
      <c r="K200" s="109">
        <v>6.9066599999999996</v>
      </c>
      <c r="L200" s="109">
        <v>6.9066599999999996</v>
      </c>
      <c r="M200" s="109">
        <v>6.9066599999999996</v>
      </c>
      <c r="N200" s="109">
        <v>6.9066599999999996</v>
      </c>
      <c r="O200" s="109">
        <v>6.9066599999999996</v>
      </c>
      <c r="P200" s="109">
        <v>6.9066599999999996</v>
      </c>
      <c r="Q200" s="109">
        <v>6.9066599999999996</v>
      </c>
      <c r="R200" s="109">
        <v>6.9066599999999996</v>
      </c>
      <c r="S200" s="109">
        <v>6.9066599999999996</v>
      </c>
      <c r="T200" s="109">
        <v>6.9066599999999996</v>
      </c>
      <c r="U200" s="109">
        <v>6.9066599999999996</v>
      </c>
      <c r="V200" s="109">
        <v>6.9066599999999996</v>
      </c>
      <c r="W200" s="109">
        <v>6.9066599999999996</v>
      </c>
      <c r="X200" s="109">
        <v>6.9066590000000003</v>
      </c>
      <c r="Y200" s="109">
        <v>6.9066599999999996</v>
      </c>
      <c r="Z200" s="109">
        <v>6.9066599999999996</v>
      </c>
      <c r="AA200" s="109">
        <v>6.9066599999999996</v>
      </c>
      <c r="AB200" s="109">
        <v>6.9066599999999996</v>
      </c>
      <c r="AC200" s="109">
        <v>6.9066599999999996</v>
      </c>
      <c r="AD200" s="109">
        <v>6.9066599999999996</v>
      </c>
      <c r="AE200" s="109">
        <v>6.9066599999999996</v>
      </c>
      <c r="AF200" s="109">
        <v>6.9066599999999996</v>
      </c>
      <c r="AG200" s="109">
        <v>6.9066599999999996</v>
      </c>
      <c r="AH200" s="109">
        <v>6.9066599999999996</v>
      </c>
      <c r="AI200" s="109">
        <v>6.9066599999999996</v>
      </c>
      <c r="AJ200" s="109">
        <v>6.9066599999999996</v>
      </c>
      <c r="AK200" s="109">
        <v>6.9066599999999996</v>
      </c>
      <c r="AL200" s="100">
        <v>3.0000000000000001E-3</v>
      </c>
    </row>
    <row r="201" spans="2:38">
      <c r="B201" s="109" t="s">
        <v>1177</v>
      </c>
      <c r="C201" s="109" t="s">
        <v>1354</v>
      </c>
      <c r="D201" s="109" t="s">
        <v>1623</v>
      </c>
      <c r="F201" s="109">
        <v>6.2240250000000001</v>
      </c>
      <c r="G201" s="109">
        <v>6.2729429999999997</v>
      </c>
      <c r="H201" s="109">
        <v>6.3426729999999996</v>
      </c>
      <c r="I201" s="109">
        <v>6.4537620000000002</v>
      </c>
      <c r="J201" s="109">
        <v>6.57667</v>
      </c>
      <c r="K201" s="109">
        <v>6.7321730000000004</v>
      </c>
      <c r="L201" s="109">
        <v>6.9089549999999997</v>
      </c>
      <c r="M201" s="109">
        <v>7.1025140000000002</v>
      </c>
      <c r="N201" s="109">
        <v>7.3010580000000003</v>
      </c>
      <c r="O201" s="109">
        <v>7.4032</v>
      </c>
      <c r="P201" s="109">
        <v>7.5458230000000004</v>
      </c>
      <c r="Q201" s="109">
        <v>7.6652560000000003</v>
      </c>
      <c r="R201" s="109">
        <v>7.7705950000000001</v>
      </c>
      <c r="S201" s="109">
        <v>7.8338299999999998</v>
      </c>
      <c r="T201" s="109">
        <v>7.842511</v>
      </c>
      <c r="U201" s="109">
        <v>7.8469199999999999</v>
      </c>
      <c r="V201" s="109">
        <v>7.8486380000000002</v>
      </c>
      <c r="W201" s="109">
        <v>7.8534790000000001</v>
      </c>
      <c r="X201" s="109">
        <v>7.8541410000000003</v>
      </c>
      <c r="Y201" s="109">
        <v>7.855467</v>
      </c>
      <c r="Z201" s="109">
        <v>7.8569500000000003</v>
      </c>
      <c r="AA201" s="109">
        <v>7.8484680000000004</v>
      </c>
      <c r="AB201" s="109">
        <v>7.8508069999999996</v>
      </c>
      <c r="AC201" s="109">
        <v>7.8537710000000001</v>
      </c>
      <c r="AD201" s="109">
        <v>7.857532</v>
      </c>
      <c r="AE201" s="109">
        <v>7.8617439999999998</v>
      </c>
      <c r="AF201" s="109">
        <v>7.8662289999999997</v>
      </c>
      <c r="AG201" s="109">
        <v>7.8706800000000001</v>
      </c>
      <c r="AH201" s="109">
        <v>7.8746999999999998</v>
      </c>
      <c r="AI201" s="109">
        <v>7.8777239999999997</v>
      </c>
      <c r="AJ201" s="109">
        <v>7.8798839999999997</v>
      </c>
      <c r="AK201" s="109">
        <v>7.8811739999999997</v>
      </c>
      <c r="AL201" s="100">
        <v>8.0000000000000002E-3</v>
      </c>
    </row>
    <row r="202" spans="2:38">
      <c r="B202" s="109" t="s">
        <v>1178</v>
      </c>
      <c r="C202" s="109" t="s">
        <v>1355</v>
      </c>
      <c r="D202" s="109" t="s">
        <v>1624</v>
      </c>
      <c r="F202" s="109">
        <v>7.3111649999999999</v>
      </c>
      <c r="G202" s="109">
        <v>7.4135179999999998</v>
      </c>
      <c r="H202" s="109">
        <v>7.588508</v>
      </c>
      <c r="I202" s="109">
        <v>7.667783</v>
      </c>
      <c r="J202" s="109">
        <v>7.8341089999999998</v>
      </c>
      <c r="K202" s="109">
        <v>8.0512139999999999</v>
      </c>
      <c r="L202" s="109">
        <v>8.2905730000000002</v>
      </c>
      <c r="M202" s="109">
        <v>8.5358889999999992</v>
      </c>
      <c r="N202" s="109">
        <v>8.7817159999999994</v>
      </c>
      <c r="O202" s="109">
        <v>8.9073770000000003</v>
      </c>
      <c r="P202" s="109">
        <v>9.0877739999999996</v>
      </c>
      <c r="Q202" s="109">
        <v>9.2443469999999994</v>
      </c>
      <c r="R202" s="109">
        <v>9.3895499999999998</v>
      </c>
      <c r="S202" s="109">
        <v>9.4775989999999997</v>
      </c>
      <c r="T202" s="109">
        <v>9.5020480000000003</v>
      </c>
      <c r="U202" s="109">
        <v>9.5276499999999995</v>
      </c>
      <c r="V202" s="109">
        <v>9.5525559999999992</v>
      </c>
      <c r="W202" s="109">
        <v>9.5777789999999996</v>
      </c>
      <c r="X202" s="109">
        <v>9.5893309999999996</v>
      </c>
      <c r="Y202" s="109">
        <v>9.6080400000000008</v>
      </c>
      <c r="Z202" s="109">
        <v>9.6282460000000007</v>
      </c>
      <c r="AA202" s="109">
        <v>9.6326490000000007</v>
      </c>
      <c r="AB202" s="109">
        <v>9.6516249999999992</v>
      </c>
      <c r="AC202" s="109">
        <v>9.6729869999999991</v>
      </c>
      <c r="AD202" s="109">
        <v>9.6892410000000009</v>
      </c>
      <c r="AE202" s="109">
        <v>9.7107320000000001</v>
      </c>
      <c r="AF202" s="109">
        <v>9.7322590000000009</v>
      </c>
      <c r="AG202" s="109">
        <v>9.7545389999999994</v>
      </c>
      <c r="AH202" s="109">
        <v>9.7824010000000001</v>
      </c>
      <c r="AI202" s="109">
        <v>9.8120720000000006</v>
      </c>
      <c r="AJ202" s="109">
        <v>9.8365489999999998</v>
      </c>
      <c r="AK202" s="109">
        <v>9.8703299999999992</v>
      </c>
      <c r="AL202" s="100">
        <v>0.01</v>
      </c>
    </row>
    <row r="203" spans="2:38">
      <c r="B203" s="109" t="s">
        <v>1181</v>
      </c>
      <c r="D203" s="109" t="s">
        <v>1625</v>
      </c>
    </row>
    <row r="204" spans="2:38">
      <c r="B204" s="109" t="s">
        <v>1118</v>
      </c>
      <c r="D204" s="109" t="s">
        <v>1626</v>
      </c>
    </row>
    <row r="205" spans="2:38">
      <c r="B205" s="109" t="s">
        <v>1121</v>
      </c>
      <c r="C205" s="109" t="s">
        <v>1356</v>
      </c>
      <c r="D205" s="109" t="s">
        <v>1627</v>
      </c>
      <c r="E205" s="109" t="s">
        <v>1159</v>
      </c>
      <c r="F205" s="109">
        <v>164.36260999999999</v>
      </c>
      <c r="G205" s="109">
        <v>164.48271199999999</v>
      </c>
      <c r="H205" s="109">
        <v>166.613586</v>
      </c>
      <c r="I205" s="109">
        <v>166.43048099999999</v>
      </c>
      <c r="J205" s="109">
        <v>167.387405</v>
      </c>
      <c r="K205" s="109">
        <v>166.63561999999999</v>
      </c>
      <c r="L205" s="109">
        <v>164.995667</v>
      </c>
      <c r="M205" s="109">
        <v>163.87233000000001</v>
      </c>
      <c r="N205" s="109">
        <v>163.580658</v>
      </c>
      <c r="O205" s="109">
        <v>164.54193100000001</v>
      </c>
      <c r="P205" s="109">
        <v>164.94601399999999</v>
      </c>
      <c r="Q205" s="109">
        <v>164.31268299999999</v>
      </c>
      <c r="R205" s="109">
        <v>164.357437</v>
      </c>
      <c r="S205" s="109">
        <v>164.30628999999999</v>
      </c>
      <c r="T205" s="109">
        <v>163.545883</v>
      </c>
      <c r="U205" s="109">
        <v>162.66987599999999</v>
      </c>
      <c r="V205" s="109">
        <v>162.61914100000001</v>
      </c>
      <c r="W205" s="109">
        <v>163.931015</v>
      </c>
      <c r="X205" s="109">
        <v>164.566956</v>
      </c>
      <c r="Y205" s="109">
        <v>166.01011700000001</v>
      </c>
      <c r="Z205" s="109">
        <v>167.29548600000001</v>
      </c>
      <c r="AA205" s="109">
        <v>167.276703</v>
      </c>
      <c r="AB205" s="109">
        <v>167.45813000000001</v>
      </c>
      <c r="AC205" s="109">
        <v>167.59085099999999</v>
      </c>
      <c r="AD205" s="109">
        <v>167.025757</v>
      </c>
      <c r="AE205" s="109">
        <v>167.691742</v>
      </c>
      <c r="AF205" s="109">
        <v>169.40329</v>
      </c>
      <c r="AG205" s="109">
        <v>170.94072</v>
      </c>
      <c r="AH205" s="109">
        <v>172.28222700000001</v>
      </c>
      <c r="AI205" s="109">
        <v>174.01123000000001</v>
      </c>
      <c r="AJ205" s="109">
        <v>174.67155500000001</v>
      </c>
      <c r="AK205" s="109">
        <v>175.24169900000001</v>
      </c>
      <c r="AL205" s="100">
        <v>2E-3</v>
      </c>
    </row>
    <row r="206" spans="2:38">
      <c r="B206" s="109" t="s">
        <v>1129</v>
      </c>
      <c r="C206" s="109" t="s">
        <v>1357</v>
      </c>
      <c r="D206" s="109" t="s">
        <v>1628</v>
      </c>
      <c r="E206" s="109" t="s">
        <v>1159</v>
      </c>
      <c r="F206" s="109">
        <v>56.661766</v>
      </c>
      <c r="G206" s="109">
        <v>57.895541999999999</v>
      </c>
      <c r="H206" s="109">
        <v>59.828170999999998</v>
      </c>
      <c r="I206" s="109">
        <v>61.060192000000001</v>
      </c>
      <c r="J206" s="109">
        <v>62.771357999999999</v>
      </c>
      <c r="K206" s="109">
        <v>63.828045000000003</v>
      </c>
      <c r="L206" s="109">
        <v>64.340514999999996</v>
      </c>
      <c r="M206" s="109">
        <v>64.956008999999995</v>
      </c>
      <c r="N206" s="109">
        <v>66.137848000000005</v>
      </c>
      <c r="O206" s="109">
        <v>67.145638000000005</v>
      </c>
      <c r="P206" s="109">
        <v>68.504195999999993</v>
      </c>
      <c r="Q206" s="109">
        <v>69.353058000000004</v>
      </c>
      <c r="R206" s="109">
        <v>70.777664000000001</v>
      </c>
      <c r="S206" s="109">
        <v>72.346587999999997</v>
      </c>
      <c r="T206" s="109">
        <v>73.401329000000004</v>
      </c>
      <c r="U206" s="109">
        <v>74.332176000000004</v>
      </c>
      <c r="V206" s="109">
        <v>75.669242999999994</v>
      </c>
      <c r="W206" s="109">
        <v>77.648041000000006</v>
      </c>
      <c r="X206" s="109">
        <v>79.449776</v>
      </c>
      <c r="Y206" s="109">
        <v>81.277145000000004</v>
      </c>
      <c r="Z206" s="109">
        <v>82.473906999999997</v>
      </c>
      <c r="AA206" s="109">
        <v>83.541306000000006</v>
      </c>
      <c r="AB206" s="109">
        <v>84.803787</v>
      </c>
      <c r="AC206" s="109">
        <v>86.188484000000003</v>
      </c>
      <c r="AD206" s="109">
        <v>87.183937</v>
      </c>
      <c r="AE206" s="109">
        <v>88.651687999999993</v>
      </c>
      <c r="AF206" s="109">
        <v>90.772330999999994</v>
      </c>
      <c r="AG206" s="109">
        <v>92.805655999999999</v>
      </c>
      <c r="AH206" s="109">
        <v>94.777244999999994</v>
      </c>
      <c r="AI206" s="109">
        <v>97.141670000000005</v>
      </c>
      <c r="AJ206" s="109">
        <v>98.716071999999997</v>
      </c>
      <c r="AK206" s="109">
        <v>100.14624000000001</v>
      </c>
      <c r="AL206" s="100">
        <v>1.9E-2</v>
      </c>
    </row>
    <row r="207" spans="2:38">
      <c r="B207" s="109" t="s">
        <v>1122</v>
      </c>
      <c r="C207" s="109" t="s">
        <v>1358</v>
      </c>
      <c r="D207" s="109" t="s">
        <v>1629</v>
      </c>
      <c r="E207" s="109" t="s">
        <v>1159</v>
      </c>
      <c r="F207" s="109">
        <v>0.19626199999999999</v>
      </c>
      <c r="G207" s="109">
        <v>0.20455799999999999</v>
      </c>
      <c r="H207" s="109">
        <v>0.214809</v>
      </c>
      <c r="I207" s="109">
        <v>0.22259000000000001</v>
      </c>
      <c r="J207" s="109">
        <v>0.23233400000000001</v>
      </c>
      <c r="K207" s="109">
        <v>0.24010400000000001</v>
      </c>
      <c r="L207" s="109">
        <v>0.24709300000000001</v>
      </c>
      <c r="M207" s="109">
        <v>0.25492799999999999</v>
      </c>
      <c r="N207" s="109">
        <v>0.26434999999999997</v>
      </c>
      <c r="O207" s="109">
        <v>0.27550400000000003</v>
      </c>
      <c r="P207" s="109">
        <v>0.28743600000000002</v>
      </c>
      <c r="Q207" s="109">
        <v>0.29829899999999998</v>
      </c>
      <c r="R207" s="109">
        <v>0.31062299999999998</v>
      </c>
      <c r="S207" s="109">
        <v>0.32356299999999999</v>
      </c>
      <c r="T207" s="109">
        <v>0.33535399999999999</v>
      </c>
      <c r="U207" s="109">
        <v>0.34728399999999998</v>
      </c>
      <c r="V207" s="109">
        <v>0.36157299999999998</v>
      </c>
      <c r="W207" s="109">
        <v>0.37966100000000003</v>
      </c>
      <c r="X207" s="109">
        <v>0.39727200000000001</v>
      </c>
      <c r="Y207" s="109">
        <v>0.41714899999999999</v>
      </c>
      <c r="Z207" s="109">
        <v>0.43823699999999999</v>
      </c>
      <c r="AA207" s="109">
        <v>0.45668500000000001</v>
      </c>
      <c r="AB207" s="109">
        <v>0.476325</v>
      </c>
      <c r="AC207" s="109">
        <v>0.49706899999999998</v>
      </c>
      <c r="AD207" s="109">
        <v>0.51662799999999998</v>
      </c>
      <c r="AE207" s="109">
        <v>0.54138299999999995</v>
      </c>
      <c r="AF207" s="109">
        <v>0.57048900000000002</v>
      </c>
      <c r="AG207" s="109">
        <v>0.60062000000000004</v>
      </c>
      <c r="AH207" s="109">
        <v>0.63182199999999999</v>
      </c>
      <c r="AI207" s="109">
        <v>0.66776899999999995</v>
      </c>
      <c r="AJ207" s="109">
        <v>0.69987999999999995</v>
      </c>
      <c r="AK207" s="109">
        <v>0.73312600000000006</v>
      </c>
      <c r="AL207" s="100">
        <v>4.2999999999999997E-2</v>
      </c>
    </row>
    <row r="208" spans="2:38">
      <c r="B208" s="109" t="s">
        <v>1123</v>
      </c>
      <c r="C208" s="109" t="s">
        <v>1359</v>
      </c>
      <c r="D208" s="109" t="s">
        <v>1630</v>
      </c>
      <c r="E208" s="109" t="s">
        <v>1159</v>
      </c>
      <c r="F208" s="109">
        <v>0.12302200000000001</v>
      </c>
      <c r="G208" s="109">
        <v>0.12457799999999999</v>
      </c>
      <c r="H208" s="109">
        <v>0.127112</v>
      </c>
      <c r="I208" s="109">
        <v>0.12799099999999999</v>
      </c>
      <c r="J208" s="109">
        <v>0.129828</v>
      </c>
      <c r="K208" s="109">
        <v>0.13039899999999999</v>
      </c>
      <c r="L208" s="109">
        <v>0.130438</v>
      </c>
      <c r="M208" s="109">
        <v>0.13082099999999999</v>
      </c>
      <c r="N208" s="109">
        <v>0.13189000000000001</v>
      </c>
      <c r="O208" s="109">
        <v>0.133656</v>
      </c>
      <c r="P208" s="109">
        <v>0.13561200000000001</v>
      </c>
      <c r="Q208" s="109">
        <v>0.13689200000000001</v>
      </c>
      <c r="R208" s="109">
        <v>0.138678</v>
      </c>
      <c r="S208" s="109">
        <v>0.14056199999999999</v>
      </c>
      <c r="T208" s="109">
        <v>0.142286</v>
      </c>
      <c r="U208" s="109">
        <v>0.14399100000000001</v>
      </c>
      <c r="V208" s="109">
        <v>0.146588</v>
      </c>
      <c r="W208" s="109">
        <v>0.150921</v>
      </c>
      <c r="X208" s="109">
        <v>0.15522900000000001</v>
      </c>
      <c r="Y208" s="109">
        <v>0.16048299999999999</v>
      </c>
      <c r="Z208" s="109">
        <v>0.16753399999999999</v>
      </c>
      <c r="AA208" s="109">
        <v>0.17388400000000001</v>
      </c>
      <c r="AB208" s="109">
        <v>0.18096300000000001</v>
      </c>
      <c r="AC208" s="109">
        <v>0.19151299999999999</v>
      </c>
      <c r="AD208" s="109">
        <v>0.202685</v>
      </c>
      <c r="AE208" s="109">
        <v>0.21824399999999999</v>
      </c>
      <c r="AF208" s="109">
        <v>0.23682</v>
      </c>
      <c r="AG208" s="109">
        <v>0.25729200000000002</v>
      </c>
      <c r="AH208" s="109">
        <v>0.27988000000000002</v>
      </c>
      <c r="AI208" s="109">
        <v>0.30649500000000002</v>
      </c>
      <c r="AJ208" s="109">
        <v>0.33348800000000001</v>
      </c>
      <c r="AK208" s="109">
        <v>0.36333100000000002</v>
      </c>
      <c r="AL208" s="100">
        <v>3.5999999999999997E-2</v>
      </c>
    </row>
    <row r="209" spans="2:38">
      <c r="B209" s="109" t="s">
        <v>1165</v>
      </c>
      <c r="C209" s="109" t="s">
        <v>1360</v>
      </c>
      <c r="D209" s="109" t="s">
        <v>1631</v>
      </c>
      <c r="E209" s="109" t="s">
        <v>1159</v>
      </c>
      <c r="F209" s="109">
        <v>24.537821000000001</v>
      </c>
      <c r="G209" s="109">
        <v>25.193387999999999</v>
      </c>
      <c r="H209" s="109">
        <v>25.930754</v>
      </c>
      <c r="I209" s="109">
        <v>26.370493</v>
      </c>
      <c r="J209" s="109">
        <v>27.060908999999999</v>
      </c>
      <c r="K209" s="109">
        <v>27.577432999999999</v>
      </c>
      <c r="L209" s="109">
        <v>28.442475999999999</v>
      </c>
      <c r="M209" s="109">
        <v>29.336760000000002</v>
      </c>
      <c r="N209" s="109">
        <v>30.149570000000001</v>
      </c>
      <c r="O209" s="109">
        <v>31.21246</v>
      </c>
      <c r="P209" s="109">
        <v>32.801315000000002</v>
      </c>
      <c r="Q209" s="109">
        <v>34.553019999999997</v>
      </c>
      <c r="R209" s="109">
        <v>35.980578999999999</v>
      </c>
      <c r="S209" s="109">
        <v>37.479401000000003</v>
      </c>
      <c r="T209" s="109">
        <v>38.845173000000003</v>
      </c>
      <c r="U209" s="109">
        <v>40.227093000000004</v>
      </c>
      <c r="V209" s="109">
        <v>41.882258999999998</v>
      </c>
      <c r="W209" s="109">
        <v>43.977508999999998</v>
      </c>
      <c r="X209" s="109">
        <v>46.017386999999999</v>
      </c>
      <c r="Y209" s="109">
        <v>48.319839000000002</v>
      </c>
      <c r="Z209" s="109">
        <v>51.662945000000001</v>
      </c>
      <c r="AA209" s="109">
        <v>54.077044999999998</v>
      </c>
      <c r="AB209" s="109">
        <v>56.402690999999997</v>
      </c>
      <c r="AC209" s="109">
        <v>58.859065999999999</v>
      </c>
      <c r="AD209" s="109">
        <v>61.175120999999997</v>
      </c>
      <c r="AE209" s="109">
        <v>64.429503999999994</v>
      </c>
      <c r="AF209" s="109">
        <v>67.893326000000002</v>
      </c>
      <c r="AG209" s="109">
        <v>71.479163999999997</v>
      </c>
      <c r="AH209" s="109">
        <v>75.192466999999994</v>
      </c>
      <c r="AI209" s="109">
        <v>79.910583000000003</v>
      </c>
      <c r="AJ209" s="109">
        <v>83.708022999999997</v>
      </c>
      <c r="AK209" s="109">
        <v>87.635323</v>
      </c>
      <c r="AL209" s="100">
        <v>4.2000000000000003E-2</v>
      </c>
    </row>
    <row r="210" spans="2:38">
      <c r="B210" s="109" t="s">
        <v>1152</v>
      </c>
      <c r="C210" s="109" t="s">
        <v>1361</v>
      </c>
      <c r="D210" s="109" t="s">
        <v>1632</v>
      </c>
      <c r="E210" s="109" t="s">
        <v>1159</v>
      </c>
      <c r="F210" s="109">
        <v>0</v>
      </c>
      <c r="G210" s="109">
        <v>0.29060399999999997</v>
      </c>
      <c r="H210" s="109">
        <v>0.30446699999999999</v>
      </c>
      <c r="I210" s="109">
        <v>0.31549500000000003</v>
      </c>
      <c r="J210" s="109">
        <v>0.32930599999999999</v>
      </c>
      <c r="K210" s="109">
        <v>0.34031899999999998</v>
      </c>
      <c r="L210" s="109">
        <v>0.35022599999999998</v>
      </c>
      <c r="M210" s="109">
        <v>0.36132999999999998</v>
      </c>
      <c r="N210" s="109">
        <v>0.37468600000000002</v>
      </c>
      <c r="O210" s="109">
        <v>0.39049400000000001</v>
      </c>
      <c r="P210" s="109">
        <v>0.40740700000000002</v>
      </c>
      <c r="Q210" s="109">
        <v>0.42280400000000001</v>
      </c>
      <c r="R210" s="109">
        <v>0.440272</v>
      </c>
      <c r="S210" s="109">
        <v>0.45861299999999999</v>
      </c>
      <c r="T210" s="109">
        <v>0.475325</v>
      </c>
      <c r="U210" s="109">
        <v>0.492234</v>
      </c>
      <c r="V210" s="109">
        <v>0.51248800000000005</v>
      </c>
      <c r="W210" s="109">
        <v>0.53812599999999999</v>
      </c>
      <c r="X210" s="109">
        <v>0.563087</v>
      </c>
      <c r="Y210" s="109">
        <v>0.59126000000000001</v>
      </c>
      <c r="Z210" s="109">
        <v>0.62114999999999998</v>
      </c>
      <c r="AA210" s="109">
        <v>0.64729700000000001</v>
      </c>
      <c r="AB210" s="109">
        <v>0.67513500000000004</v>
      </c>
      <c r="AC210" s="109">
        <v>0.704538</v>
      </c>
      <c r="AD210" s="109">
        <v>0.73226100000000005</v>
      </c>
      <c r="AE210" s="109">
        <v>0.76734800000000003</v>
      </c>
      <c r="AF210" s="109">
        <v>0.80860200000000004</v>
      </c>
      <c r="AG210" s="109">
        <v>0.85130799999999995</v>
      </c>
      <c r="AH210" s="109">
        <v>0.89553400000000005</v>
      </c>
      <c r="AI210" s="109">
        <v>0.94648500000000002</v>
      </c>
      <c r="AJ210" s="109">
        <v>0.99199899999999996</v>
      </c>
      <c r="AK210" s="109">
        <v>1.039121</v>
      </c>
      <c r="AL210" s="109" t="s">
        <v>142</v>
      </c>
    </row>
    <row r="211" spans="2:38">
      <c r="B211" s="109" t="s">
        <v>1166</v>
      </c>
      <c r="C211" s="109" t="s">
        <v>1362</v>
      </c>
      <c r="D211" s="109" t="s">
        <v>1633</v>
      </c>
      <c r="E211" s="109" t="s">
        <v>1159</v>
      </c>
      <c r="F211" s="109">
        <v>0</v>
      </c>
      <c r="G211" s="109">
        <v>0.32142100000000001</v>
      </c>
      <c r="H211" s="109">
        <v>0.33752799999999999</v>
      </c>
      <c r="I211" s="109">
        <v>0.34975299999999998</v>
      </c>
      <c r="J211" s="109">
        <v>0.365064</v>
      </c>
      <c r="K211" s="109">
        <v>0.37727300000000003</v>
      </c>
      <c r="L211" s="109">
        <v>0.38825500000000002</v>
      </c>
      <c r="M211" s="109">
        <v>0.400565</v>
      </c>
      <c r="N211" s="109">
        <v>0.41537099999999999</v>
      </c>
      <c r="O211" s="109">
        <v>0.432896</v>
      </c>
      <c r="P211" s="109">
        <v>0.45164500000000002</v>
      </c>
      <c r="Q211" s="109">
        <v>0.46871400000000002</v>
      </c>
      <c r="R211" s="109">
        <v>0.48807899999999999</v>
      </c>
      <c r="S211" s="109">
        <v>0.50841099999999995</v>
      </c>
      <c r="T211" s="109">
        <v>0.52693800000000002</v>
      </c>
      <c r="U211" s="109">
        <v>0.54568399999999995</v>
      </c>
      <c r="V211" s="109">
        <v>0.56813599999999997</v>
      </c>
      <c r="W211" s="109">
        <v>0.59655800000000003</v>
      </c>
      <c r="X211" s="109">
        <v>0.62422900000000003</v>
      </c>
      <c r="Y211" s="109">
        <v>0.65546199999999999</v>
      </c>
      <c r="Z211" s="109">
        <v>0.68859800000000004</v>
      </c>
      <c r="AA211" s="109">
        <v>0.717584</v>
      </c>
      <c r="AB211" s="109">
        <v>0.74844500000000003</v>
      </c>
      <c r="AC211" s="109">
        <v>0.78103999999999996</v>
      </c>
      <c r="AD211" s="109">
        <v>0.81177299999999997</v>
      </c>
      <c r="AE211" s="109">
        <v>0.85067000000000004</v>
      </c>
      <c r="AF211" s="109">
        <v>0.89640399999999998</v>
      </c>
      <c r="AG211" s="109">
        <v>0.94374800000000003</v>
      </c>
      <c r="AH211" s="109">
        <v>0.99277499999999996</v>
      </c>
      <c r="AI211" s="109">
        <v>1.0492589999999999</v>
      </c>
      <c r="AJ211" s="109">
        <v>1.099715</v>
      </c>
      <c r="AK211" s="109">
        <v>1.1519539999999999</v>
      </c>
      <c r="AL211" s="109" t="s">
        <v>142</v>
      </c>
    </row>
    <row r="212" spans="2:38">
      <c r="B212" s="109" t="s">
        <v>1167</v>
      </c>
      <c r="C212" s="109" t="s">
        <v>1363</v>
      </c>
      <c r="D212" s="109" t="s">
        <v>1634</v>
      </c>
      <c r="E212" s="109" t="s">
        <v>1159</v>
      </c>
      <c r="F212" s="109">
        <v>0</v>
      </c>
      <c r="G212" s="109">
        <v>0.29817300000000002</v>
      </c>
      <c r="H212" s="109">
        <v>0.31311499999999998</v>
      </c>
      <c r="I212" s="109">
        <v>0.324457</v>
      </c>
      <c r="J212" s="109">
        <v>0.33866000000000002</v>
      </c>
      <c r="K212" s="109">
        <v>0.34998600000000002</v>
      </c>
      <c r="L212" s="109">
        <v>0.36017399999999999</v>
      </c>
      <c r="M212" s="109">
        <v>0.37159300000000001</v>
      </c>
      <c r="N212" s="109">
        <v>0.385328</v>
      </c>
      <c r="O212" s="109">
        <v>0.401586</v>
      </c>
      <c r="P212" s="109">
        <v>0.41897899999999999</v>
      </c>
      <c r="Q212" s="109">
        <v>0.43481399999999998</v>
      </c>
      <c r="R212" s="109">
        <v>0.45277800000000001</v>
      </c>
      <c r="S212" s="109">
        <v>0.47163899999999997</v>
      </c>
      <c r="T212" s="109">
        <v>0.48882599999999998</v>
      </c>
      <c r="U212" s="109">
        <v>0.506216</v>
      </c>
      <c r="V212" s="109">
        <v>0.52704399999999996</v>
      </c>
      <c r="W212" s="109">
        <v>0.55341099999999999</v>
      </c>
      <c r="X212" s="109">
        <v>0.57908099999999996</v>
      </c>
      <c r="Y212" s="109">
        <v>0.60805500000000001</v>
      </c>
      <c r="Z212" s="109">
        <v>0.63879300000000006</v>
      </c>
      <c r="AA212" s="109">
        <v>0.66568300000000002</v>
      </c>
      <c r="AB212" s="109">
        <v>0.69431200000000004</v>
      </c>
      <c r="AC212" s="109">
        <v>0.724549</v>
      </c>
      <c r="AD212" s="109">
        <v>0.75305999999999995</v>
      </c>
      <c r="AE212" s="109">
        <v>0.78914399999999996</v>
      </c>
      <c r="AF212" s="109">
        <v>0.831569</v>
      </c>
      <c r="AG212" s="109">
        <v>0.87548899999999996</v>
      </c>
      <c r="AH212" s="109">
        <v>0.92096999999999996</v>
      </c>
      <c r="AI212" s="109">
        <v>0.97336900000000004</v>
      </c>
      <c r="AJ212" s="109">
        <v>1.020176</v>
      </c>
      <c r="AK212" s="109">
        <v>1.0686370000000001</v>
      </c>
      <c r="AL212" s="109" t="s">
        <v>142</v>
      </c>
    </row>
    <row r="213" spans="2:38">
      <c r="B213" s="109" t="s">
        <v>1156</v>
      </c>
      <c r="C213" s="109" t="s">
        <v>1364</v>
      </c>
      <c r="D213" s="109" t="s">
        <v>1635</v>
      </c>
      <c r="E213" s="109" t="s">
        <v>1159</v>
      </c>
      <c r="F213" s="109">
        <v>0</v>
      </c>
      <c r="G213" s="109">
        <v>2.0699999999999999E-4</v>
      </c>
      <c r="H213" s="109">
        <v>2.1100000000000001E-4</v>
      </c>
      <c r="I213" s="109">
        <v>2.1100000000000001E-4</v>
      </c>
      <c r="J213" s="109">
        <v>2.13E-4</v>
      </c>
      <c r="K213" s="109">
        <v>2.13E-4</v>
      </c>
      <c r="L213" s="109">
        <v>2.12E-4</v>
      </c>
      <c r="M213" s="109">
        <v>2.1100000000000001E-4</v>
      </c>
      <c r="N213" s="109">
        <v>2.1000000000000001E-4</v>
      </c>
      <c r="O213" s="109">
        <v>2.1100000000000001E-4</v>
      </c>
      <c r="P213" s="109">
        <v>2.1100000000000001E-4</v>
      </c>
      <c r="Q213" s="109">
        <v>2.0900000000000001E-4</v>
      </c>
      <c r="R213" s="109">
        <v>2.0699999999999999E-4</v>
      </c>
      <c r="S213" s="109">
        <v>2.05E-4</v>
      </c>
      <c r="T213" s="109">
        <v>2.0100000000000001E-4</v>
      </c>
      <c r="U213" s="109">
        <v>1.9599999999999999E-4</v>
      </c>
      <c r="V213" s="109">
        <v>1.92E-4</v>
      </c>
      <c r="W213" s="109">
        <v>1.9000000000000001E-4</v>
      </c>
      <c r="X213" s="109">
        <v>1.8699999999999999E-4</v>
      </c>
      <c r="Y213" s="109">
        <v>1.85E-4</v>
      </c>
      <c r="Z213" s="109">
        <v>1.83E-4</v>
      </c>
      <c r="AA213" s="109">
        <v>1.8000000000000001E-4</v>
      </c>
      <c r="AB213" s="109">
        <v>1.76E-4</v>
      </c>
      <c r="AC213" s="109">
        <v>1.73E-4</v>
      </c>
      <c r="AD213" s="109">
        <v>1.7000000000000001E-4</v>
      </c>
      <c r="AE213" s="109">
        <v>1.6799999999999999E-4</v>
      </c>
      <c r="AF213" s="109">
        <v>1.66E-4</v>
      </c>
      <c r="AG213" s="109">
        <v>1.65E-4</v>
      </c>
      <c r="AH213" s="109">
        <v>1.63E-4</v>
      </c>
      <c r="AI213" s="109">
        <v>1.63E-4</v>
      </c>
      <c r="AJ213" s="109">
        <v>1.6000000000000001E-4</v>
      </c>
      <c r="AK213" s="109">
        <v>1.5799999999999999E-4</v>
      </c>
      <c r="AL213" s="109" t="s">
        <v>142</v>
      </c>
    </row>
    <row r="214" spans="2:38">
      <c r="B214" s="109" t="s">
        <v>1168</v>
      </c>
      <c r="C214" s="109" t="s">
        <v>1365</v>
      </c>
      <c r="D214" s="109" t="s">
        <v>1636</v>
      </c>
      <c r="E214" s="109" t="s">
        <v>1159</v>
      </c>
      <c r="F214" s="109">
        <v>245.88149999999999</v>
      </c>
      <c r="G214" s="109">
        <v>248.811172</v>
      </c>
      <c r="H214" s="109">
        <v>253.66973899999999</v>
      </c>
      <c r="I214" s="109">
        <v>255.20166</v>
      </c>
      <c r="J214" s="109">
        <v>258.61508199999997</v>
      </c>
      <c r="K214" s="109">
        <v>259.479401</v>
      </c>
      <c r="L214" s="109">
        <v>259.25509599999998</v>
      </c>
      <c r="M214" s="109">
        <v>259.68460099999999</v>
      </c>
      <c r="N214" s="109">
        <v>261.439911</v>
      </c>
      <c r="O214" s="109">
        <v>264.53439300000002</v>
      </c>
      <c r="P214" s="109">
        <v>267.95281999999997</v>
      </c>
      <c r="Q214" s="109">
        <v>269.98056000000003</v>
      </c>
      <c r="R214" s="109">
        <v>272.94635</v>
      </c>
      <c r="S214" s="109">
        <v>276.03530899999998</v>
      </c>
      <c r="T214" s="109">
        <v>277.76132200000001</v>
      </c>
      <c r="U214" s="109">
        <v>279.264771</v>
      </c>
      <c r="V214" s="109">
        <v>282.28671300000002</v>
      </c>
      <c r="W214" s="109">
        <v>287.77539100000001</v>
      </c>
      <c r="X214" s="109">
        <v>292.35311899999999</v>
      </c>
      <c r="Y214" s="109">
        <v>298.03967299999999</v>
      </c>
      <c r="Z214" s="109">
        <v>303.98681599999998</v>
      </c>
      <c r="AA214" s="109">
        <v>307.55639600000001</v>
      </c>
      <c r="AB214" s="109">
        <v>311.43994099999998</v>
      </c>
      <c r="AC214" s="109">
        <v>315.537262</v>
      </c>
      <c r="AD214" s="109">
        <v>318.40139799999997</v>
      </c>
      <c r="AE214" s="109">
        <v>323.93984999999998</v>
      </c>
      <c r="AF214" s="109">
        <v>331.41296399999999</v>
      </c>
      <c r="AG214" s="109">
        <v>338.75418100000002</v>
      </c>
      <c r="AH214" s="109">
        <v>345.97302200000001</v>
      </c>
      <c r="AI214" s="109">
        <v>355.00701900000001</v>
      </c>
      <c r="AJ214" s="109">
        <v>361.24108899999999</v>
      </c>
      <c r="AK214" s="109">
        <v>367.379547</v>
      </c>
      <c r="AL214" s="100">
        <v>1.2999999999999999E-2</v>
      </c>
    </row>
    <row r="215" spans="2:38">
      <c r="B215" s="109" t="s">
        <v>1119</v>
      </c>
      <c r="D215" s="109" t="s">
        <v>1637</v>
      </c>
    </row>
    <row r="216" spans="2:38">
      <c r="B216" s="109" t="s">
        <v>1121</v>
      </c>
      <c r="C216" s="109" t="s">
        <v>1366</v>
      </c>
      <c r="D216" s="109" t="s">
        <v>1638</v>
      </c>
      <c r="E216" s="109" t="s">
        <v>1159</v>
      </c>
      <c r="F216" s="109">
        <v>133.18077099999999</v>
      </c>
      <c r="G216" s="109">
        <v>127.40007</v>
      </c>
      <c r="H216" s="109">
        <v>121.45291899999999</v>
      </c>
      <c r="I216" s="109">
        <v>135.117447</v>
      </c>
      <c r="J216" s="109">
        <v>136.36932400000001</v>
      </c>
      <c r="K216" s="109">
        <v>133.94450399999999</v>
      </c>
      <c r="L216" s="109">
        <v>132.18963600000001</v>
      </c>
      <c r="M216" s="109">
        <v>132.869156</v>
      </c>
      <c r="N216" s="109">
        <v>135.085159</v>
      </c>
      <c r="O216" s="109">
        <v>138.05931100000001</v>
      </c>
      <c r="P216" s="109">
        <v>141.325897</v>
      </c>
      <c r="Q216" s="109">
        <v>143.61750799999999</v>
      </c>
      <c r="R216" s="109">
        <v>145.783997</v>
      </c>
      <c r="S216" s="109">
        <v>148.92184399999999</v>
      </c>
      <c r="T216" s="109">
        <v>151.340439</v>
      </c>
      <c r="U216" s="109">
        <v>152.85205099999999</v>
      </c>
      <c r="V216" s="109">
        <v>153.89946</v>
      </c>
      <c r="W216" s="109">
        <v>157.55909700000001</v>
      </c>
      <c r="X216" s="109">
        <v>162.652466</v>
      </c>
      <c r="Y216" s="109">
        <v>167.38519299999999</v>
      </c>
      <c r="Z216" s="109">
        <v>172.09110999999999</v>
      </c>
      <c r="AA216" s="109">
        <v>176.51109299999999</v>
      </c>
      <c r="AB216" s="109">
        <v>180.59219400000001</v>
      </c>
      <c r="AC216" s="109">
        <v>184.63372799999999</v>
      </c>
      <c r="AD216" s="109">
        <v>189.243652</v>
      </c>
      <c r="AE216" s="109">
        <v>194.55069</v>
      </c>
      <c r="AF216" s="109">
        <v>201.28697199999999</v>
      </c>
      <c r="AG216" s="109">
        <v>208.02406300000001</v>
      </c>
      <c r="AH216" s="109">
        <v>213.44937100000001</v>
      </c>
      <c r="AI216" s="109">
        <v>219.30723599999999</v>
      </c>
      <c r="AJ216" s="109">
        <v>224.717422</v>
      </c>
      <c r="AK216" s="109">
        <v>227.56764200000001</v>
      </c>
      <c r="AL216" s="100">
        <v>1.7000000000000001E-2</v>
      </c>
    </row>
    <row r="217" spans="2:38">
      <c r="B217" s="109" t="s">
        <v>1129</v>
      </c>
      <c r="C217" s="109" t="s">
        <v>1367</v>
      </c>
      <c r="D217" s="109" t="s">
        <v>1639</v>
      </c>
      <c r="E217" s="109" t="s">
        <v>1159</v>
      </c>
      <c r="F217" s="109">
        <v>68.587029000000001</v>
      </c>
      <c r="G217" s="109">
        <v>65.651176000000007</v>
      </c>
      <c r="H217" s="109">
        <v>62.576858999999999</v>
      </c>
      <c r="I217" s="109">
        <v>69.080337999999998</v>
      </c>
      <c r="J217" s="109">
        <v>70.477599999999995</v>
      </c>
      <c r="K217" s="109">
        <v>70.138947000000002</v>
      </c>
      <c r="L217" s="109">
        <v>69.956992999999997</v>
      </c>
      <c r="M217" s="109">
        <v>70.59845</v>
      </c>
      <c r="N217" s="109">
        <v>71.828277999999997</v>
      </c>
      <c r="O217" s="109">
        <v>73.889908000000005</v>
      </c>
      <c r="P217" s="109">
        <v>76.058341999999996</v>
      </c>
      <c r="Q217" s="109">
        <v>77.528403999999995</v>
      </c>
      <c r="R217" s="109">
        <v>78.769264000000007</v>
      </c>
      <c r="S217" s="109">
        <v>80.437561000000002</v>
      </c>
      <c r="T217" s="109">
        <v>81.614761000000001</v>
      </c>
      <c r="U217" s="109">
        <v>82.132118000000006</v>
      </c>
      <c r="V217" s="109">
        <v>82.374397000000002</v>
      </c>
      <c r="W217" s="109">
        <v>84.013335999999995</v>
      </c>
      <c r="X217" s="109">
        <v>86.404021999999998</v>
      </c>
      <c r="Y217" s="109">
        <v>88.589561000000003</v>
      </c>
      <c r="Z217" s="109">
        <v>90.746612999999996</v>
      </c>
      <c r="AA217" s="109">
        <v>92.737831</v>
      </c>
      <c r="AB217" s="109">
        <v>94.531386999999995</v>
      </c>
      <c r="AC217" s="109">
        <v>96.106505999999996</v>
      </c>
      <c r="AD217" s="109">
        <v>97.946044999999998</v>
      </c>
      <c r="AE217" s="109">
        <v>100.111183</v>
      </c>
      <c r="AF217" s="109">
        <v>102.967682</v>
      </c>
      <c r="AG217" s="109">
        <v>105.774834</v>
      </c>
      <c r="AH217" s="109">
        <v>107.867592</v>
      </c>
      <c r="AI217" s="109">
        <v>110.131409</v>
      </c>
      <c r="AJ217" s="109">
        <v>112.121117</v>
      </c>
      <c r="AK217" s="109">
        <v>112.791809</v>
      </c>
      <c r="AL217" s="100">
        <v>1.6E-2</v>
      </c>
    </row>
    <row r="218" spans="2:38">
      <c r="B218" s="109" t="s">
        <v>1122</v>
      </c>
      <c r="C218" s="109" t="s">
        <v>1368</v>
      </c>
      <c r="D218" s="109" t="s">
        <v>1640</v>
      </c>
      <c r="E218" s="109" t="s">
        <v>1159</v>
      </c>
      <c r="F218" s="109">
        <v>0.287275</v>
      </c>
      <c r="G218" s="109">
        <v>0.27556599999999998</v>
      </c>
      <c r="H218" s="109">
        <v>0.26212999999999997</v>
      </c>
      <c r="I218" s="109">
        <v>0.29052099999999997</v>
      </c>
      <c r="J218" s="109">
        <v>0.29431000000000002</v>
      </c>
      <c r="K218" s="109">
        <v>0.29097099999999998</v>
      </c>
      <c r="L218" s="109">
        <v>0.28908299999999998</v>
      </c>
      <c r="M218" s="109">
        <v>0.29217900000000002</v>
      </c>
      <c r="N218" s="109">
        <v>0.29882999999999998</v>
      </c>
      <c r="O218" s="109">
        <v>0.30888199999999999</v>
      </c>
      <c r="P218" s="109">
        <v>0.32090299999999999</v>
      </c>
      <c r="Q218" s="109">
        <v>0.33093800000000001</v>
      </c>
      <c r="R218" s="109">
        <v>0.34090599999999999</v>
      </c>
      <c r="S218" s="109">
        <v>0.35386800000000002</v>
      </c>
      <c r="T218" s="109">
        <v>0.36836999999999998</v>
      </c>
      <c r="U218" s="109">
        <v>0.38097199999999998</v>
      </c>
      <c r="V218" s="109">
        <v>0.39288200000000001</v>
      </c>
      <c r="W218" s="109">
        <v>0.41212500000000002</v>
      </c>
      <c r="X218" s="109">
        <v>0.43820799999999999</v>
      </c>
      <c r="Y218" s="109">
        <v>0.46451399999999998</v>
      </c>
      <c r="Z218" s="109">
        <v>0.49195800000000001</v>
      </c>
      <c r="AA218" s="109">
        <v>0.51982200000000001</v>
      </c>
      <c r="AB218" s="109">
        <v>0.54791000000000001</v>
      </c>
      <c r="AC218" s="109">
        <v>0.57674999999999998</v>
      </c>
      <c r="AD218" s="109">
        <v>0.60866399999999998</v>
      </c>
      <c r="AE218" s="109">
        <v>0.644289</v>
      </c>
      <c r="AF218" s="109">
        <v>0.68638500000000002</v>
      </c>
      <c r="AG218" s="109">
        <v>0.73043199999999997</v>
      </c>
      <c r="AH218" s="109">
        <v>0.77176500000000003</v>
      </c>
      <c r="AI218" s="109">
        <v>0.81653699999999996</v>
      </c>
      <c r="AJ218" s="109">
        <v>0.86158999999999997</v>
      </c>
      <c r="AK218" s="109">
        <v>0.89851000000000003</v>
      </c>
      <c r="AL218" s="100">
        <v>3.6999999999999998E-2</v>
      </c>
    </row>
    <row r="219" spans="2:38">
      <c r="B219" s="109" t="s">
        <v>1123</v>
      </c>
      <c r="C219" s="109" t="s">
        <v>1369</v>
      </c>
      <c r="D219" s="109" t="s">
        <v>1641</v>
      </c>
      <c r="E219" s="109" t="s">
        <v>1159</v>
      </c>
      <c r="F219" s="109">
        <v>0.55974599999999997</v>
      </c>
      <c r="G219" s="109">
        <v>0.53859100000000004</v>
      </c>
      <c r="H219" s="109">
        <v>0.51345300000000005</v>
      </c>
      <c r="I219" s="109">
        <v>0.56980200000000003</v>
      </c>
      <c r="J219" s="109">
        <v>0.57730199999999998</v>
      </c>
      <c r="K219" s="109">
        <v>0.56976300000000002</v>
      </c>
      <c r="L219" s="109">
        <v>0.56458200000000003</v>
      </c>
      <c r="M219" s="109">
        <v>0.56862599999999996</v>
      </c>
      <c r="N219" s="109">
        <v>0.57863399999999998</v>
      </c>
      <c r="O219" s="109">
        <v>0.59319500000000003</v>
      </c>
      <c r="P219" s="109">
        <v>0.60900799999999999</v>
      </c>
      <c r="Q219" s="109">
        <v>0.62102400000000002</v>
      </c>
      <c r="R219" s="109">
        <v>0.63220299999999996</v>
      </c>
      <c r="S219" s="109">
        <v>0.64728300000000005</v>
      </c>
      <c r="T219" s="109">
        <v>0.65858399999999995</v>
      </c>
      <c r="U219" s="109">
        <v>0.66631799999999997</v>
      </c>
      <c r="V219" s="109">
        <v>0.67213599999999996</v>
      </c>
      <c r="W219" s="109">
        <v>0.68958699999999995</v>
      </c>
      <c r="X219" s="109">
        <v>0.71359899999999998</v>
      </c>
      <c r="Y219" s="109">
        <v>0.73635700000000004</v>
      </c>
      <c r="Z219" s="109">
        <v>0.76022999999999996</v>
      </c>
      <c r="AA219" s="109">
        <v>0.78459500000000004</v>
      </c>
      <c r="AB219" s="109">
        <v>0.80837999999999999</v>
      </c>
      <c r="AC219" s="109">
        <v>0.83230300000000002</v>
      </c>
      <c r="AD219" s="109">
        <v>0.86151699999999998</v>
      </c>
      <c r="AE219" s="109">
        <v>0.89526499999999998</v>
      </c>
      <c r="AF219" s="109">
        <v>0.93800300000000003</v>
      </c>
      <c r="AG219" s="109">
        <v>0.98278900000000002</v>
      </c>
      <c r="AH219" s="109">
        <v>1.023217</v>
      </c>
      <c r="AI219" s="109">
        <v>1.068432</v>
      </c>
      <c r="AJ219" s="109">
        <v>1.114139</v>
      </c>
      <c r="AK219" s="109">
        <v>1.149861</v>
      </c>
      <c r="AL219" s="100">
        <v>2.3E-2</v>
      </c>
    </row>
    <row r="220" spans="2:38">
      <c r="B220" s="109" t="s">
        <v>1165</v>
      </c>
      <c r="C220" s="109" t="s">
        <v>1370</v>
      </c>
      <c r="D220" s="109" t="s">
        <v>1642</v>
      </c>
      <c r="E220" s="109" t="s">
        <v>1159</v>
      </c>
      <c r="F220" s="109">
        <v>4.698429</v>
      </c>
      <c r="G220" s="109">
        <v>4.4960979999999999</v>
      </c>
      <c r="H220" s="109">
        <v>4.266521</v>
      </c>
      <c r="I220" s="109">
        <v>4.7269350000000001</v>
      </c>
      <c r="J220" s="109">
        <v>4.7894350000000001</v>
      </c>
      <c r="K220" s="109">
        <v>4.7502550000000001</v>
      </c>
      <c r="L220" s="109">
        <v>4.7475589999999999</v>
      </c>
      <c r="M220" s="109">
        <v>4.8665320000000003</v>
      </c>
      <c r="N220" s="109">
        <v>5.0430279999999996</v>
      </c>
      <c r="O220" s="109">
        <v>5.2932610000000002</v>
      </c>
      <c r="P220" s="109">
        <v>5.597391</v>
      </c>
      <c r="Q220" s="109">
        <v>5.8710789999999999</v>
      </c>
      <c r="R220" s="109">
        <v>6.1468699999999998</v>
      </c>
      <c r="S220" s="109">
        <v>6.4738389999999999</v>
      </c>
      <c r="T220" s="109">
        <v>6.7802829999999998</v>
      </c>
      <c r="U220" s="109">
        <v>7.0527930000000003</v>
      </c>
      <c r="V220" s="109">
        <v>7.3131000000000004</v>
      </c>
      <c r="W220" s="109">
        <v>7.7110440000000002</v>
      </c>
      <c r="X220" s="109">
        <v>8.1990730000000003</v>
      </c>
      <c r="Y220" s="109">
        <v>8.6912640000000003</v>
      </c>
      <c r="Z220" s="109">
        <v>9.2047600000000003</v>
      </c>
      <c r="AA220" s="109">
        <v>9.7261030000000002</v>
      </c>
      <c r="AB220" s="109">
        <v>10.251638</v>
      </c>
      <c r="AC220" s="109">
        <v>10.791247</v>
      </c>
      <c r="AD220" s="109">
        <v>11.388374000000001</v>
      </c>
      <c r="AE220" s="109">
        <v>12.05495</v>
      </c>
      <c r="AF220" s="109">
        <v>12.842571</v>
      </c>
      <c r="AG220" s="109">
        <v>13.666714000000001</v>
      </c>
      <c r="AH220" s="109">
        <v>14.440068999999999</v>
      </c>
      <c r="AI220" s="109">
        <v>15.277773</v>
      </c>
      <c r="AJ220" s="109">
        <v>16.120735</v>
      </c>
      <c r="AK220" s="109">
        <v>16.811523000000001</v>
      </c>
      <c r="AL220" s="100">
        <v>4.2000000000000003E-2</v>
      </c>
    </row>
    <row r="221" spans="2:38">
      <c r="B221" s="109" t="s">
        <v>1152</v>
      </c>
      <c r="C221" s="109" t="s">
        <v>1371</v>
      </c>
      <c r="D221" s="109" t="s">
        <v>1643</v>
      </c>
      <c r="E221" s="109" t="s">
        <v>1159</v>
      </c>
      <c r="F221" s="109">
        <v>0</v>
      </c>
      <c r="G221" s="109">
        <v>0.234546</v>
      </c>
      <c r="H221" s="109">
        <v>0.22981499999999999</v>
      </c>
      <c r="I221" s="109">
        <v>0.262687</v>
      </c>
      <c r="J221" s="109">
        <v>0.27412900000000001</v>
      </c>
      <c r="K221" s="109">
        <v>0.27866600000000002</v>
      </c>
      <c r="L221" s="109">
        <v>0.28441499999999997</v>
      </c>
      <c r="M221" s="109">
        <v>0.29504599999999997</v>
      </c>
      <c r="N221" s="109">
        <v>0.30924600000000002</v>
      </c>
      <c r="O221" s="109">
        <v>0.32653900000000002</v>
      </c>
      <c r="P221" s="109">
        <v>0.34530100000000002</v>
      </c>
      <c r="Q221" s="109">
        <v>0.36218499999999998</v>
      </c>
      <c r="R221" s="109">
        <v>0.37919799999999998</v>
      </c>
      <c r="S221" s="109">
        <v>0.39936899999999997</v>
      </c>
      <c r="T221" s="109">
        <v>0.41827300000000001</v>
      </c>
      <c r="U221" s="109">
        <v>0.43508400000000003</v>
      </c>
      <c r="V221" s="109">
        <v>0.45114199999999999</v>
      </c>
      <c r="W221" s="109">
        <v>0.47569099999999997</v>
      </c>
      <c r="X221" s="109">
        <v>0.50579700000000005</v>
      </c>
      <c r="Y221" s="109">
        <v>0.536161</v>
      </c>
      <c r="Z221" s="109">
        <v>0.56783799999999995</v>
      </c>
      <c r="AA221" s="109">
        <v>0.59999899999999995</v>
      </c>
      <c r="AB221" s="109">
        <v>0.63241899999999995</v>
      </c>
      <c r="AC221" s="109">
        <v>0.66570799999999997</v>
      </c>
      <c r="AD221" s="109">
        <v>0.70254399999999995</v>
      </c>
      <c r="AE221" s="109">
        <v>0.74366500000000002</v>
      </c>
      <c r="AF221" s="109">
        <v>0.79225299999999999</v>
      </c>
      <c r="AG221" s="109">
        <v>0.84309400000000001</v>
      </c>
      <c r="AH221" s="109">
        <v>0.89080199999999998</v>
      </c>
      <c r="AI221" s="109">
        <v>0.94247999999999998</v>
      </c>
      <c r="AJ221" s="109">
        <v>0.99448199999999998</v>
      </c>
      <c r="AK221" s="109">
        <v>1.037096</v>
      </c>
      <c r="AL221" s="109" t="s">
        <v>142</v>
      </c>
    </row>
    <row r="222" spans="2:38">
      <c r="B222" s="109" t="s">
        <v>1166</v>
      </c>
      <c r="C222" s="109" t="s">
        <v>1372</v>
      </c>
      <c r="D222" s="109" t="s">
        <v>1644</v>
      </c>
      <c r="E222" s="109" t="s">
        <v>1159</v>
      </c>
      <c r="F222" s="109">
        <v>0</v>
      </c>
      <c r="G222" s="109">
        <v>0.25949299999999997</v>
      </c>
      <c r="H222" s="109">
        <v>0.25480399999999997</v>
      </c>
      <c r="I222" s="109">
        <v>0.29125000000000001</v>
      </c>
      <c r="J222" s="109">
        <v>0.30393599999999998</v>
      </c>
      <c r="K222" s="109">
        <v>0.30896600000000002</v>
      </c>
      <c r="L222" s="109">
        <v>0.31534099999999998</v>
      </c>
      <c r="M222" s="109">
        <v>0.327127</v>
      </c>
      <c r="N222" s="109">
        <v>0.34287200000000001</v>
      </c>
      <c r="O222" s="109">
        <v>0.36204500000000001</v>
      </c>
      <c r="P222" s="109">
        <v>0.38284699999999999</v>
      </c>
      <c r="Q222" s="109">
        <v>0.40156599999999998</v>
      </c>
      <c r="R222" s="109">
        <v>0.420429</v>
      </c>
      <c r="S222" s="109">
        <v>0.44279299999999999</v>
      </c>
      <c r="T222" s="109">
        <v>0.46375300000000003</v>
      </c>
      <c r="U222" s="109">
        <v>0.48239199999999999</v>
      </c>
      <c r="V222" s="109">
        <v>0.500197</v>
      </c>
      <c r="W222" s="109">
        <v>0.52741499999999997</v>
      </c>
      <c r="X222" s="109">
        <v>0.56079500000000004</v>
      </c>
      <c r="Y222" s="109">
        <v>0.59445899999999996</v>
      </c>
      <c r="Z222" s="109">
        <v>0.62958099999999995</v>
      </c>
      <c r="AA222" s="109">
        <v>0.66523900000000002</v>
      </c>
      <c r="AB222" s="109">
        <v>0.70118499999999995</v>
      </c>
      <c r="AC222" s="109">
        <v>0.738093</v>
      </c>
      <c r="AD222" s="109">
        <v>0.77893400000000002</v>
      </c>
      <c r="AE222" s="109">
        <v>0.82452599999999998</v>
      </c>
      <c r="AF222" s="109">
        <v>0.87839699999999998</v>
      </c>
      <c r="AG222" s="109">
        <v>0.93476700000000001</v>
      </c>
      <c r="AH222" s="109">
        <v>0.98766200000000004</v>
      </c>
      <c r="AI222" s="109">
        <v>1.044959</v>
      </c>
      <c r="AJ222" s="109">
        <v>1.1026149999999999</v>
      </c>
      <c r="AK222" s="109">
        <v>1.1498630000000001</v>
      </c>
      <c r="AL222" s="109" t="s">
        <v>142</v>
      </c>
    </row>
    <row r="223" spans="2:38">
      <c r="B223" s="109" t="s">
        <v>1167</v>
      </c>
      <c r="C223" s="109" t="s">
        <v>1373</v>
      </c>
      <c r="D223" s="109" t="s">
        <v>1645</v>
      </c>
      <c r="E223" s="109" t="s">
        <v>1159</v>
      </c>
      <c r="F223" s="109">
        <v>0</v>
      </c>
      <c r="G223" s="109">
        <v>0.223744</v>
      </c>
      <c r="H223" s="109">
        <v>0.21970000000000001</v>
      </c>
      <c r="I223" s="109">
        <v>0.25112499999999999</v>
      </c>
      <c r="J223" s="109">
        <v>0.26206299999999999</v>
      </c>
      <c r="K223" s="109">
        <v>0.26640000000000003</v>
      </c>
      <c r="L223" s="109">
        <v>0.271897</v>
      </c>
      <c r="M223" s="109">
        <v>0.28205999999999998</v>
      </c>
      <c r="N223" s="109">
        <v>0.29563499999999998</v>
      </c>
      <c r="O223" s="109">
        <v>0.31216699999999997</v>
      </c>
      <c r="P223" s="109">
        <v>0.33010299999999998</v>
      </c>
      <c r="Q223" s="109">
        <v>0.34624300000000002</v>
      </c>
      <c r="R223" s="109">
        <v>0.362508</v>
      </c>
      <c r="S223" s="109">
        <v>0.38179099999999999</v>
      </c>
      <c r="T223" s="109">
        <v>0.39986300000000002</v>
      </c>
      <c r="U223" s="109">
        <v>0.41593400000000003</v>
      </c>
      <c r="V223" s="109">
        <v>0.431286</v>
      </c>
      <c r="W223" s="109">
        <v>0.45475399999999999</v>
      </c>
      <c r="X223" s="109">
        <v>0.48353499999999999</v>
      </c>
      <c r="Y223" s="109">
        <v>0.51256199999999996</v>
      </c>
      <c r="Z223" s="109">
        <v>0.54284500000000002</v>
      </c>
      <c r="AA223" s="109">
        <v>0.57359099999999996</v>
      </c>
      <c r="AB223" s="109">
        <v>0.60458400000000001</v>
      </c>
      <c r="AC223" s="109">
        <v>0.63640699999999994</v>
      </c>
      <c r="AD223" s="109">
        <v>0.67162299999999997</v>
      </c>
      <c r="AE223" s="109">
        <v>0.71093300000000004</v>
      </c>
      <c r="AF223" s="109">
        <v>0.75738300000000003</v>
      </c>
      <c r="AG223" s="109">
        <v>0.80598599999999998</v>
      </c>
      <c r="AH223" s="109">
        <v>0.85159399999999996</v>
      </c>
      <c r="AI223" s="109">
        <v>0.90099700000000005</v>
      </c>
      <c r="AJ223" s="109">
        <v>0.95071099999999997</v>
      </c>
      <c r="AK223" s="109">
        <v>0.99144900000000002</v>
      </c>
      <c r="AL223" s="109" t="s">
        <v>142</v>
      </c>
    </row>
    <row r="224" spans="2:38">
      <c r="B224" s="109" t="s">
        <v>1156</v>
      </c>
      <c r="C224" s="109" t="s">
        <v>1374</v>
      </c>
      <c r="D224" s="109" t="s">
        <v>1646</v>
      </c>
      <c r="E224" s="109" t="s">
        <v>1159</v>
      </c>
      <c r="F224" s="109">
        <v>0</v>
      </c>
      <c r="G224" s="109">
        <v>0.39895599999999998</v>
      </c>
      <c r="H224" s="109">
        <v>0.39174599999999998</v>
      </c>
      <c r="I224" s="109">
        <v>0.44778000000000001</v>
      </c>
      <c r="J224" s="109">
        <v>0.46728399999999998</v>
      </c>
      <c r="K224" s="109">
        <v>0.475018</v>
      </c>
      <c r="L224" s="109">
        <v>0.48481800000000003</v>
      </c>
      <c r="M224" s="109">
        <v>0.50294000000000005</v>
      </c>
      <c r="N224" s="109">
        <v>0.527146</v>
      </c>
      <c r="O224" s="109">
        <v>0.55662400000000001</v>
      </c>
      <c r="P224" s="109">
        <v>0.58860500000000004</v>
      </c>
      <c r="Q224" s="109">
        <v>0.61738499999999996</v>
      </c>
      <c r="R224" s="109">
        <v>0.64638700000000004</v>
      </c>
      <c r="S224" s="109">
        <v>0.68076999999999999</v>
      </c>
      <c r="T224" s="109">
        <v>0.71299400000000002</v>
      </c>
      <c r="U224" s="109">
        <v>0.74165099999999995</v>
      </c>
      <c r="V224" s="109">
        <v>0.76902400000000004</v>
      </c>
      <c r="W224" s="109">
        <v>0.81086999999999998</v>
      </c>
      <c r="X224" s="109">
        <v>0.86219000000000001</v>
      </c>
      <c r="Y224" s="109">
        <v>0.91394699999999995</v>
      </c>
      <c r="Z224" s="109">
        <v>0.96794500000000006</v>
      </c>
      <c r="AA224" s="109">
        <v>1.0227679999999999</v>
      </c>
      <c r="AB224" s="109">
        <v>1.0780320000000001</v>
      </c>
      <c r="AC224" s="109">
        <v>1.1347750000000001</v>
      </c>
      <c r="AD224" s="109">
        <v>1.197567</v>
      </c>
      <c r="AE224" s="109">
        <v>1.267663</v>
      </c>
      <c r="AF224" s="109">
        <v>1.3504860000000001</v>
      </c>
      <c r="AG224" s="109">
        <v>1.4371510000000001</v>
      </c>
      <c r="AH224" s="109">
        <v>1.518475</v>
      </c>
      <c r="AI224" s="109">
        <v>1.606565</v>
      </c>
      <c r="AJ224" s="109">
        <v>1.695208</v>
      </c>
      <c r="AK224" s="109">
        <v>1.7678499999999999</v>
      </c>
      <c r="AL224" s="109" t="s">
        <v>142</v>
      </c>
    </row>
    <row r="225" spans="2:38">
      <c r="B225" s="109" t="s">
        <v>1169</v>
      </c>
      <c r="C225" s="109" t="s">
        <v>1375</v>
      </c>
      <c r="D225" s="109" t="s">
        <v>1647</v>
      </c>
      <c r="E225" s="109" t="s">
        <v>1159</v>
      </c>
      <c r="F225" s="109">
        <v>207.31321700000001</v>
      </c>
      <c r="G225" s="109">
        <v>199.478241</v>
      </c>
      <c r="H225" s="109">
        <v>190.167923</v>
      </c>
      <c r="I225" s="109">
        <v>211.03787199999999</v>
      </c>
      <c r="J225" s="109">
        <v>213.815369</v>
      </c>
      <c r="K225" s="109">
        <v>211.023483</v>
      </c>
      <c r="L225" s="109">
        <v>209.10434000000001</v>
      </c>
      <c r="M225" s="109">
        <v>210.60211200000001</v>
      </c>
      <c r="N225" s="109">
        <v>214.308853</v>
      </c>
      <c r="O225" s="109">
        <v>219.70192</v>
      </c>
      <c r="P225" s="109">
        <v>225.55839499999999</v>
      </c>
      <c r="Q225" s="109">
        <v>229.69635</v>
      </c>
      <c r="R225" s="109">
        <v>233.48173499999999</v>
      </c>
      <c r="S225" s="109">
        <v>238.73915099999999</v>
      </c>
      <c r="T225" s="109">
        <v>242.75732400000001</v>
      </c>
      <c r="U225" s="109">
        <v>245.159302</v>
      </c>
      <c r="V225" s="109">
        <v>246.80360400000001</v>
      </c>
      <c r="W225" s="109">
        <v>252.65389999999999</v>
      </c>
      <c r="X225" s="109">
        <v>260.81973299999999</v>
      </c>
      <c r="Y225" s="109">
        <v>268.42404199999999</v>
      </c>
      <c r="Z225" s="109">
        <v>276.002838</v>
      </c>
      <c r="AA225" s="109">
        <v>283.14102200000002</v>
      </c>
      <c r="AB225" s="109">
        <v>289.747681</v>
      </c>
      <c r="AC225" s="109">
        <v>296.11554000000001</v>
      </c>
      <c r="AD225" s="109">
        <v>303.398956</v>
      </c>
      <c r="AE225" s="109">
        <v>311.80319200000002</v>
      </c>
      <c r="AF225" s="109">
        <v>322.50018299999999</v>
      </c>
      <c r="AG225" s="109">
        <v>333.19979899999998</v>
      </c>
      <c r="AH225" s="109">
        <v>341.80050699999998</v>
      </c>
      <c r="AI225" s="109">
        <v>351.09643599999998</v>
      </c>
      <c r="AJ225" s="109">
        <v>359.67804000000001</v>
      </c>
      <c r="AK225" s="109">
        <v>364.16558800000001</v>
      </c>
      <c r="AL225" s="100">
        <v>1.7999999999999999E-2</v>
      </c>
    </row>
    <row r="226" spans="2:38">
      <c r="B226" s="109" t="s">
        <v>1170</v>
      </c>
      <c r="D226" s="109" t="s">
        <v>1648</v>
      </c>
    </row>
    <row r="227" spans="2:38">
      <c r="B227" s="109" t="s">
        <v>1121</v>
      </c>
      <c r="C227" s="109" t="s">
        <v>1376</v>
      </c>
      <c r="D227" s="109" t="s">
        <v>1649</v>
      </c>
      <c r="E227" s="109" t="s">
        <v>1159</v>
      </c>
      <c r="F227" s="109">
        <v>313.00292999999999</v>
      </c>
      <c r="G227" s="109">
        <v>294.13482699999997</v>
      </c>
      <c r="H227" s="109">
        <v>274.28537</v>
      </c>
      <c r="I227" s="109">
        <v>297.734467</v>
      </c>
      <c r="J227" s="109">
        <v>295.04791299999999</v>
      </c>
      <c r="K227" s="109">
        <v>284.78118899999998</v>
      </c>
      <c r="L227" s="109">
        <v>275.95517000000001</v>
      </c>
      <c r="M227" s="109">
        <v>271.72909499999997</v>
      </c>
      <c r="N227" s="109">
        <v>270.32437099999999</v>
      </c>
      <c r="O227" s="109">
        <v>270.93441799999999</v>
      </c>
      <c r="P227" s="109">
        <v>271.88659699999999</v>
      </c>
      <c r="Q227" s="109">
        <v>270.61029100000002</v>
      </c>
      <c r="R227" s="109">
        <v>268.83331299999998</v>
      </c>
      <c r="S227" s="109">
        <v>268.64913899999999</v>
      </c>
      <c r="T227" s="109">
        <v>266.93511999999998</v>
      </c>
      <c r="U227" s="109">
        <v>263.37426799999997</v>
      </c>
      <c r="V227" s="109">
        <v>258.97555499999999</v>
      </c>
      <c r="W227" s="109">
        <v>258.90319799999997</v>
      </c>
      <c r="X227" s="109">
        <v>260.98092700000001</v>
      </c>
      <c r="Y227" s="109">
        <v>262.26492300000001</v>
      </c>
      <c r="Z227" s="109">
        <v>263.30053700000002</v>
      </c>
      <c r="AA227" s="109">
        <v>263.70959499999998</v>
      </c>
      <c r="AB227" s="109">
        <v>263.35900900000001</v>
      </c>
      <c r="AC227" s="109">
        <v>262.58175699999998</v>
      </c>
      <c r="AD227" s="109">
        <v>262.50427200000001</v>
      </c>
      <c r="AE227" s="109">
        <v>263.14703400000002</v>
      </c>
      <c r="AF227" s="109">
        <v>265.41558800000001</v>
      </c>
      <c r="AG227" s="109">
        <v>267.33084100000002</v>
      </c>
      <c r="AH227" s="109">
        <v>267.252319</v>
      </c>
      <c r="AI227" s="109">
        <v>267.43359400000003</v>
      </c>
      <c r="AJ227" s="109">
        <v>266.77179000000001</v>
      </c>
      <c r="AK227" s="109">
        <v>262.83627300000001</v>
      </c>
      <c r="AL227" s="100">
        <v>-6.0000000000000001E-3</v>
      </c>
    </row>
    <row r="228" spans="2:38">
      <c r="B228" s="109" t="s">
        <v>1129</v>
      </c>
      <c r="C228" s="109" t="s">
        <v>1377</v>
      </c>
      <c r="D228" s="109" t="s">
        <v>1650</v>
      </c>
      <c r="E228" s="109" t="s">
        <v>1159</v>
      </c>
      <c r="F228" s="109">
        <v>0.50072899999999998</v>
      </c>
      <c r="G228" s="109">
        <v>0.47068700000000002</v>
      </c>
      <c r="H228" s="109">
        <v>0.438413</v>
      </c>
      <c r="I228" s="109">
        <v>0.47540100000000002</v>
      </c>
      <c r="J228" s="109">
        <v>0.470688</v>
      </c>
      <c r="K228" s="109">
        <v>0.45400299999999999</v>
      </c>
      <c r="L228" s="109">
        <v>0.43970399999999998</v>
      </c>
      <c r="M228" s="109">
        <v>0.43287500000000001</v>
      </c>
      <c r="N228" s="109">
        <v>0.43059900000000001</v>
      </c>
      <c r="O228" s="109">
        <v>0.43154599999999999</v>
      </c>
      <c r="P228" s="109">
        <v>0.43314900000000001</v>
      </c>
      <c r="Q228" s="109">
        <v>0.43126100000000001</v>
      </c>
      <c r="R228" s="109">
        <v>0.42861399999999999</v>
      </c>
      <c r="S228" s="109">
        <v>0.428531</v>
      </c>
      <c r="T228" s="109">
        <v>0.42608000000000001</v>
      </c>
      <c r="U228" s="109">
        <v>0.42076400000000003</v>
      </c>
      <c r="V228" s="109">
        <v>0.414213</v>
      </c>
      <c r="W228" s="109">
        <v>0.41465600000000002</v>
      </c>
      <c r="X228" s="109">
        <v>0.418597</v>
      </c>
      <c r="Y228" s="109">
        <v>0.42128300000000002</v>
      </c>
      <c r="Z228" s="109">
        <v>0.42360700000000001</v>
      </c>
      <c r="AA228" s="109">
        <v>0.42495899999999998</v>
      </c>
      <c r="AB228" s="109">
        <v>0.42526000000000003</v>
      </c>
      <c r="AC228" s="109">
        <v>0.42498999999999998</v>
      </c>
      <c r="AD228" s="109">
        <v>0.42579899999999998</v>
      </c>
      <c r="AE228" s="109">
        <v>0.42789100000000002</v>
      </c>
      <c r="AF228" s="109">
        <v>0.43274200000000002</v>
      </c>
      <c r="AG228" s="109">
        <v>0.43715300000000001</v>
      </c>
      <c r="AH228" s="109">
        <v>0.438442</v>
      </c>
      <c r="AI228" s="109">
        <v>0.440305</v>
      </c>
      <c r="AJ228" s="109">
        <v>0.44096600000000002</v>
      </c>
      <c r="AK228" s="109">
        <v>0.436442</v>
      </c>
      <c r="AL228" s="100">
        <v>-4.0000000000000001E-3</v>
      </c>
    </row>
    <row r="229" spans="2:38">
      <c r="B229" s="109" t="s">
        <v>1122</v>
      </c>
      <c r="C229" s="109" t="s">
        <v>1378</v>
      </c>
      <c r="D229" s="109" t="s">
        <v>1651</v>
      </c>
      <c r="E229" s="109" t="s">
        <v>1159</v>
      </c>
      <c r="F229" s="109">
        <v>0.36423699999999998</v>
      </c>
      <c r="G229" s="109">
        <v>0.33555099999999999</v>
      </c>
      <c r="H229" s="109">
        <v>0.30646600000000002</v>
      </c>
      <c r="I229" s="109">
        <v>0.32603700000000002</v>
      </c>
      <c r="J229" s="109">
        <v>0.31687799999999999</v>
      </c>
      <c r="K229" s="109">
        <v>0.300209</v>
      </c>
      <c r="L229" s="109">
        <v>0.28575499999999998</v>
      </c>
      <c r="M229" s="109">
        <v>0.27665400000000001</v>
      </c>
      <c r="N229" s="109">
        <v>0.270812</v>
      </c>
      <c r="O229" s="109">
        <v>0.26725900000000002</v>
      </c>
      <c r="P229" s="109">
        <v>0.26433400000000001</v>
      </c>
      <c r="Q229" s="109">
        <v>0.25951999999999997</v>
      </c>
      <c r="R229" s="109">
        <v>0.25452399999999997</v>
      </c>
      <c r="S229" s="109">
        <v>0.25136799999999998</v>
      </c>
      <c r="T229" s="109">
        <v>0.24706900000000001</v>
      </c>
      <c r="U229" s="109">
        <v>0.24138299999999999</v>
      </c>
      <c r="V229" s="109">
        <v>0.235398</v>
      </c>
      <c r="W229" s="109">
        <v>0.23368900000000001</v>
      </c>
      <c r="X229" s="109">
        <v>0.23472100000000001</v>
      </c>
      <c r="Y229" s="109">
        <v>0.235707</v>
      </c>
      <c r="Z229" s="109">
        <v>0.23687</v>
      </c>
      <c r="AA229" s="109">
        <v>0.23810500000000001</v>
      </c>
      <c r="AB229" s="109">
        <v>0.238981</v>
      </c>
      <c r="AC229" s="109">
        <v>0.23984800000000001</v>
      </c>
      <c r="AD229" s="109">
        <v>0.24154100000000001</v>
      </c>
      <c r="AE229" s="109">
        <v>0.24418699999999999</v>
      </c>
      <c r="AF229" s="109">
        <v>0.248805</v>
      </c>
      <c r="AG229" s="109">
        <v>0.25343300000000002</v>
      </c>
      <c r="AH229" s="109">
        <v>0.25650600000000001</v>
      </c>
      <c r="AI229" s="109">
        <v>0.26005600000000001</v>
      </c>
      <c r="AJ229" s="109">
        <v>0.26324399999999998</v>
      </c>
      <c r="AK229" s="109">
        <v>0.263353</v>
      </c>
      <c r="AL229" s="100">
        <v>-0.01</v>
      </c>
    </row>
    <row r="230" spans="2:38">
      <c r="B230" s="109" t="s">
        <v>1123</v>
      </c>
      <c r="C230" s="109" t="s">
        <v>1379</v>
      </c>
      <c r="D230" s="109" t="s">
        <v>1652</v>
      </c>
      <c r="E230" s="109" t="s">
        <v>1159</v>
      </c>
      <c r="F230" s="109">
        <v>5.4496529999999996</v>
      </c>
      <c r="G230" s="109">
        <v>4.7318379999999998</v>
      </c>
      <c r="H230" s="109">
        <v>4.076689</v>
      </c>
      <c r="I230" s="109">
        <v>4.0984530000000001</v>
      </c>
      <c r="J230" s="109">
        <v>3.7785489999999999</v>
      </c>
      <c r="K230" s="109">
        <v>3.4375640000000001</v>
      </c>
      <c r="L230" s="109">
        <v>3.170703</v>
      </c>
      <c r="M230" s="109">
        <v>3.0458090000000002</v>
      </c>
      <c r="N230" s="109">
        <v>2.988934</v>
      </c>
      <c r="O230" s="109">
        <v>2.962358</v>
      </c>
      <c r="P230" s="109">
        <v>3.009125</v>
      </c>
      <c r="Q230" s="109">
        <v>3.06778</v>
      </c>
      <c r="R230" s="109">
        <v>3.1451129999999998</v>
      </c>
      <c r="S230" s="109">
        <v>3.2552279999999998</v>
      </c>
      <c r="T230" s="109">
        <v>3.3918379999999999</v>
      </c>
      <c r="U230" s="109">
        <v>3.5575939999999999</v>
      </c>
      <c r="V230" s="109">
        <v>3.7768890000000002</v>
      </c>
      <c r="W230" s="109">
        <v>4.1056169999999996</v>
      </c>
      <c r="X230" s="109">
        <v>4.5015470000000004</v>
      </c>
      <c r="Y230" s="109">
        <v>4.8931820000000004</v>
      </c>
      <c r="Z230" s="109">
        <v>5.3019949999999998</v>
      </c>
      <c r="AA230" s="109">
        <v>5.7192460000000001</v>
      </c>
      <c r="AB230" s="109">
        <v>6.2284280000000001</v>
      </c>
      <c r="AC230" s="109">
        <v>6.8011290000000004</v>
      </c>
      <c r="AD230" s="109">
        <v>7.3569750000000003</v>
      </c>
      <c r="AE230" s="109">
        <v>8.0037070000000003</v>
      </c>
      <c r="AF230" s="109">
        <v>8.7715270000000007</v>
      </c>
      <c r="AG230" s="109">
        <v>9.611599</v>
      </c>
      <c r="AH230" s="109">
        <v>10.465555</v>
      </c>
      <c r="AI230" s="109">
        <v>11.422077</v>
      </c>
      <c r="AJ230" s="109">
        <v>12.458174</v>
      </c>
      <c r="AK230" s="109">
        <v>13.484024</v>
      </c>
      <c r="AL230" s="100">
        <v>0.03</v>
      </c>
    </row>
    <row r="231" spans="2:38">
      <c r="B231" s="109" t="s">
        <v>1165</v>
      </c>
      <c r="C231" s="109" t="s">
        <v>1380</v>
      </c>
      <c r="D231" s="109" t="s">
        <v>1653</v>
      </c>
      <c r="E231" s="109" t="s">
        <v>1159</v>
      </c>
      <c r="F231" s="109">
        <v>0</v>
      </c>
      <c r="G231" s="109">
        <v>0</v>
      </c>
      <c r="H231" s="109">
        <v>0</v>
      </c>
      <c r="I231" s="109">
        <v>0</v>
      </c>
      <c r="J231" s="109">
        <v>0</v>
      </c>
      <c r="K231" s="109">
        <v>0</v>
      </c>
      <c r="L231" s="109">
        <v>0</v>
      </c>
      <c r="M231" s="109">
        <v>0</v>
      </c>
      <c r="N231" s="109">
        <v>0</v>
      </c>
      <c r="O231" s="109">
        <v>0</v>
      </c>
      <c r="P231" s="109">
        <v>0</v>
      </c>
      <c r="Q231" s="109">
        <v>0</v>
      </c>
      <c r="R231" s="109">
        <v>0</v>
      </c>
      <c r="S231" s="109">
        <v>0</v>
      </c>
      <c r="T231" s="109">
        <v>0</v>
      </c>
      <c r="U231" s="109">
        <v>0</v>
      </c>
      <c r="V231" s="109">
        <v>0</v>
      </c>
      <c r="W231" s="109">
        <v>0</v>
      </c>
      <c r="X231" s="109">
        <v>0</v>
      </c>
      <c r="Y231" s="109">
        <v>0</v>
      </c>
      <c r="Z231" s="109">
        <v>0</v>
      </c>
      <c r="AA231" s="109">
        <v>0</v>
      </c>
      <c r="AB231" s="109">
        <v>0</v>
      </c>
      <c r="AC231" s="109">
        <v>0</v>
      </c>
      <c r="AD231" s="109">
        <v>0</v>
      </c>
      <c r="AE231" s="109">
        <v>0</v>
      </c>
      <c r="AF231" s="109">
        <v>0</v>
      </c>
      <c r="AG231" s="109">
        <v>0</v>
      </c>
      <c r="AH231" s="109">
        <v>0</v>
      </c>
      <c r="AI231" s="109">
        <v>0</v>
      </c>
      <c r="AJ231" s="109">
        <v>0</v>
      </c>
      <c r="AK231" s="109">
        <v>0</v>
      </c>
      <c r="AL231" s="109" t="s">
        <v>142</v>
      </c>
    </row>
    <row r="232" spans="2:38">
      <c r="B232" s="109" t="s">
        <v>1152</v>
      </c>
      <c r="C232" s="109" t="s">
        <v>1381</v>
      </c>
      <c r="D232" s="109" t="s">
        <v>1654</v>
      </c>
      <c r="E232" s="109" t="s">
        <v>1159</v>
      </c>
      <c r="F232" s="109">
        <v>0</v>
      </c>
      <c r="G232" s="109">
        <v>0.111386</v>
      </c>
      <c r="H232" s="109">
        <v>0.106679</v>
      </c>
      <c r="I232" s="109">
        <v>0.11915000000000001</v>
      </c>
      <c r="J232" s="109">
        <v>0.121508</v>
      </c>
      <c r="K232" s="109">
        <v>0.120716</v>
      </c>
      <c r="L232" s="109">
        <v>0.120422</v>
      </c>
      <c r="M232" s="109">
        <v>0.12210799999999999</v>
      </c>
      <c r="N232" s="109">
        <v>0.12511</v>
      </c>
      <c r="O232" s="109">
        <v>0.12914700000000001</v>
      </c>
      <c r="P232" s="109">
        <v>0.13351499999999999</v>
      </c>
      <c r="Q232" s="109">
        <v>0.13692099999999999</v>
      </c>
      <c r="R232" s="109">
        <v>0.14016300000000001</v>
      </c>
      <c r="S232" s="109">
        <v>0.14434</v>
      </c>
      <c r="T232" s="109">
        <v>0.14782000000000001</v>
      </c>
      <c r="U232" s="109">
        <v>0.15035499999999999</v>
      </c>
      <c r="V232" s="109">
        <v>0.15245500000000001</v>
      </c>
      <c r="W232" s="109">
        <v>0.157196</v>
      </c>
      <c r="X232" s="109">
        <v>0.16345100000000001</v>
      </c>
      <c r="Y232" s="109">
        <v>0.169435</v>
      </c>
      <c r="Z232" s="109">
        <v>0.175481</v>
      </c>
      <c r="AA232" s="109">
        <v>0.18132200000000001</v>
      </c>
      <c r="AB232" s="109">
        <v>0.186894</v>
      </c>
      <c r="AC232" s="109">
        <v>0.19237799999999999</v>
      </c>
      <c r="AD232" s="109">
        <v>0.19852700000000001</v>
      </c>
      <c r="AE232" s="109">
        <v>0.205487</v>
      </c>
      <c r="AF232" s="109">
        <v>0.21405099999999999</v>
      </c>
      <c r="AG232" s="109">
        <v>0.22272</v>
      </c>
      <c r="AH232" s="109">
        <v>0.230078</v>
      </c>
      <c r="AI232" s="109">
        <v>0.23798800000000001</v>
      </c>
      <c r="AJ232" s="109">
        <v>0.24549499999999999</v>
      </c>
      <c r="AK232" s="109">
        <v>0.25026599999999999</v>
      </c>
      <c r="AL232" s="109" t="s">
        <v>142</v>
      </c>
    </row>
    <row r="233" spans="2:38">
      <c r="B233" s="109" t="s">
        <v>1166</v>
      </c>
      <c r="C233" s="109" t="s">
        <v>1382</v>
      </c>
      <c r="D233" s="109" t="s">
        <v>1655</v>
      </c>
      <c r="E233" s="109" t="s">
        <v>1159</v>
      </c>
      <c r="F233" s="109">
        <v>5.0930000000000003E-2</v>
      </c>
      <c r="G233" s="109">
        <v>0.15346299999999999</v>
      </c>
      <c r="H233" s="109">
        <v>0.147229</v>
      </c>
      <c r="I233" s="109">
        <v>0.16444</v>
      </c>
      <c r="J233" s="109">
        <v>0.16769400000000001</v>
      </c>
      <c r="K233" s="109">
        <v>0.166602</v>
      </c>
      <c r="L233" s="109">
        <v>0.16619500000000001</v>
      </c>
      <c r="M233" s="109">
        <v>0.16852300000000001</v>
      </c>
      <c r="N233" s="109">
        <v>0.17266500000000001</v>
      </c>
      <c r="O233" s="109">
        <v>0.17823600000000001</v>
      </c>
      <c r="P233" s="109">
        <v>0.18426600000000001</v>
      </c>
      <c r="Q233" s="109">
        <v>0.188966</v>
      </c>
      <c r="R233" s="109">
        <v>0.193441</v>
      </c>
      <c r="S233" s="109">
        <v>0.19920499999999999</v>
      </c>
      <c r="T233" s="109">
        <v>0.20400799999999999</v>
      </c>
      <c r="U233" s="109">
        <v>0.207507</v>
      </c>
      <c r="V233" s="109">
        <v>0.21040400000000001</v>
      </c>
      <c r="W233" s="109">
        <v>0.216948</v>
      </c>
      <c r="X233" s="109">
        <v>0.22558</v>
      </c>
      <c r="Y233" s="109">
        <v>0.23383899999999999</v>
      </c>
      <c r="Z233" s="109">
        <v>0.24218200000000001</v>
      </c>
      <c r="AA233" s="109">
        <v>0.25024400000000002</v>
      </c>
      <c r="AB233" s="109">
        <v>0.257934</v>
      </c>
      <c r="AC233" s="109">
        <v>0.26550299999999999</v>
      </c>
      <c r="AD233" s="109">
        <v>0.27398899999999998</v>
      </c>
      <c r="AE233" s="109">
        <v>0.28359499999999999</v>
      </c>
      <c r="AF233" s="109">
        <v>0.29541400000000001</v>
      </c>
      <c r="AG233" s="109">
        <v>0.30737900000000001</v>
      </c>
      <c r="AH233" s="109">
        <v>0.31753300000000001</v>
      </c>
      <c r="AI233" s="109">
        <v>0.32844899999999999</v>
      </c>
      <c r="AJ233" s="109">
        <v>0.33881</v>
      </c>
      <c r="AK233" s="109">
        <v>0.34539399999999998</v>
      </c>
      <c r="AL233" s="100">
        <v>6.4000000000000001E-2</v>
      </c>
    </row>
    <row r="234" spans="2:38">
      <c r="B234" s="109" t="s">
        <v>1167</v>
      </c>
      <c r="C234" s="109" t="s">
        <v>1383</v>
      </c>
      <c r="D234" s="109" t="s">
        <v>1656</v>
      </c>
      <c r="E234" s="109" t="s">
        <v>1159</v>
      </c>
      <c r="F234" s="109">
        <v>5.4847E-2</v>
      </c>
      <c r="G234" s="109">
        <v>0.16056999999999999</v>
      </c>
      <c r="H234" s="109">
        <v>0.15404699999999999</v>
      </c>
      <c r="I234" s="109">
        <v>0.17205500000000001</v>
      </c>
      <c r="J234" s="109">
        <v>0.17546</v>
      </c>
      <c r="K234" s="109">
        <v>0.174317</v>
      </c>
      <c r="L234" s="109">
        <v>0.17389199999999999</v>
      </c>
      <c r="M234" s="109">
        <v>0.17632700000000001</v>
      </c>
      <c r="N234" s="109">
        <v>0.18066099999999999</v>
      </c>
      <c r="O234" s="109">
        <v>0.18648999999999999</v>
      </c>
      <c r="P234" s="109">
        <v>0.192799</v>
      </c>
      <c r="Q234" s="109">
        <v>0.197717</v>
      </c>
      <c r="R234" s="109">
        <v>0.202399</v>
      </c>
      <c r="S234" s="109">
        <v>0.20843</v>
      </c>
      <c r="T234" s="109">
        <v>0.21345500000000001</v>
      </c>
      <c r="U234" s="109">
        <v>0.217116</v>
      </c>
      <c r="V234" s="109">
        <v>0.22014800000000001</v>
      </c>
      <c r="W234" s="109">
        <v>0.226994</v>
      </c>
      <c r="X234" s="109">
        <v>0.23602699999999999</v>
      </c>
      <c r="Y234" s="109">
        <v>0.244667</v>
      </c>
      <c r="Z234" s="109">
        <v>0.25339800000000001</v>
      </c>
      <c r="AA234" s="109">
        <v>0.26183299999999998</v>
      </c>
      <c r="AB234" s="109">
        <v>0.26987800000000001</v>
      </c>
      <c r="AC234" s="109">
        <v>0.27779799999999999</v>
      </c>
      <c r="AD234" s="109">
        <v>0.28667700000000002</v>
      </c>
      <c r="AE234" s="109">
        <v>0.29672799999999999</v>
      </c>
      <c r="AF234" s="109">
        <v>0.30909500000000001</v>
      </c>
      <c r="AG234" s="109">
        <v>0.32161299999999998</v>
      </c>
      <c r="AH234" s="109">
        <v>0.33223799999999998</v>
      </c>
      <c r="AI234" s="109">
        <v>0.34365899999999999</v>
      </c>
      <c r="AJ234" s="109">
        <v>0.35449999999999998</v>
      </c>
      <c r="AK234" s="109">
        <v>0.36138900000000002</v>
      </c>
      <c r="AL234" s="100">
        <v>6.3E-2</v>
      </c>
    </row>
    <row r="235" spans="2:38">
      <c r="B235" s="109" t="s">
        <v>1156</v>
      </c>
      <c r="C235" s="109" t="s">
        <v>1384</v>
      </c>
      <c r="D235" s="109" t="s">
        <v>1657</v>
      </c>
      <c r="E235" s="109" t="s">
        <v>1159</v>
      </c>
      <c r="F235" s="109">
        <v>5.9582000000000003E-2</v>
      </c>
      <c r="G235" s="109">
        <v>0.216973</v>
      </c>
      <c r="H235" s="109">
        <v>0.20815800000000001</v>
      </c>
      <c r="I235" s="109">
        <v>0.232492</v>
      </c>
      <c r="J235" s="109">
        <v>0.237093</v>
      </c>
      <c r="K235" s="109">
        <v>0.23554900000000001</v>
      </c>
      <c r="L235" s="109">
        <v>0.23497399999999999</v>
      </c>
      <c r="M235" s="109">
        <v>0.238264</v>
      </c>
      <c r="N235" s="109">
        <v>0.24412200000000001</v>
      </c>
      <c r="O235" s="109">
        <v>0.251998</v>
      </c>
      <c r="P235" s="109">
        <v>0.260523</v>
      </c>
      <c r="Q235" s="109">
        <v>0.26716899999999999</v>
      </c>
      <c r="R235" s="109">
        <v>0.27349499999999999</v>
      </c>
      <c r="S235" s="109">
        <v>0.28164499999999998</v>
      </c>
      <c r="T235" s="109">
        <v>0.288435</v>
      </c>
      <c r="U235" s="109">
        <v>0.29338199999999998</v>
      </c>
      <c r="V235" s="109">
        <v>0.29747800000000002</v>
      </c>
      <c r="W235" s="109">
        <v>0.30673</v>
      </c>
      <c r="X235" s="109">
        <v>0.31893500000000002</v>
      </c>
      <c r="Y235" s="109">
        <v>0.33061099999999999</v>
      </c>
      <c r="Z235" s="109">
        <v>0.34240799999999999</v>
      </c>
      <c r="AA235" s="109">
        <v>0.35380600000000001</v>
      </c>
      <c r="AB235" s="109">
        <v>0.364678</v>
      </c>
      <c r="AC235" s="109">
        <v>0.37537999999999999</v>
      </c>
      <c r="AD235" s="109">
        <v>0.387378</v>
      </c>
      <c r="AE235" s="109">
        <v>0.40095900000000001</v>
      </c>
      <c r="AF235" s="109">
        <v>0.41766999999999999</v>
      </c>
      <c r="AG235" s="109">
        <v>0.434585</v>
      </c>
      <c r="AH235" s="109">
        <v>0.44894200000000001</v>
      </c>
      <c r="AI235" s="109">
        <v>0.46437600000000001</v>
      </c>
      <c r="AJ235" s="109">
        <v>0.47902499999999998</v>
      </c>
      <c r="AK235" s="109">
        <v>0.48833300000000002</v>
      </c>
      <c r="AL235" s="100">
        <v>7.0000000000000007E-2</v>
      </c>
    </row>
    <row r="236" spans="2:38">
      <c r="B236" s="109" t="s">
        <v>1171</v>
      </c>
      <c r="C236" s="109" t="s">
        <v>1385</v>
      </c>
      <c r="D236" s="109" t="s">
        <v>1658</v>
      </c>
      <c r="E236" s="109" t="s">
        <v>1159</v>
      </c>
      <c r="F236" s="109">
        <v>319.48291</v>
      </c>
      <c r="G236" s="109">
        <v>300.315338</v>
      </c>
      <c r="H236" s="109">
        <v>279.72305299999999</v>
      </c>
      <c r="I236" s="109">
        <v>303.32247899999999</v>
      </c>
      <c r="J236" s="109">
        <v>300.315765</v>
      </c>
      <c r="K236" s="109">
        <v>289.67013500000002</v>
      </c>
      <c r="L236" s="109">
        <v>280.54684400000002</v>
      </c>
      <c r="M236" s="109">
        <v>276.18966699999999</v>
      </c>
      <c r="N236" s="109">
        <v>274.73730499999999</v>
      </c>
      <c r="O236" s="109">
        <v>275.34136999999998</v>
      </c>
      <c r="P236" s="109">
        <v>276.36431900000002</v>
      </c>
      <c r="Q236" s="109">
        <v>275.15960699999999</v>
      </c>
      <c r="R236" s="109">
        <v>273.47109999999998</v>
      </c>
      <c r="S236" s="109">
        <v>273.41781600000002</v>
      </c>
      <c r="T236" s="109">
        <v>271.85376000000002</v>
      </c>
      <c r="U236" s="109">
        <v>268.46237200000002</v>
      </c>
      <c r="V236" s="109">
        <v>264.28259300000002</v>
      </c>
      <c r="W236" s="109">
        <v>264.56500199999999</v>
      </c>
      <c r="X236" s="109">
        <v>267.07977299999999</v>
      </c>
      <c r="Y236" s="109">
        <v>268.79363999999998</v>
      </c>
      <c r="Z236" s="109">
        <v>270.27652</v>
      </c>
      <c r="AA236" s="109">
        <v>271.13906900000001</v>
      </c>
      <c r="AB236" s="109">
        <v>271.33105499999999</v>
      </c>
      <c r="AC236" s="109">
        <v>271.15881300000001</v>
      </c>
      <c r="AD236" s="109">
        <v>271.67514</v>
      </c>
      <c r="AE236" s="109">
        <v>273.00958300000002</v>
      </c>
      <c r="AF236" s="109">
        <v>276.10485799999998</v>
      </c>
      <c r="AG236" s="109">
        <v>278.91937300000001</v>
      </c>
      <c r="AH236" s="109">
        <v>279.74160799999999</v>
      </c>
      <c r="AI236" s="109">
        <v>280.93048099999999</v>
      </c>
      <c r="AJ236" s="109">
        <v>281.35201999999998</v>
      </c>
      <c r="AK236" s="109">
        <v>278.465485</v>
      </c>
      <c r="AL236" s="100">
        <v>-4.0000000000000001E-3</v>
      </c>
    </row>
    <row r="237" spans="2:38">
      <c r="B237" s="109" t="s">
        <v>1148</v>
      </c>
      <c r="C237" s="109" t="s">
        <v>1386</v>
      </c>
      <c r="D237" s="109" t="s">
        <v>1659</v>
      </c>
      <c r="E237" s="109" t="s">
        <v>1159</v>
      </c>
      <c r="F237" s="109">
        <v>772.67767300000003</v>
      </c>
      <c r="G237" s="109">
        <v>748.604736</v>
      </c>
      <c r="H237" s="109">
        <v>723.56079099999999</v>
      </c>
      <c r="I237" s="109">
        <v>769.56201199999998</v>
      </c>
      <c r="J237" s="109">
        <v>772.74633800000004</v>
      </c>
      <c r="K237" s="109">
        <v>760.17297399999995</v>
      </c>
      <c r="L237" s="109">
        <v>748.90618900000004</v>
      </c>
      <c r="M237" s="109">
        <v>746.47631799999999</v>
      </c>
      <c r="N237" s="109">
        <v>750.48614499999996</v>
      </c>
      <c r="O237" s="109">
        <v>759.57775900000001</v>
      </c>
      <c r="P237" s="109">
        <v>769.87554899999998</v>
      </c>
      <c r="Q237" s="109">
        <v>774.83660899999995</v>
      </c>
      <c r="R237" s="109">
        <v>779.89929199999995</v>
      </c>
      <c r="S237" s="109">
        <v>788.19232199999999</v>
      </c>
      <c r="T237" s="109">
        <v>792.37243699999999</v>
      </c>
      <c r="U237" s="109">
        <v>792.88647500000002</v>
      </c>
      <c r="V237" s="109">
        <v>793.37292500000001</v>
      </c>
      <c r="W237" s="109">
        <v>804.99432400000001</v>
      </c>
      <c r="X237" s="109">
        <v>820.25256300000001</v>
      </c>
      <c r="Y237" s="109">
        <v>835.25726299999997</v>
      </c>
      <c r="Z237" s="109">
        <v>850.26629600000001</v>
      </c>
      <c r="AA237" s="109">
        <v>861.83660899999995</v>
      </c>
      <c r="AB237" s="109">
        <v>872.51879899999994</v>
      </c>
      <c r="AC237" s="109">
        <v>882.81140100000005</v>
      </c>
      <c r="AD237" s="109">
        <v>893.47564699999998</v>
      </c>
      <c r="AE237" s="109">
        <v>908.75268600000004</v>
      </c>
      <c r="AF237" s="109">
        <v>930.01788299999998</v>
      </c>
      <c r="AG237" s="109">
        <v>950.87329099999999</v>
      </c>
      <c r="AH237" s="109">
        <v>967.51525900000001</v>
      </c>
      <c r="AI237" s="109">
        <v>987.03381300000001</v>
      </c>
      <c r="AJ237" s="109">
        <v>1002.271057</v>
      </c>
      <c r="AK237" s="109">
        <v>1010.010864</v>
      </c>
      <c r="AL237" s="100">
        <v>8.9999999999999993E-3</v>
      </c>
    </row>
    <row r="238" spans="2:38">
      <c r="B238" s="109" t="s">
        <v>570</v>
      </c>
      <c r="D238" s="109" t="s">
        <v>1660</v>
      </c>
    </row>
    <row r="239" spans="2:38">
      <c r="B239" s="109" t="s">
        <v>1182</v>
      </c>
      <c r="C239" s="109" t="s">
        <v>1387</v>
      </c>
      <c r="D239" s="109" t="s">
        <v>1661</v>
      </c>
      <c r="E239" s="109" t="s">
        <v>1388</v>
      </c>
      <c r="F239" s="109">
        <v>1807.96228</v>
      </c>
      <c r="G239" s="109">
        <v>1730.8404539999999</v>
      </c>
      <c r="H239" s="109">
        <v>1660.033447</v>
      </c>
      <c r="I239" s="109">
        <v>1651.259399</v>
      </c>
      <c r="J239" s="109">
        <v>1652.7242429999999</v>
      </c>
      <c r="K239" s="109">
        <v>1638.4692379999999</v>
      </c>
      <c r="L239" s="109">
        <v>1604.7768550000001</v>
      </c>
      <c r="M239" s="109">
        <v>1643.9995120000001</v>
      </c>
      <c r="N239" s="109">
        <v>1652.7871090000001</v>
      </c>
      <c r="O239" s="109">
        <v>1662.7436520000001</v>
      </c>
      <c r="P239" s="109">
        <v>1655.604004</v>
      </c>
      <c r="Q239" s="109">
        <v>1648.302124</v>
      </c>
      <c r="R239" s="109">
        <v>1654.8007809999999</v>
      </c>
      <c r="S239" s="109">
        <v>1663.8508300000001</v>
      </c>
      <c r="T239" s="109">
        <v>1673.9210210000001</v>
      </c>
      <c r="U239" s="109">
        <v>1684.4979249999999</v>
      </c>
      <c r="V239" s="109">
        <v>1686.8079829999999</v>
      </c>
      <c r="W239" s="109">
        <v>1698.2738039999999</v>
      </c>
      <c r="X239" s="109">
        <v>1704.6904300000001</v>
      </c>
      <c r="Y239" s="109">
        <v>1701.2554929999999</v>
      </c>
      <c r="Z239" s="109">
        <v>1711.9681399999999</v>
      </c>
      <c r="AA239" s="109">
        <v>1715.1282960000001</v>
      </c>
      <c r="AB239" s="109">
        <v>1722.2583010000001</v>
      </c>
      <c r="AC239" s="109">
        <v>1735.240356</v>
      </c>
      <c r="AD239" s="109">
        <v>1747.2885739999999</v>
      </c>
      <c r="AE239" s="109">
        <v>1760.9610600000001</v>
      </c>
      <c r="AF239" s="109">
        <v>1777.279663</v>
      </c>
      <c r="AG239" s="109">
        <v>1802.0692140000001</v>
      </c>
      <c r="AH239" s="109">
        <v>1818.081543</v>
      </c>
      <c r="AI239" s="109">
        <v>1839.2490230000001</v>
      </c>
      <c r="AJ239" s="109">
        <v>1861.996948</v>
      </c>
      <c r="AK239" s="109">
        <v>1888.5421140000001</v>
      </c>
      <c r="AL239" s="100">
        <v>1E-3</v>
      </c>
    </row>
    <row r="240" spans="2:38">
      <c r="B240" s="109" t="s">
        <v>1183</v>
      </c>
      <c r="C240" s="109" t="s">
        <v>1389</v>
      </c>
      <c r="D240" s="109" t="s">
        <v>1662</v>
      </c>
      <c r="E240" s="109" t="s">
        <v>1390</v>
      </c>
      <c r="F240" s="109">
        <v>3.4668839999999999</v>
      </c>
      <c r="G240" s="109">
        <v>3.4893709999999998</v>
      </c>
      <c r="H240" s="109">
        <v>3.512003</v>
      </c>
      <c r="I240" s="109">
        <v>3.5347819999999999</v>
      </c>
      <c r="J240" s="109">
        <v>3.5577100000000002</v>
      </c>
      <c r="K240" s="109">
        <v>3.5807850000000001</v>
      </c>
      <c r="L240" s="109">
        <v>3.6040100000000002</v>
      </c>
      <c r="M240" s="109">
        <v>3.627386</v>
      </c>
      <c r="N240" s="109">
        <v>3.6509140000000002</v>
      </c>
      <c r="O240" s="109">
        <v>3.6745939999999999</v>
      </c>
      <c r="P240" s="109">
        <v>3.6984279999999998</v>
      </c>
      <c r="Q240" s="109">
        <v>3.7224159999999999</v>
      </c>
      <c r="R240" s="109">
        <v>3.7465600000000001</v>
      </c>
      <c r="S240" s="109">
        <v>3.7708599999999999</v>
      </c>
      <c r="T240" s="109">
        <v>3.795318</v>
      </c>
      <c r="U240" s="109">
        <v>3.8199350000000001</v>
      </c>
      <c r="V240" s="109">
        <v>3.8447119999999999</v>
      </c>
      <c r="W240" s="109">
        <v>3.8696489999999999</v>
      </c>
      <c r="X240" s="109">
        <v>3.8947479999999999</v>
      </c>
      <c r="Y240" s="109">
        <v>3.9200089999999999</v>
      </c>
      <c r="Z240" s="109">
        <v>3.9454349999999998</v>
      </c>
      <c r="AA240" s="109">
        <v>3.971025</v>
      </c>
      <c r="AB240" s="109">
        <v>3.9967820000000001</v>
      </c>
      <c r="AC240" s="109">
        <v>4.0227050000000002</v>
      </c>
      <c r="AD240" s="109">
        <v>4.0487970000000004</v>
      </c>
      <c r="AE240" s="109">
        <v>4.0750580000000003</v>
      </c>
      <c r="AF240" s="109">
        <v>4.1014889999999999</v>
      </c>
      <c r="AG240" s="109">
        <v>4.1280910000000004</v>
      </c>
      <c r="AH240" s="109">
        <v>4.1548660000000002</v>
      </c>
      <c r="AI240" s="109">
        <v>4.1818150000000003</v>
      </c>
      <c r="AJ240" s="109">
        <v>4.208939</v>
      </c>
      <c r="AK240" s="109">
        <v>4.2362380000000002</v>
      </c>
      <c r="AL240" s="100">
        <v>6.0000000000000001E-3</v>
      </c>
    </row>
    <row r="241" spans="2:38">
      <c r="B241" s="109" t="s">
        <v>133</v>
      </c>
      <c r="D241" s="109" t="s">
        <v>1663</v>
      </c>
    </row>
    <row r="242" spans="2:38">
      <c r="B242" s="109" t="s">
        <v>1128</v>
      </c>
      <c r="C242" s="109" t="s">
        <v>1391</v>
      </c>
      <c r="D242" s="109" t="s">
        <v>1664</v>
      </c>
      <c r="E242" s="109" t="s">
        <v>1127</v>
      </c>
      <c r="F242" s="109">
        <v>521.49481200000002</v>
      </c>
      <c r="G242" s="109">
        <v>495.50134300000002</v>
      </c>
      <c r="H242" s="109">
        <v>471.15774499999998</v>
      </c>
      <c r="I242" s="109">
        <v>464.15228300000001</v>
      </c>
      <c r="J242" s="109">
        <v>459.59439099999997</v>
      </c>
      <c r="K242" s="109">
        <v>450.27181999999999</v>
      </c>
      <c r="L242" s="109">
        <v>434.29849200000001</v>
      </c>
      <c r="M242" s="109">
        <v>436.59869400000002</v>
      </c>
      <c r="N242" s="109">
        <v>429.209137</v>
      </c>
      <c r="O242" s="109">
        <v>420.73406999999997</v>
      </c>
      <c r="P242" s="109">
        <v>406.74523900000003</v>
      </c>
      <c r="Q242" s="109">
        <v>393.16223100000002</v>
      </c>
      <c r="R242" s="109">
        <v>383.20843500000001</v>
      </c>
      <c r="S242" s="109">
        <v>374.06173699999999</v>
      </c>
      <c r="T242" s="109">
        <v>365.33306900000002</v>
      </c>
      <c r="U242" s="109">
        <v>356.89035000000001</v>
      </c>
      <c r="V242" s="109">
        <v>346.92865</v>
      </c>
      <c r="W242" s="109">
        <v>339.07257099999998</v>
      </c>
      <c r="X242" s="109">
        <v>330.40054300000003</v>
      </c>
      <c r="Y242" s="109">
        <v>320.09222399999999</v>
      </c>
      <c r="Z242" s="109">
        <v>312.68826300000001</v>
      </c>
      <c r="AA242" s="109">
        <v>304.10449199999999</v>
      </c>
      <c r="AB242" s="109">
        <v>296.43866000000003</v>
      </c>
      <c r="AC242" s="109">
        <v>289.93890399999998</v>
      </c>
      <c r="AD242" s="109">
        <v>283.41436800000002</v>
      </c>
      <c r="AE242" s="109">
        <v>277.27917500000001</v>
      </c>
      <c r="AF242" s="109">
        <v>271.66494799999998</v>
      </c>
      <c r="AG242" s="109">
        <v>267.39889499999998</v>
      </c>
      <c r="AH242" s="109">
        <v>261.88574199999999</v>
      </c>
      <c r="AI242" s="109">
        <v>257.18719499999997</v>
      </c>
      <c r="AJ242" s="109">
        <v>252.75401299999999</v>
      </c>
      <c r="AK242" s="109">
        <v>248.86059599999999</v>
      </c>
      <c r="AL242" s="100">
        <v>-2.4E-2</v>
      </c>
    </row>
    <row r="243" spans="2:38">
      <c r="B243" s="109" t="s">
        <v>1120</v>
      </c>
      <c r="C243" s="109" t="s">
        <v>1392</v>
      </c>
      <c r="D243" s="109" t="s">
        <v>1665</v>
      </c>
      <c r="E243" s="109" t="s">
        <v>1127</v>
      </c>
      <c r="F243" s="109">
        <v>0</v>
      </c>
      <c r="G243" s="109">
        <v>0</v>
      </c>
      <c r="H243" s="109">
        <v>0</v>
      </c>
      <c r="I243" s="109">
        <v>0</v>
      </c>
      <c r="J243" s="109">
        <v>0</v>
      </c>
      <c r="K243" s="109">
        <v>0</v>
      </c>
      <c r="L243" s="109">
        <v>0</v>
      </c>
      <c r="M243" s="109">
        <v>0</v>
      </c>
      <c r="N243" s="109">
        <v>0</v>
      </c>
      <c r="O243" s="109">
        <v>0</v>
      </c>
      <c r="P243" s="109">
        <v>0</v>
      </c>
      <c r="Q243" s="109">
        <v>0</v>
      </c>
      <c r="R243" s="109">
        <v>0</v>
      </c>
      <c r="S243" s="109">
        <v>0</v>
      </c>
      <c r="T243" s="109">
        <v>0</v>
      </c>
      <c r="U243" s="109">
        <v>0</v>
      </c>
      <c r="V243" s="109">
        <v>0</v>
      </c>
      <c r="W243" s="109">
        <v>0</v>
      </c>
      <c r="X243" s="109">
        <v>0</v>
      </c>
      <c r="Y243" s="109">
        <v>0</v>
      </c>
      <c r="Z243" s="109">
        <v>0</v>
      </c>
      <c r="AA243" s="109">
        <v>0</v>
      </c>
      <c r="AB243" s="109">
        <v>0</v>
      </c>
      <c r="AC243" s="109">
        <v>0</v>
      </c>
      <c r="AD243" s="109">
        <v>0</v>
      </c>
      <c r="AE243" s="109">
        <v>0</v>
      </c>
      <c r="AF243" s="109">
        <v>0</v>
      </c>
      <c r="AG243" s="109">
        <v>0</v>
      </c>
      <c r="AH243" s="109">
        <v>0</v>
      </c>
      <c r="AI243" s="109">
        <v>0</v>
      </c>
      <c r="AJ243" s="109">
        <v>0</v>
      </c>
      <c r="AK243" s="109">
        <v>0</v>
      </c>
      <c r="AL243" s="109" t="s">
        <v>142</v>
      </c>
    </row>
    <row r="244" spans="2:38">
      <c r="B244" s="109" t="s">
        <v>1130</v>
      </c>
      <c r="C244" s="109" t="s">
        <v>1393</v>
      </c>
      <c r="D244" s="109" t="s">
        <v>1666</v>
      </c>
      <c r="E244" s="109" t="s">
        <v>1127</v>
      </c>
      <c r="F244" s="109">
        <v>0</v>
      </c>
      <c r="G244" s="109">
        <v>0</v>
      </c>
      <c r="H244" s="109">
        <v>0</v>
      </c>
      <c r="I244" s="109">
        <v>0</v>
      </c>
      <c r="J244" s="109">
        <v>0</v>
      </c>
      <c r="K244" s="109">
        <v>0</v>
      </c>
      <c r="L244" s="109">
        <v>0</v>
      </c>
      <c r="M244" s="109">
        <v>0</v>
      </c>
      <c r="N244" s="109">
        <v>0</v>
      </c>
      <c r="O244" s="109">
        <v>0</v>
      </c>
      <c r="P244" s="109">
        <v>0</v>
      </c>
      <c r="Q244" s="109">
        <v>0</v>
      </c>
      <c r="R244" s="109">
        <v>0</v>
      </c>
      <c r="S244" s="109">
        <v>0</v>
      </c>
      <c r="T244" s="109">
        <v>0</v>
      </c>
      <c r="U244" s="109">
        <v>0</v>
      </c>
      <c r="V244" s="109">
        <v>0</v>
      </c>
      <c r="W244" s="109">
        <v>0</v>
      </c>
      <c r="X244" s="109">
        <v>0</v>
      </c>
      <c r="Y244" s="109">
        <v>0</v>
      </c>
      <c r="Z244" s="109">
        <v>0</v>
      </c>
      <c r="AA244" s="109">
        <v>0</v>
      </c>
      <c r="AB244" s="109">
        <v>0</v>
      </c>
      <c r="AC244" s="109">
        <v>0</v>
      </c>
      <c r="AD244" s="109">
        <v>0</v>
      </c>
      <c r="AE244" s="109">
        <v>0</v>
      </c>
      <c r="AF244" s="109">
        <v>0</v>
      </c>
      <c r="AG244" s="109">
        <v>0</v>
      </c>
      <c r="AH244" s="109">
        <v>0</v>
      </c>
      <c r="AI244" s="109">
        <v>0</v>
      </c>
      <c r="AJ244" s="109">
        <v>0</v>
      </c>
      <c r="AK244" s="109">
        <v>0</v>
      </c>
      <c r="AL244" s="109" t="s">
        <v>142</v>
      </c>
    </row>
    <row r="245" spans="2:38">
      <c r="B245" s="109" t="s">
        <v>1131</v>
      </c>
      <c r="C245" s="109" t="s">
        <v>1394</v>
      </c>
      <c r="D245" s="109" t="s">
        <v>1667</v>
      </c>
      <c r="E245" s="109" t="s">
        <v>1127</v>
      </c>
      <c r="F245" s="109">
        <v>0</v>
      </c>
      <c r="G245" s="109">
        <v>0.53084200000000004</v>
      </c>
      <c r="H245" s="109">
        <v>1.5164519999999999</v>
      </c>
      <c r="I245" s="109">
        <v>2.99369</v>
      </c>
      <c r="J245" s="109">
        <v>4.9528829999999999</v>
      </c>
      <c r="K245" s="109">
        <v>7.3008350000000002</v>
      </c>
      <c r="L245" s="109">
        <v>10.976789</v>
      </c>
      <c r="M245" s="109">
        <v>16.620100000000001</v>
      </c>
      <c r="N245" s="109">
        <v>23.49588</v>
      </c>
      <c r="O245" s="109">
        <v>31.763241000000001</v>
      </c>
      <c r="P245" s="109">
        <v>40.905560000000001</v>
      </c>
      <c r="Q245" s="109">
        <v>49.642147000000001</v>
      </c>
      <c r="R245" s="109">
        <v>58.476996999999997</v>
      </c>
      <c r="S245" s="109">
        <v>67.177245999999997</v>
      </c>
      <c r="T245" s="109">
        <v>75.715880999999996</v>
      </c>
      <c r="U245" s="109">
        <v>84.085205000000002</v>
      </c>
      <c r="V245" s="109">
        <v>91.805854999999994</v>
      </c>
      <c r="W245" s="109">
        <v>99.797721999999993</v>
      </c>
      <c r="X245" s="109">
        <v>107.289001</v>
      </c>
      <c r="Y245" s="109">
        <v>113.900513</v>
      </c>
      <c r="Z245" s="109">
        <v>121.22287799999999</v>
      </c>
      <c r="AA245" s="109">
        <v>127.806213</v>
      </c>
      <c r="AB245" s="109">
        <v>134.47262599999999</v>
      </c>
      <c r="AC245" s="109">
        <v>141.422653</v>
      </c>
      <c r="AD245" s="109">
        <v>148.14317299999999</v>
      </c>
      <c r="AE245" s="109">
        <v>154.852417</v>
      </c>
      <c r="AF245" s="109">
        <v>161.660583</v>
      </c>
      <c r="AG245" s="109">
        <v>169.13922099999999</v>
      </c>
      <c r="AH245" s="109">
        <v>175.69311500000001</v>
      </c>
      <c r="AI245" s="109">
        <v>182.633545</v>
      </c>
      <c r="AJ245" s="109">
        <v>189.63705400000001</v>
      </c>
      <c r="AK245" s="109">
        <v>196.945831</v>
      </c>
      <c r="AL245" s="109" t="s">
        <v>142</v>
      </c>
    </row>
    <row r="246" spans="2:38">
      <c r="B246" s="109" t="s">
        <v>563</v>
      </c>
      <c r="D246" s="109" t="s">
        <v>1668</v>
      </c>
    </row>
    <row r="247" spans="2:38">
      <c r="B247" s="109" t="s">
        <v>1184</v>
      </c>
      <c r="C247" s="109" t="s">
        <v>1395</v>
      </c>
      <c r="D247" s="109" t="s">
        <v>1669</v>
      </c>
      <c r="E247" s="109" t="s">
        <v>1388</v>
      </c>
      <c r="F247" s="109">
        <v>416.68075599999997</v>
      </c>
      <c r="G247" s="109">
        <v>409.15490699999998</v>
      </c>
      <c r="H247" s="109">
        <v>404.529877</v>
      </c>
      <c r="I247" s="109">
        <v>396.47796599999998</v>
      </c>
      <c r="J247" s="109">
        <v>388.98980699999998</v>
      </c>
      <c r="K247" s="109">
        <v>379.45697000000001</v>
      </c>
      <c r="L247" s="109">
        <v>370.07324199999999</v>
      </c>
      <c r="M247" s="109">
        <v>361.44610599999999</v>
      </c>
      <c r="N247" s="109">
        <v>352.76406900000001</v>
      </c>
      <c r="O247" s="109">
        <v>343.56066900000002</v>
      </c>
      <c r="P247" s="109">
        <v>333.81878699999999</v>
      </c>
      <c r="Q247" s="109">
        <v>323.794983</v>
      </c>
      <c r="R247" s="109">
        <v>320.25204500000001</v>
      </c>
      <c r="S247" s="109">
        <v>316.14532500000001</v>
      </c>
      <c r="T247" s="109">
        <v>312.65210000000002</v>
      </c>
      <c r="U247" s="109">
        <v>308.385468</v>
      </c>
      <c r="V247" s="109">
        <v>304.23715199999998</v>
      </c>
      <c r="W247" s="109">
        <v>300.63772599999999</v>
      </c>
      <c r="X247" s="109">
        <v>296.55325299999998</v>
      </c>
      <c r="Y247" s="109">
        <v>292.41882299999997</v>
      </c>
      <c r="Z247" s="109">
        <v>288.76394699999997</v>
      </c>
      <c r="AA247" s="109">
        <v>284.95684799999998</v>
      </c>
      <c r="AB247" s="109">
        <v>283.66168199999998</v>
      </c>
      <c r="AC247" s="109">
        <v>282.64859000000001</v>
      </c>
      <c r="AD247" s="109">
        <v>281.33288599999997</v>
      </c>
      <c r="AE247" s="109">
        <v>280.511841</v>
      </c>
      <c r="AF247" s="109">
        <v>279.87280299999998</v>
      </c>
      <c r="AG247" s="109">
        <v>280.18786599999999</v>
      </c>
      <c r="AH247" s="109">
        <v>279.40164199999998</v>
      </c>
      <c r="AI247" s="109">
        <v>279.350281</v>
      </c>
      <c r="AJ247" s="109">
        <v>279.69216899999998</v>
      </c>
      <c r="AK247" s="109">
        <v>280.25091600000002</v>
      </c>
      <c r="AL247" s="100">
        <v>-1.2999999999999999E-2</v>
      </c>
    </row>
    <row r="248" spans="2:38">
      <c r="B248" s="109" t="s">
        <v>1183</v>
      </c>
      <c r="C248" s="109" t="s">
        <v>1396</v>
      </c>
      <c r="D248" s="109" t="s">
        <v>1670</v>
      </c>
      <c r="E248" s="109" t="s">
        <v>1390</v>
      </c>
      <c r="F248" s="109">
        <v>4.8133650000000001</v>
      </c>
      <c r="G248" s="109">
        <v>4.8419600000000003</v>
      </c>
      <c r="H248" s="109">
        <v>4.8707260000000003</v>
      </c>
      <c r="I248" s="109">
        <v>4.8996630000000003</v>
      </c>
      <c r="J248" s="109">
        <v>4.9287720000000004</v>
      </c>
      <c r="K248" s="109">
        <v>4.9580539999999997</v>
      </c>
      <c r="L248" s="109">
        <v>4.9875090000000002</v>
      </c>
      <c r="M248" s="109">
        <v>5.0171400000000004</v>
      </c>
      <c r="N248" s="109">
        <v>5.0469470000000003</v>
      </c>
      <c r="O248" s="109">
        <v>5.0769310000000001</v>
      </c>
      <c r="P248" s="109">
        <v>5.1070919999999997</v>
      </c>
      <c r="Q248" s="109">
        <v>5.1374339999999998</v>
      </c>
      <c r="R248" s="109">
        <v>5.1679550000000001</v>
      </c>
      <c r="S248" s="109">
        <v>5.198658</v>
      </c>
      <c r="T248" s="109">
        <v>5.2295429999999996</v>
      </c>
      <c r="U248" s="109">
        <v>5.2606109999999999</v>
      </c>
      <c r="V248" s="109">
        <v>5.2918640000000003</v>
      </c>
      <c r="W248" s="109">
        <v>5.3233030000000001</v>
      </c>
      <c r="X248" s="109">
        <v>5.3549290000000003</v>
      </c>
      <c r="Y248" s="109">
        <v>5.3867419999999999</v>
      </c>
      <c r="Z248" s="109">
        <v>5.4187450000000004</v>
      </c>
      <c r="AA248" s="109">
        <v>5.4509379999999998</v>
      </c>
      <c r="AB248" s="109">
        <v>5.4833220000000003</v>
      </c>
      <c r="AC248" s="109">
        <v>5.515898</v>
      </c>
      <c r="AD248" s="109">
        <v>5.548667</v>
      </c>
      <c r="AE248" s="109">
        <v>5.5816319999999999</v>
      </c>
      <c r="AF248" s="109">
        <v>5.6147919999999996</v>
      </c>
      <c r="AG248" s="109">
        <v>5.6481500000000002</v>
      </c>
      <c r="AH248" s="109">
        <v>5.681705</v>
      </c>
      <c r="AI248" s="109">
        <v>5.7154600000000002</v>
      </c>
      <c r="AJ248" s="109">
        <v>5.7494160000000001</v>
      </c>
      <c r="AK248" s="109">
        <v>5.7835729999999996</v>
      </c>
      <c r="AL248" s="100">
        <v>6.0000000000000001E-3</v>
      </c>
    </row>
    <row r="249" spans="2:38">
      <c r="B249" s="109" t="s">
        <v>133</v>
      </c>
      <c r="D249" s="109" t="s">
        <v>1671</v>
      </c>
    </row>
    <row r="250" spans="2:38">
      <c r="B250" s="109" t="s">
        <v>1128</v>
      </c>
      <c r="C250" s="109" t="s">
        <v>1397</v>
      </c>
      <c r="D250" s="109" t="s">
        <v>1672</v>
      </c>
      <c r="E250" s="109" t="s">
        <v>1127</v>
      </c>
      <c r="F250" s="109">
        <v>86.762908999999993</v>
      </c>
      <c r="G250" s="109">
        <v>84.306113999999994</v>
      </c>
      <c r="H250" s="109">
        <v>83.001830999999996</v>
      </c>
      <c r="I250" s="109">
        <v>81.066428999999999</v>
      </c>
      <c r="J250" s="109">
        <v>79.037163000000007</v>
      </c>
      <c r="K250" s="109">
        <v>76.613297000000003</v>
      </c>
      <c r="L250" s="109">
        <v>74.252257999999998</v>
      </c>
      <c r="M250" s="109">
        <v>72.069480999999996</v>
      </c>
      <c r="N250" s="109">
        <v>69.893257000000006</v>
      </c>
      <c r="O250" s="109">
        <v>67.634338</v>
      </c>
      <c r="P250" s="109">
        <v>65.292312999999993</v>
      </c>
      <c r="Q250" s="109">
        <v>62.918449000000003</v>
      </c>
      <c r="R250" s="109">
        <v>61.819186999999999</v>
      </c>
      <c r="S250" s="109">
        <v>60.623375000000003</v>
      </c>
      <c r="T250" s="109">
        <v>59.551369000000001</v>
      </c>
      <c r="U250" s="109">
        <v>58.340328</v>
      </c>
      <c r="V250" s="109">
        <v>57.169089999999997</v>
      </c>
      <c r="W250" s="109">
        <v>56.117263999999999</v>
      </c>
      <c r="X250" s="109">
        <v>54.977631000000002</v>
      </c>
      <c r="Y250" s="109">
        <v>53.831322</v>
      </c>
      <c r="Z250" s="109">
        <v>52.775950999999999</v>
      </c>
      <c r="AA250" s="109">
        <v>51.681522000000001</v>
      </c>
      <c r="AB250" s="109">
        <v>51.084251000000002</v>
      </c>
      <c r="AC250" s="109">
        <v>50.539864000000001</v>
      </c>
      <c r="AD250" s="109">
        <v>49.941414000000002</v>
      </c>
      <c r="AE250" s="109">
        <v>49.431511</v>
      </c>
      <c r="AF250" s="109">
        <v>48.953727999999998</v>
      </c>
      <c r="AG250" s="109">
        <v>48.641235000000002</v>
      </c>
      <c r="AH250" s="109">
        <v>48.134163000000001</v>
      </c>
      <c r="AI250" s="109">
        <v>47.751972000000002</v>
      </c>
      <c r="AJ250" s="109">
        <v>47.434081999999997</v>
      </c>
      <c r="AK250" s="109">
        <v>47.147132999999997</v>
      </c>
      <c r="AL250" s="100">
        <v>-1.9E-2</v>
      </c>
    </row>
    <row r="251" spans="2:38">
      <c r="B251" s="109" t="s">
        <v>1120</v>
      </c>
      <c r="C251" s="109" t="s">
        <v>1398</v>
      </c>
      <c r="D251" s="109" t="s">
        <v>1673</v>
      </c>
      <c r="E251" s="109" t="s">
        <v>1127</v>
      </c>
      <c r="F251" s="109">
        <v>2.235385</v>
      </c>
      <c r="G251" s="109">
        <v>3.1859519999999999</v>
      </c>
      <c r="H251" s="109">
        <v>2.322066</v>
      </c>
      <c r="I251" s="109">
        <v>1.5368459999999999</v>
      </c>
      <c r="J251" s="109">
        <v>1.430444</v>
      </c>
      <c r="K251" s="109">
        <v>1.323928</v>
      </c>
      <c r="L251" s="109">
        <v>1.2232050000000001</v>
      </c>
      <c r="M251" s="109">
        <v>1.1355170000000001</v>
      </c>
      <c r="N251" s="109">
        <v>1.0484849999999999</v>
      </c>
      <c r="O251" s="109">
        <v>0.96447400000000005</v>
      </c>
      <c r="P251" s="109">
        <v>0.88311600000000001</v>
      </c>
      <c r="Q251" s="109">
        <v>0.80201199999999995</v>
      </c>
      <c r="R251" s="109">
        <v>0.73750899999999997</v>
      </c>
      <c r="S251" s="109">
        <v>0.67493400000000003</v>
      </c>
      <c r="T251" s="109">
        <v>0.61419000000000001</v>
      </c>
      <c r="U251" s="109">
        <v>0.55547800000000003</v>
      </c>
      <c r="V251" s="109">
        <v>0.500224</v>
      </c>
      <c r="W251" s="109">
        <v>0.45387899999999998</v>
      </c>
      <c r="X251" s="109">
        <v>0.404642</v>
      </c>
      <c r="Y251" s="109">
        <v>0.35112399999999999</v>
      </c>
      <c r="Z251" s="109">
        <v>0.296574</v>
      </c>
      <c r="AA251" s="109">
        <v>0.248728</v>
      </c>
      <c r="AB251" s="109">
        <v>0.24607599999999999</v>
      </c>
      <c r="AC251" s="109">
        <v>0.24366399999999999</v>
      </c>
      <c r="AD251" s="109">
        <v>0.24105099999999999</v>
      </c>
      <c r="AE251" s="109">
        <v>0.23888200000000001</v>
      </c>
      <c r="AF251" s="109">
        <v>0.236868</v>
      </c>
      <c r="AG251" s="109">
        <v>0.235655</v>
      </c>
      <c r="AH251" s="109">
        <v>0.233567</v>
      </c>
      <c r="AI251" s="109">
        <v>0.232095</v>
      </c>
      <c r="AJ251" s="109">
        <v>0.23092799999999999</v>
      </c>
      <c r="AK251" s="109">
        <v>0.22997100000000001</v>
      </c>
      <c r="AL251" s="100">
        <v>-7.0999999999999994E-2</v>
      </c>
    </row>
    <row r="252" spans="2:38">
      <c r="B252" s="109" t="s">
        <v>1130</v>
      </c>
      <c r="C252" s="109" t="s">
        <v>1399</v>
      </c>
      <c r="D252" s="109" t="s">
        <v>1674</v>
      </c>
      <c r="E252" s="109" t="s">
        <v>1127</v>
      </c>
      <c r="F252" s="109">
        <v>0</v>
      </c>
      <c r="G252" s="109">
        <v>0</v>
      </c>
      <c r="H252" s="109">
        <v>0</v>
      </c>
      <c r="I252" s="109">
        <v>0</v>
      </c>
      <c r="J252" s="109">
        <v>0</v>
      </c>
      <c r="K252" s="109">
        <v>0</v>
      </c>
      <c r="L252" s="109">
        <v>0</v>
      </c>
      <c r="M252" s="109">
        <v>0</v>
      </c>
      <c r="N252" s="109">
        <v>0</v>
      </c>
      <c r="O252" s="109">
        <v>0</v>
      </c>
      <c r="P252" s="109">
        <v>0</v>
      </c>
      <c r="Q252" s="109">
        <v>0</v>
      </c>
      <c r="R252" s="109">
        <v>0</v>
      </c>
      <c r="S252" s="109">
        <v>0</v>
      </c>
      <c r="T252" s="109">
        <v>0</v>
      </c>
      <c r="U252" s="109">
        <v>0</v>
      </c>
      <c r="V252" s="109">
        <v>0</v>
      </c>
      <c r="W252" s="109">
        <v>0</v>
      </c>
      <c r="X252" s="109">
        <v>0</v>
      </c>
      <c r="Y252" s="109">
        <v>0</v>
      </c>
      <c r="Z252" s="109">
        <v>0</v>
      </c>
      <c r="AA252" s="109">
        <v>0</v>
      </c>
      <c r="AB252" s="109">
        <v>0</v>
      </c>
      <c r="AC252" s="109">
        <v>0</v>
      </c>
      <c r="AD252" s="109">
        <v>0</v>
      </c>
      <c r="AE252" s="109">
        <v>0</v>
      </c>
      <c r="AF252" s="109">
        <v>0</v>
      </c>
      <c r="AG252" s="109">
        <v>0</v>
      </c>
      <c r="AH252" s="109">
        <v>0</v>
      </c>
      <c r="AI252" s="109">
        <v>0</v>
      </c>
      <c r="AJ252" s="109">
        <v>0</v>
      </c>
      <c r="AK252" s="109">
        <v>0</v>
      </c>
      <c r="AL252" s="109" t="s">
        <v>142</v>
      </c>
    </row>
    <row r="253" spans="2:38">
      <c r="B253" s="109" t="s">
        <v>1131</v>
      </c>
      <c r="C253" s="109" t="s">
        <v>1400</v>
      </c>
      <c r="D253" s="109" t="s">
        <v>1675</v>
      </c>
      <c r="E253" s="109" t="s">
        <v>1127</v>
      </c>
      <c r="F253" s="109">
        <v>0.41039300000000001</v>
      </c>
      <c r="G253" s="109">
        <v>0.45460099999999998</v>
      </c>
      <c r="H253" s="109">
        <v>0.50124199999999997</v>
      </c>
      <c r="I253" s="109">
        <v>0.540412</v>
      </c>
      <c r="J253" s="109">
        <v>0.57549600000000001</v>
      </c>
      <c r="K253" s="109">
        <v>0.60282999999999998</v>
      </c>
      <c r="L253" s="109">
        <v>0.62714300000000001</v>
      </c>
      <c r="M253" s="109">
        <v>0.64570799999999995</v>
      </c>
      <c r="N253" s="109">
        <v>0.66405700000000001</v>
      </c>
      <c r="O253" s="109">
        <v>0.67871499999999996</v>
      </c>
      <c r="P253" s="109">
        <v>0.68984699999999999</v>
      </c>
      <c r="Q253" s="109">
        <v>0.70019699999999996</v>
      </c>
      <c r="R253" s="109">
        <v>0.72452499999999997</v>
      </c>
      <c r="S253" s="109">
        <v>0.74545099999999997</v>
      </c>
      <c r="T253" s="109">
        <v>0.76766599999999996</v>
      </c>
      <c r="U253" s="109">
        <v>0.78569100000000003</v>
      </c>
      <c r="V253" s="109">
        <v>0.80185499999999998</v>
      </c>
      <c r="W253" s="109">
        <v>0.81404500000000002</v>
      </c>
      <c r="X253" s="109">
        <v>0.82663299999999995</v>
      </c>
      <c r="Y253" s="109">
        <v>0.84219699999999997</v>
      </c>
      <c r="Z253" s="109">
        <v>0.86042200000000002</v>
      </c>
      <c r="AA253" s="109">
        <v>0.90076100000000003</v>
      </c>
      <c r="AB253" s="109">
        <v>0.95246699999999995</v>
      </c>
      <c r="AC253" s="109">
        <v>1.0081420000000001</v>
      </c>
      <c r="AD253" s="109">
        <v>1.0658890000000001</v>
      </c>
      <c r="AE253" s="109">
        <v>1.1289119999999999</v>
      </c>
      <c r="AF253" s="109">
        <v>1.196442</v>
      </c>
      <c r="AG253" s="109">
        <v>1.272354</v>
      </c>
      <c r="AH253" s="109">
        <v>1.3477380000000001</v>
      </c>
      <c r="AI253" s="109">
        <v>1.4313530000000001</v>
      </c>
      <c r="AJ253" s="109">
        <v>1.5223279999999999</v>
      </c>
      <c r="AK253" s="109">
        <v>1.620312</v>
      </c>
      <c r="AL253" s="100">
        <v>4.4999999999999998E-2</v>
      </c>
    </row>
    <row r="254" spans="2:38">
      <c r="B254" s="109" t="s">
        <v>556</v>
      </c>
      <c r="D254" s="109" t="s">
        <v>1676</v>
      </c>
    </row>
    <row r="255" spans="2:38">
      <c r="B255" s="109" t="s">
        <v>1185</v>
      </c>
      <c r="C255" s="109" t="s">
        <v>1401</v>
      </c>
      <c r="D255" s="109" t="s">
        <v>1677</v>
      </c>
      <c r="E255" s="109" t="s">
        <v>1402</v>
      </c>
      <c r="F255" s="109">
        <v>4889.7353519999997</v>
      </c>
      <c r="G255" s="109">
        <v>5156.6806640000004</v>
      </c>
      <c r="H255" s="109">
        <v>5372.2089839999999</v>
      </c>
      <c r="I255" s="109">
        <v>5628.09375</v>
      </c>
      <c r="J255" s="109">
        <v>5880.2001950000003</v>
      </c>
      <c r="K255" s="109">
        <v>6094.5864259999998</v>
      </c>
      <c r="L255" s="109">
        <v>6268.7861329999996</v>
      </c>
      <c r="M255" s="109">
        <v>6451.1318359999996</v>
      </c>
      <c r="N255" s="109">
        <v>6650.6171880000002</v>
      </c>
      <c r="O255" s="109">
        <v>6853.71875</v>
      </c>
      <c r="P255" s="109">
        <v>7078.9506840000004</v>
      </c>
      <c r="Q255" s="109">
        <v>7266.751953</v>
      </c>
      <c r="R255" s="109">
        <v>7493.6474609999996</v>
      </c>
      <c r="S255" s="109">
        <v>7711.1591799999997</v>
      </c>
      <c r="T255" s="109">
        <v>7924.2485349999997</v>
      </c>
      <c r="U255" s="109">
        <v>8145.9790039999998</v>
      </c>
      <c r="V255" s="109">
        <v>8359.0400389999995</v>
      </c>
      <c r="W255" s="109">
        <v>8575.9599610000005</v>
      </c>
      <c r="X255" s="109">
        <v>8826.15625</v>
      </c>
      <c r="Y255" s="109">
        <v>9046.71875</v>
      </c>
      <c r="Z255" s="109">
        <v>9279.6396480000003</v>
      </c>
      <c r="AA255" s="109">
        <v>9527.5566409999992</v>
      </c>
      <c r="AB255" s="109">
        <v>9797.0556639999995</v>
      </c>
      <c r="AC255" s="109">
        <v>10049.824219</v>
      </c>
      <c r="AD255" s="109">
        <v>10315.028319999999</v>
      </c>
      <c r="AE255" s="109">
        <v>10582.304688</v>
      </c>
      <c r="AF255" s="109">
        <v>10860.224609000001</v>
      </c>
      <c r="AG255" s="109">
        <v>11162.009765999999</v>
      </c>
      <c r="AH255" s="109">
        <v>11475.46875</v>
      </c>
      <c r="AI255" s="109">
        <v>11835.691406</v>
      </c>
      <c r="AJ255" s="109">
        <v>12209.767578000001</v>
      </c>
      <c r="AK255" s="109">
        <v>12516.130859000001</v>
      </c>
      <c r="AL255" s="100">
        <v>3.1E-2</v>
      </c>
    </row>
    <row r="256" spans="2:38">
      <c r="B256" s="109" t="s">
        <v>1186</v>
      </c>
      <c r="C256" s="109" t="s">
        <v>1403</v>
      </c>
      <c r="D256" s="109" t="s">
        <v>1678</v>
      </c>
      <c r="E256" s="109" t="s">
        <v>1402</v>
      </c>
      <c r="F256" s="109">
        <v>1823.1679690000001</v>
      </c>
      <c r="G256" s="109">
        <v>1908.395996</v>
      </c>
      <c r="H256" s="109">
        <v>1944.5722659999999</v>
      </c>
      <c r="I256" s="109">
        <v>2002.815552</v>
      </c>
      <c r="J256" s="109">
        <v>2079.298096</v>
      </c>
      <c r="K256" s="109">
        <v>2163.3439939999998</v>
      </c>
      <c r="L256" s="109">
        <v>2248.3400879999999</v>
      </c>
      <c r="M256" s="109">
        <v>2353.4111330000001</v>
      </c>
      <c r="N256" s="109">
        <v>2468.5520019999999</v>
      </c>
      <c r="O256" s="109">
        <v>2575.9233399999998</v>
      </c>
      <c r="P256" s="109">
        <v>2676.4560550000001</v>
      </c>
      <c r="Q256" s="109">
        <v>2754.3237300000001</v>
      </c>
      <c r="R256" s="109">
        <v>2847.4958499999998</v>
      </c>
      <c r="S256" s="109">
        <v>2935.1171880000002</v>
      </c>
      <c r="T256" s="109">
        <v>3025.2998050000001</v>
      </c>
      <c r="U256" s="109">
        <v>3112.4057619999999</v>
      </c>
      <c r="V256" s="109">
        <v>3205.0026859999998</v>
      </c>
      <c r="W256" s="109">
        <v>3298.0275879999999</v>
      </c>
      <c r="X256" s="109">
        <v>3405.5017090000001</v>
      </c>
      <c r="Y256" s="109">
        <v>3496.6762699999999</v>
      </c>
      <c r="Z256" s="109">
        <v>3594.181885</v>
      </c>
      <c r="AA256" s="109">
        <v>3700.5283199999999</v>
      </c>
      <c r="AB256" s="109">
        <v>3820.5083009999998</v>
      </c>
      <c r="AC256" s="109">
        <v>3934.8896479999999</v>
      </c>
      <c r="AD256" s="109">
        <v>4052.5656739999999</v>
      </c>
      <c r="AE256" s="109">
        <v>4173.1708980000003</v>
      </c>
      <c r="AF256" s="109">
        <v>4291.4741210000002</v>
      </c>
      <c r="AG256" s="109">
        <v>4414.966797</v>
      </c>
      <c r="AH256" s="109">
        <v>4544.2700199999999</v>
      </c>
      <c r="AI256" s="109">
        <v>4690.1435549999997</v>
      </c>
      <c r="AJ256" s="109">
        <v>4842.4624020000001</v>
      </c>
      <c r="AK256" s="109">
        <v>4970.7250979999999</v>
      </c>
      <c r="AL256" s="100">
        <v>3.3000000000000002E-2</v>
      </c>
    </row>
    <row r="257" spans="2:38">
      <c r="B257" s="109" t="s">
        <v>1187</v>
      </c>
      <c r="C257" s="109" t="s">
        <v>1404</v>
      </c>
      <c r="D257" s="109" t="s">
        <v>1679</v>
      </c>
      <c r="E257" s="109" t="s">
        <v>1402</v>
      </c>
      <c r="F257" s="109">
        <v>3066.5673830000001</v>
      </c>
      <c r="G257" s="109">
        <v>3248.2849120000001</v>
      </c>
      <c r="H257" s="109">
        <v>3427.6369629999999</v>
      </c>
      <c r="I257" s="109">
        <v>3625.2783199999999</v>
      </c>
      <c r="J257" s="109">
        <v>3800.9020999999998</v>
      </c>
      <c r="K257" s="109">
        <v>3931.242432</v>
      </c>
      <c r="L257" s="109">
        <v>4020.446289</v>
      </c>
      <c r="M257" s="109">
        <v>4097.720703</v>
      </c>
      <c r="N257" s="109">
        <v>4182.0649409999996</v>
      </c>
      <c r="O257" s="109">
        <v>4277.7954099999997</v>
      </c>
      <c r="P257" s="109">
        <v>4402.4946289999998</v>
      </c>
      <c r="Q257" s="109">
        <v>4512.4282229999999</v>
      </c>
      <c r="R257" s="109">
        <v>4646.1513670000004</v>
      </c>
      <c r="S257" s="109">
        <v>4776.0419920000004</v>
      </c>
      <c r="T257" s="109">
        <v>4898.9487300000001</v>
      </c>
      <c r="U257" s="109">
        <v>5033.5732420000004</v>
      </c>
      <c r="V257" s="109">
        <v>5154.0375979999999</v>
      </c>
      <c r="W257" s="109">
        <v>5277.9326170000004</v>
      </c>
      <c r="X257" s="109">
        <v>5420.6547849999997</v>
      </c>
      <c r="Y257" s="109">
        <v>5550.0429690000001</v>
      </c>
      <c r="Z257" s="109">
        <v>5685.4580079999996</v>
      </c>
      <c r="AA257" s="109">
        <v>5827.0288090000004</v>
      </c>
      <c r="AB257" s="109">
        <v>5976.5473629999997</v>
      </c>
      <c r="AC257" s="109">
        <v>6114.9340819999998</v>
      </c>
      <c r="AD257" s="109">
        <v>6262.4624020000001</v>
      </c>
      <c r="AE257" s="109">
        <v>6409.1337890000004</v>
      </c>
      <c r="AF257" s="109">
        <v>6568.7504879999997</v>
      </c>
      <c r="AG257" s="109">
        <v>6747.0434569999998</v>
      </c>
      <c r="AH257" s="109">
        <v>6931.1992190000001</v>
      </c>
      <c r="AI257" s="109">
        <v>7145.5478519999997</v>
      </c>
      <c r="AJ257" s="109">
        <v>7367.3051759999998</v>
      </c>
      <c r="AK257" s="109">
        <v>7545.4052730000003</v>
      </c>
      <c r="AL257" s="100">
        <v>2.9000000000000001E-2</v>
      </c>
    </row>
    <row r="258" spans="2:38">
      <c r="B258" s="109" t="s">
        <v>133</v>
      </c>
      <c r="D258" s="109" t="s">
        <v>1680</v>
      </c>
    </row>
    <row r="259" spans="2:38">
      <c r="B259" s="109" t="s">
        <v>1128</v>
      </c>
      <c r="C259" s="109" t="s">
        <v>1405</v>
      </c>
      <c r="D259" s="109" t="s">
        <v>1681</v>
      </c>
      <c r="E259" s="109" t="s">
        <v>1127</v>
      </c>
      <c r="F259" s="109">
        <v>373.04852299999999</v>
      </c>
      <c r="G259" s="109">
        <v>492.63659699999999</v>
      </c>
      <c r="H259" s="109">
        <v>398.97430400000002</v>
      </c>
      <c r="I259" s="109">
        <v>270.68814099999997</v>
      </c>
      <c r="J259" s="109">
        <v>260.35339399999998</v>
      </c>
      <c r="K259" s="109">
        <v>284.41613799999999</v>
      </c>
      <c r="L259" s="109">
        <v>260.11810300000002</v>
      </c>
      <c r="M259" s="109">
        <v>305.99264499999998</v>
      </c>
      <c r="N259" s="109">
        <v>287.353027</v>
      </c>
      <c r="O259" s="109">
        <v>286.02362099999999</v>
      </c>
      <c r="P259" s="109">
        <v>309.098389</v>
      </c>
      <c r="Q259" s="109">
        <v>290.22256499999997</v>
      </c>
      <c r="R259" s="109">
        <v>287.38903800000003</v>
      </c>
      <c r="S259" s="109">
        <v>304.67053199999998</v>
      </c>
      <c r="T259" s="109">
        <v>287.642517</v>
      </c>
      <c r="U259" s="109">
        <v>286.05914300000001</v>
      </c>
      <c r="V259" s="109">
        <v>289.48724399999998</v>
      </c>
      <c r="W259" s="109">
        <v>303.53295900000001</v>
      </c>
      <c r="X259" s="109">
        <v>290.359711</v>
      </c>
      <c r="Y259" s="109">
        <v>303.77838100000002</v>
      </c>
      <c r="Z259" s="109">
        <v>302.08587599999998</v>
      </c>
      <c r="AA259" s="109">
        <v>289.51818800000001</v>
      </c>
      <c r="AB259" s="109">
        <v>302.03198200000003</v>
      </c>
      <c r="AC259" s="109">
        <v>299.421448</v>
      </c>
      <c r="AD259" s="109">
        <v>299.355164</v>
      </c>
      <c r="AE259" s="109">
        <v>301.17114299999997</v>
      </c>
      <c r="AF259" s="109">
        <v>301.36944599999998</v>
      </c>
      <c r="AG259" s="109">
        <v>300.46417200000002</v>
      </c>
      <c r="AH259" s="109">
        <v>301.91915899999998</v>
      </c>
      <c r="AI259" s="109">
        <v>302.29302999999999</v>
      </c>
      <c r="AJ259" s="109">
        <v>301.71484400000003</v>
      </c>
      <c r="AK259" s="109">
        <v>301.03601099999997</v>
      </c>
      <c r="AL259" s="100">
        <v>-7.0000000000000001E-3</v>
      </c>
    </row>
    <row r="260" spans="2:38">
      <c r="B260" s="109" t="s">
        <v>1120</v>
      </c>
      <c r="C260" s="109" t="s">
        <v>1406</v>
      </c>
      <c r="D260" s="109" t="s">
        <v>1682</v>
      </c>
      <c r="E260" s="109" t="s">
        <v>1127</v>
      </c>
      <c r="F260" s="109">
        <v>540.36908000000005</v>
      </c>
      <c r="G260" s="109">
        <v>498.79110700000001</v>
      </c>
      <c r="H260" s="109">
        <v>528.29766800000004</v>
      </c>
      <c r="I260" s="109">
        <v>585.81372099999999</v>
      </c>
      <c r="J260" s="109">
        <v>598.65875200000005</v>
      </c>
      <c r="K260" s="109">
        <v>547.18670699999996</v>
      </c>
      <c r="L260" s="109">
        <v>586.83374000000003</v>
      </c>
      <c r="M260" s="109">
        <v>508.31253099999998</v>
      </c>
      <c r="N260" s="109">
        <v>541.50268600000004</v>
      </c>
      <c r="O260" s="109">
        <v>543.14996299999996</v>
      </c>
      <c r="P260" s="109">
        <v>498.26242100000002</v>
      </c>
      <c r="Q260" s="109">
        <v>539.54382299999997</v>
      </c>
      <c r="R260" s="109">
        <v>540.50958300000002</v>
      </c>
      <c r="S260" s="109">
        <v>503.43539399999997</v>
      </c>
      <c r="T260" s="109">
        <v>533.15039100000001</v>
      </c>
      <c r="U260" s="109">
        <v>531.77252199999998</v>
      </c>
      <c r="V260" s="109">
        <v>520.51074200000005</v>
      </c>
      <c r="W260" s="109">
        <v>487.70532200000002</v>
      </c>
      <c r="X260" s="109">
        <v>506.624664</v>
      </c>
      <c r="Y260" s="109">
        <v>473.15625</v>
      </c>
      <c r="Z260" s="109">
        <v>470.15078699999998</v>
      </c>
      <c r="AA260" s="109">
        <v>487.993042</v>
      </c>
      <c r="AB260" s="109">
        <v>452.730774</v>
      </c>
      <c r="AC260" s="109">
        <v>446.88406400000002</v>
      </c>
      <c r="AD260" s="109">
        <v>437.73727400000001</v>
      </c>
      <c r="AE260" s="109">
        <v>426.45843500000001</v>
      </c>
      <c r="AF260" s="109">
        <v>418.569885</v>
      </c>
      <c r="AG260" s="109">
        <v>414.66601600000001</v>
      </c>
      <c r="AH260" s="109">
        <v>406.38665800000001</v>
      </c>
      <c r="AI260" s="109">
        <v>401.58767699999999</v>
      </c>
      <c r="AJ260" s="109">
        <v>398.158569</v>
      </c>
      <c r="AK260" s="109">
        <v>397.07925399999999</v>
      </c>
      <c r="AL260" s="100">
        <v>-0.01</v>
      </c>
    </row>
    <row r="261" spans="2:38">
      <c r="B261" s="109" t="s">
        <v>1130</v>
      </c>
      <c r="C261" s="109" t="s">
        <v>1407</v>
      </c>
      <c r="D261" s="109" t="s">
        <v>1683</v>
      </c>
      <c r="E261" s="109" t="s">
        <v>1127</v>
      </c>
      <c r="F261" s="109">
        <v>0</v>
      </c>
      <c r="G261" s="109">
        <v>0</v>
      </c>
      <c r="H261" s="109">
        <v>0</v>
      </c>
      <c r="I261" s="109">
        <v>0</v>
      </c>
      <c r="J261" s="109">
        <v>0</v>
      </c>
      <c r="K261" s="109">
        <v>0</v>
      </c>
      <c r="L261" s="109">
        <v>0</v>
      </c>
      <c r="M261" s="109">
        <v>0</v>
      </c>
      <c r="N261" s="109">
        <v>0</v>
      </c>
      <c r="O261" s="109">
        <v>0</v>
      </c>
      <c r="P261" s="109">
        <v>0</v>
      </c>
      <c r="Q261" s="109">
        <v>0</v>
      </c>
      <c r="R261" s="109">
        <v>0</v>
      </c>
      <c r="S261" s="109">
        <v>0</v>
      </c>
      <c r="T261" s="109">
        <v>0</v>
      </c>
      <c r="U261" s="109">
        <v>0</v>
      </c>
      <c r="V261" s="109">
        <v>0</v>
      </c>
      <c r="W261" s="109">
        <v>0</v>
      </c>
      <c r="X261" s="109">
        <v>0</v>
      </c>
      <c r="Y261" s="109">
        <v>0</v>
      </c>
      <c r="Z261" s="109">
        <v>0</v>
      </c>
      <c r="AA261" s="109">
        <v>0</v>
      </c>
      <c r="AB261" s="109">
        <v>0</v>
      </c>
      <c r="AC261" s="109">
        <v>0</v>
      </c>
      <c r="AD261" s="109">
        <v>0</v>
      </c>
      <c r="AE261" s="109">
        <v>0</v>
      </c>
      <c r="AF261" s="109">
        <v>0</v>
      </c>
      <c r="AG261" s="109">
        <v>0</v>
      </c>
      <c r="AH261" s="109">
        <v>0</v>
      </c>
      <c r="AI261" s="109">
        <v>0</v>
      </c>
      <c r="AJ261" s="109">
        <v>0</v>
      </c>
      <c r="AK261" s="109">
        <v>0</v>
      </c>
      <c r="AL261" s="109" t="s">
        <v>142</v>
      </c>
    </row>
    <row r="262" spans="2:38">
      <c r="B262" s="109" t="s">
        <v>1131</v>
      </c>
      <c r="C262" s="109" t="s">
        <v>1408</v>
      </c>
      <c r="D262" s="109" t="s">
        <v>1684</v>
      </c>
      <c r="E262" s="109" t="s">
        <v>1127</v>
      </c>
      <c r="F262" s="109">
        <v>13.90934</v>
      </c>
      <c r="G262" s="109">
        <v>17.410114</v>
      </c>
      <c r="H262" s="109">
        <v>43.843933</v>
      </c>
      <c r="I262" s="109">
        <v>30.469657999999999</v>
      </c>
      <c r="J262" s="109">
        <v>32.936737000000001</v>
      </c>
      <c r="K262" s="109">
        <v>44.320019000000002</v>
      </c>
      <c r="L262" s="109">
        <v>42.345123000000001</v>
      </c>
      <c r="M262" s="109">
        <v>50.059466999999998</v>
      </c>
      <c r="N262" s="109">
        <v>46.811691000000003</v>
      </c>
      <c r="O262" s="109">
        <v>47.560921</v>
      </c>
      <c r="P262" s="109">
        <v>55.391410999999998</v>
      </c>
      <c r="Q262" s="109">
        <v>46.84478</v>
      </c>
      <c r="R262" s="109">
        <v>49.562832</v>
      </c>
      <c r="S262" s="109">
        <v>57.838287000000001</v>
      </c>
      <c r="T262" s="109">
        <v>55.271194000000001</v>
      </c>
      <c r="U262" s="109">
        <v>58.276950999999997</v>
      </c>
      <c r="V262" s="109">
        <v>62.914200000000001</v>
      </c>
      <c r="W262" s="109">
        <v>71.488654999999994</v>
      </c>
      <c r="X262" s="109">
        <v>72.386870999999999</v>
      </c>
      <c r="Y262" s="109">
        <v>82.020920000000004</v>
      </c>
      <c r="Z262" s="109">
        <v>86.199387000000002</v>
      </c>
      <c r="AA262" s="109">
        <v>87.187720999999996</v>
      </c>
      <c r="AB262" s="109">
        <v>98.987724</v>
      </c>
      <c r="AC262" s="109">
        <v>106.003815</v>
      </c>
      <c r="AD262" s="109">
        <v>112.71416499999999</v>
      </c>
      <c r="AE262" s="109">
        <v>118.97422</v>
      </c>
      <c r="AF262" s="109">
        <v>124.575676</v>
      </c>
      <c r="AG262" s="109">
        <v>128.616287</v>
      </c>
      <c r="AH262" s="109">
        <v>133.25088500000001</v>
      </c>
      <c r="AI262" s="109">
        <v>136.66824299999999</v>
      </c>
      <c r="AJ262" s="109">
        <v>140.11526499999999</v>
      </c>
      <c r="AK262" s="109">
        <v>141.97546399999999</v>
      </c>
      <c r="AL262" s="100">
        <v>7.8E-2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N197"/>
  <sheetViews>
    <sheetView topLeftCell="A116" zoomScaleNormal="100" workbookViewId="0">
      <selection activeCell="A128" sqref="A128"/>
    </sheetView>
  </sheetViews>
  <sheetFormatPr defaultColWidth="9.08984375" defaultRowHeight="14.5"/>
  <cols>
    <col min="1" max="1" width="20.6328125" style="108" customWidth="1"/>
    <col min="2" max="2" width="27.90625" style="108" customWidth="1"/>
    <col min="3" max="3" width="19.54296875" style="8" customWidth="1"/>
    <col min="4" max="4" width="19.36328125" style="44" customWidth="1"/>
    <col min="5" max="5" width="16.6328125" style="108" customWidth="1"/>
    <col min="6" max="6" width="11.90625" style="108" customWidth="1"/>
    <col min="7" max="10" width="9.08984375" style="108"/>
    <col min="11" max="11" width="15.26953125" style="108" customWidth="1"/>
    <col min="12" max="12" width="14.81640625" style="108" customWidth="1"/>
    <col min="13" max="13" width="13.08984375" style="108" customWidth="1"/>
    <col min="14" max="17" width="9.08984375" style="108"/>
    <col min="18" max="25" width="9.08984375" style="8"/>
    <col min="26" max="16384" width="9.08984375" style="108"/>
  </cols>
  <sheetData>
    <row r="1" spans="1:33" s="1" customFormat="1">
      <c r="A1" s="1" t="s">
        <v>1409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4" t="s">
        <v>114</v>
      </c>
      <c r="B2" s="101" t="s">
        <v>807</v>
      </c>
      <c r="C2" s="123">
        <f>INDEX('AEO 40 (2021)'!$D$17:$AG$71,MATCH($B2,'AEO 40 (2021)'!$B$17:$B$71,0),MATCH(C$1,'AEO 40 (2021)'!$D$1:$AG$1,0))</f>
        <v>41.854633</v>
      </c>
      <c r="D2" s="123">
        <f>INDEX('AEO 40'!$D$17:$AG$71,MATCH($B2,'AEO 40'!$B$17:$B$71,0),MATCH(D$1,'AEO 40'!$D$1:$AG$1,0))</f>
        <v>42.9375</v>
      </c>
      <c r="E2" s="123">
        <f>INDEX('AEO 40'!$D$17:$AG$71,MATCH($B2,'AEO 40'!$B$17:$B$71,0),MATCH(E$1,'AEO 40'!$D$1:$AG$1,0))</f>
        <v>43.356419000000002</v>
      </c>
      <c r="F2" s="123">
        <f>INDEX('AEO 40'!$D$17:$AG$71,MATCH($B2,'AEO 40'!$B$17:$B$71,0),MATCH(F$1,'AEO 40'!$D$1:$AG$1,0))</f>
        <v>43.388385999999997</v>
      </c>
      <c r="G2" s="123">
        <f>INDEX('AEO 40'!$D$17:$AG$71,MATCH($B2,'AEO 40'!$B$17:$B$71,0),MATCH(G$1,'AEO 40'!$D$1:$AG$1,0))</f>
        <v>43.863308000000004</v>
      </c>
      <c r="H2" s="123">
        <f>INDEX('AEO 40'!$D$17:$AG$71,MATCH($B2,'AEO 40'!$B$17:$B$71,0),MATCH(H$1,'AEO 40'!$D$1:$AG$1,0))</f>
        <v>44.303127000000003</v>
      </c>
      <c r="I2" s="123">
        <f>INDEX('AEO 40'!$D$17:$AG$71,MATCH($B2,'AEO 40'!$B$17:$B$71,0),MATCH(I$1,'AEO 40'!$D$1:$AG$1,0))</f>
        <v>45.011620000000001</v>
      </c>
      <c r="J2" s="123">
        <f>INDEX('AEO 40'!$D$17:$AG$71,MATCH($B2,'AEO 40'!$B$17:$B$71,0),MATCH(J$1,'AEO 40'!$D$1:$AG$1,0))</f>
        <v>45.025478</v>
      </c>
      <c r="K2" s="123">
        <f>INDEX('AEO 40'!$D$17:$AG$71,MATCH($B2,'AEO 40'!$B$17:$B$71,0),MATCH(K$1,'AEO 40'!$D$1:$AG$1,0))</f>
        <v>44.955765</v>
      </c>
      <c r="L2" s="123">
        <f>INDEX('AEO 40'!$D$17:$AG$71,MATCH($B2,'AEO 40'!$B$17:$B$71,0),MATCH(L$1,'AEO 40'!$D$1:$AG$1,0))</f>
        <v>44.893036000000002</v>
      </c>
      <c r="M2" s="123">
        <f>INDEX('AEO 40'!$D$17:$AG$71,MATCH($B2,'AEO 40'!$B$17:$B$71,0),MATCH(M$1,'AEO 40'!$D$1:$AG$1,0))</f>
        <v>44.828487000000003</v>
      </c>
      <c r="N2" s="123">
        <f>INDEX('AEO 40'!$D$17:$AG$71,MATCH($B2,'AEO 40'!$B$17:$B$71,0),MATCH(N$1,'AEO 40'!$D$1:$AG$1,0))</f>
        <v>44.779353999999998</v>
      </c>
      <c r="O2" s="123">
        <f>INDEX('AEO 40'!$D$17:$AG$71,MATCH($B2,'AEO 40'!$B$17:$B$71,0),MATCH(O$1,'AEO 40'!$D$1:$AG$1,0))</f>
        <v>44.730415000000001</v>
      </c>
      <c r="P2" s="123">
        <f>INDEX('AEO 40'!$D$17:$AG$71,MATCH($B2,'AEO 40'!$B$17:$B$71,0),MATCH(P$1,'AEO 40'!$D$1:$AG$1,0))</f>
        <v>44.673904</v>
      </c>
      <c r="Q2" s="123">
        <f>INDEX('AEO 40'!$D$17:$AG$71,MATCH($B2,'AEO 40'!$B$17:$B$71,0),MATCH(Q$1,'AEO 40'!$D$1:$AG$1,0))</f>
        <v>44.631256</v>
      </c>
      <c r="R2" s="123">
        <f>INDEX('AEO 40'!$D$17:$AG$71,MATCH($B2,'AEO 40'!$B$17:$B$71,0),MATCH(R$1,'AEO 40'!$D$1:$AG$1,0))</f>
        <v>44.588698999999998</v>
      </c>
      <c r="S2" s="123">
        <f>INDEX('AEO 40'!$D$17:$AG$71,MATCH($B2,'AEO 40'!$B$17:$B$71,0),MATCH(S$1,'AEO 40'!$D$1:$AG$1,0))</f>
        <v>44.550060000000002</v>
      </c>
      <c r="T2" s="123">
        <f>INDEX('AEO 40'!$D$17:$AG$71,MATCH($B2,'AEO 40'!$B$17:$B$71,0),MATCH(T$1,'AEO 40'!$D$1:$AG$1,0))</f>
        <v>44.527939000000003</v>
      </c>
      <c r="U2" s="123">
        <f>INDEX('AEO 40'!$D$17:$AG$71,MATCH($B2,'AEO 40'!$B$17:$B$71,0),MATCH(U$1,'AEO 40'!$D$1:$AG$1,0))</f>
        <v>44.500759000000002</v>
      </c>
      <c r="V2" s="123">
        <f>INDEX('AEO 40'!$D$17:$AG$71,MATCH($B2,'AEO 40'!$B$17:$B$71,0),MATCH(V$1,'AEO 40'!$D$1:$AG$1,0))</f>
        <v>44.450951000000003</v>
      </c>
      <c r="W2" s="123">
        <f>INDEX('AEO 40'!$D$17:$AG$71,MATCH($B2,'AEO 40'!$B$17:$B$71,0),MATCH(W$1,'AEO 40'!$D$1:$AG$1,0))</f>
        <v>44.395339999999997</v>
      </c>
      <c r="X2" s="123">
        <f>INDEX('AEO 40'!$D$17:$AG$71,MATCH($B2,'AEO 40'!$B$17:$B$71,0),MATCH(X$1,'AEO 40'!$D$1:$AG$1,0))</f>
        <v>44.352558000000002</v>
      </c>
      <c r="Y2" s="123">
        <f>INDEX('AEO 40'!$D$17:$AG$71,MATCH($B2,'AEO 40'!$B$17:$B$71,0),MATCH(Y$1,'AEO 40'!$D$1:$AG$1,0))</f>
        <v>44.295043999999997</v>
      </c>
      <c r="Z2" s="123">
        <f>INDEX('AEO 40'!$D$17:$AG$71,MATCH($B2,'AEO 40'!$B$17:$B$71,0),MATCH(Z$1,'AEO 40'!$D$1:$AG$1,0))</f>
        <v>44.243118000000003</v>
      </c>
      <c r="AA2" s="123">
        <f>INDEX('AEO 40'!$D$17:$AG$71,MATCH($B2,'AEO 40'!$B$17:$B$71,0),MATCH(AA$1,'AEO 40'!$D$1:$AG$1,0))</f>
        <v>44.191085999999999</v>
      </c>
      <c r="AB2" s="123">
        <f>INDEX('AEO 40'!$D$17:$AG$71,MATCH($B2,'AEO 40'!$B$17:$B$71,0),MATCH(AB$1,'AEO 40'!$D$1:$AG$1,0))</f>
        <v>44.130676000000001</v>
      </c>
      <c r="AC2" s="123">
        <f>INDEX('AEO 40'!$D$17:$AG$71,MATCH($B2,'AEO 40'!$B$17:$B$71,0),MATCH(AC$1,'AEO 40'!$D$1:$AG$1,0))</f>
        <v>44.070137000000003</v>
      </c>
      <c r="AD2" s="123">
        <f>INDEX('AEO 40'!$D$17:$AG$71,MATCH($B2,'AEO 40'!$B$17:$B$71,0),MATCH(AD$1,'AEO 40'!$D$1:$AG$1,0))</f>
        <v>44.014811999999999</v>
      </c>
      <c r="AE2" s="123">
        <f>INDEX('AEO 40'!$D$17:$AG$71,MATCH($B2,'AEO 40'!$B$17:$B$71,0),MATCH(AE$1,'AEO 40'!$D$1:$AG$1,0))</f>
        <v>43.948771999999998</v>
      </c>
      <c r="AF2" s="123">
        <f>INDEX('AEO 40'!$D$17:$AG$71,MATCH($B2,'AEO 40'!$B$17:$B$71,0),MATCH(AF$1,'AEO 40'!$D$1:$AG$1,0))</f>
        <v>43.883217000000002</v>
      </c>
      <c r="AG2" s="123">
        <f>INDEX('AEO 40'!$D$17:$AG$71,MATCH($B2,'AEO 40'!$B$17:$B$71,0),MATCH(AG$1,'AEO 40'!$D$1:$AG$1,0))</f>
        <v>43.811512</v>
      </c>
    </row>
    <row r="3" spans="1:33">
      <c r="A3" s="114" t="s">
        <v>115</v>
      </c>
      <c r="B3" s="101" t="s">
        <v>808</v>
      </c>
      <c r="C3" s="123">
        <f>INDEX('AEO 40 (2021)'!$D$17:$AG$71,MATCH($B3,'AEO 40 (2021)'!$B$17:$B$71,0),MATCH(C$1,'AEO 40 (2021)'!$D$1:$AG$1,0))</f>
        <v>50.419136000000002</v>
      </c>
      <c r="D3" s="123">
        <f>INDEX('AEO 40'!$D$17:$AG$71,MATCH($B3,'AEO 40'!$B$17:$B$71,0),MATCH(D$1,'AEO 40'!$D$1:$AG$1,0))</f>
        <v>51.676642999999999</v>
      </c>
      <c r="E3" s="123">
        <f>INDEX('AEO 40'!$D$17:$AG$71,MATCH($B3,'AEO 40'!$B$17:$B$71,0),MATCH(E$1,'AEO 40'!$D$1:$AG$1,0))</f>
        <v>51.868899999999996</v>
      </c>
      <c r="F3" s="123">
        <f>INDEX('AEO 40'!$D$17:$AG$71,MATCH($B3,'AEO 40'!$B$17:$B$71,0),MATCH(F$1,'AEO 40'!$D$1:$AG$1,0))</f>
        <v>51.702987999999998</v>
      </c>
      <c r="G3" s="123">
        <f>INDEX('AEO 40'!$D$17:$AG$71,MATCH($B3,'AEO 40'!$B$17:$B$71,0),MATCH(G$1,'AEO 40'!$D$1:$AG$1,0))</f>
        <v>51.990208000000003</v>
      </c>
      <c r="H3" s="123">
        <f>INDEX('AEO 40'!$D$17:$AG$71,MATCH($B3,'AEO 40'!$B$17:$B$71,0),MATCH(H$1,'AEO 40'!$D$1:$AG$1,0))</f>
        <v>52.458995999999999</v>
      </c>
      <c r="I3" s="123">
        <f>INDEX('AEO 40'!$D$17:$AG$71,MATCH($B3,'AEO 40'!$B$17:$B$71,0),MATCH(I$1,'AEO 40'!$D$1:$AG$1,0))</f>
        <v>52.935580999999999</v>
      </c>
      <c r="J3" s="123">
        <f>INDEX('AEO 40'!$D$17:$AG$71,MATCH($B3,'AEO 40'!$B$17:$B$71,0),MATCH(J$1,'AEO 40'!$D$1:$AG$1,0))</f>
        <v>52.859076999999999</v>
      </c>
      <c r="K3" s="123">
        <f>INDEX('AEO 40'!$D$17:$AG$71,MATCH($B3,'AEO 40'!$B$17:$B$71,0),MATCH(K$1,'AEO 40'!$D$1:$AG$1,0))</f>
        <v>52.778343</v>
      </c>
      <c r="L3" s="123">
        <f>INDEX('AEO 40'!$D$17:$AG$71,MATCH($B3,'AEO 40'!$B$17:$B$71,0),MATCH(L$1,'AEO 40'!$D$1:$AG$1,0))</f>
        <v>52.676563000000002</v>
      </c>
      <c r="M3" s="123">
        <f>INDEX('AEO 40'!$D$17:$AG$71,MATCH($B3,'AEO 40'!$B$17:$B$71,0),MATCH(M$1,'AEO 40'!$D$1:$AG$1,0))</f>
        <v>52.583263000000002</v>
      </c>
      <c r="N3" s="123">
        <f>INDEX('AEO 40'!$D$17:$AG$71,MATCH($B3,'AEO 40'!$B$17:$B$71,0),MATCH(N$1,'AEO 40'!$D$1:$AG$1,0))</f>
        <v>52.524464000000002</v>
      </c>
      <c r="O3" s="123">
        <f>INDEX('AEO 40'!$D$17:$AG$71,MATCH($B3,'AEO 40'!$B$17:$B$71,0),MATCH(O$1,'AEO 40'!$D$1:$AG$1,0))</f>
        <v>52.425063999999999</v>
      </c>
      <c r="P3" s="123">
        <f>INDEX('AEO 40'!$D$17:$AG$71,MATCH($B3,'AEO 40'!$B$17:$B$71,0),MATCH(P$1,'AEO 40'!$D$1:$AG$1,0))</f>
        <v>52.331612</v>
      </c>
      <c r="Q3" s="123">
        <f>INDEX('AEO 40'!$D$17:$AG$71,MATCH($B3,'AEO 40'!$B$17:$B$71,0),MATCH(Q$1,'AEO 40'!$D$1:$AG$1,0))</f>
        <v>52.246735000000001</v>
      </c>
      <c r="R3" s="123">
        <f>INDEX('AEO 40'!$D$17:$AG$71,MATCH($B3,'AEO 40'!$B$17:$B$71,0),MATCH(R$1,'AEO 40'!$D$1:$AG$1,0))</f>
        <v>52.166404999999997</v>
      </c>
      <c r="S3" s="123">
        <f>INDEX('AEO 40'!$D$17:$AG$71,MATCH($B3,'AEO 40'!$B$17:$B$71,0),MATCH(S$1,'AEO 40'!$D$1:$AG$1,0))</f>
        <v>52.095539000000002</v>
      </c>
      <c r="T3" s="123">
        <f>INDEX('AEO 40'!$D$17:$AG$71,MATCH($B3,'AEO 40'!$B$17:$B$71,0),MATCH(T$1,'AEO 40'!$D$1:$AG$1,0))</f>
        <v>52.030524999999997</v>
      </c>
      <c r="U3" s="123">
        <f>INDEX('AEO 40'!$D$17:$AG$71,MATCH($B3,'AEO 40'!$B$17:$B$71,0),MATCH(U$1,'AEO 40'!$D$1:$AG$1,0))</f>
        <v>51.963272000000003</v>
      </c>
      <c r="V3" s="123">
        <f>INDEX('AEO 40'!$D$17:$AG$71,MATCH($B3,'AEO 40'!$B$17:$B$71,0),MATCH(V$1,'AEO 40'!$D$1:$AG$1,0))</f>
        <v>51.880195999999998</v>
      </c>
      <c r="W3" s="123">
        <f>INDEX('AEO 40'!$D$17:$AG$71,MATCH($B3,'AEO 40'!$B$17:$B$71,0),MATCH(W$1,'AEO 40'!$D$1:$AG$1,0))</f>
        <v>51.811321</v>
      </c>
      <c r="X3" s="123">
        <f>INDEX('AEO 40'!$D$17:$AG$71,MATCH($B3,'AEO 40'!$B$17:$B$71,0),MATCH(X$1,'AEO 40'!$D$1:$AG$1,0))</f>
        <v>51.742801999999998</v>
      </c>
      <c r="Y3" s="123">
        <f>INDEX('AEO 40'!$D$17:$AG$71,MATCH($B3,'AEO 40'!$B$17:$B$71,0),MATCH(Y$1,'AEO 40'!$D$1:$AG$1,0))</f>
        <v>51.659945999999998</v>
      </c>
      <c r="Z3" s="123">
        <f>INDEX('AEO 40'!$D$17:$AG$71,MATCH($B3,'AEO 40'!$B$17:$B$71,0),MATCH(Z$1,'AEO 40'!$D$1:$AG$1,0))</f>
        <v>51.591106000000003</v>
      </c>
      <c r="AA3" s="123">
        <f>INDEX('AEO 40'!$D$17:$AG$71,MATCH($B3,'AEO 40'!$B$17:$B$71,0),MATCH(AA$1,'AEO 40'!$D$1:$AG$1,0))</f>
        <v>51.520949999999999</v>
      </c>
      <c r="AB3" s="123">
        <f>INDEX('AEO 40'!$D$17:$AG$71,MATCH($B3,'AEO 40'!$B$17:$B$71,0),MATCH(AB$1,'AEO 40'!$D$1:$AG$1,0))</f>
        <v>51.439574999999998</v>
      </c>
      <c r="AC3" s="123">
        <f>INDEX('AEO 40'!$D$17:$AG$71,MATCH($B3,'AEO 40'!$B$17:$B$71,0),MATCH(AC$1,'AEO 40'!$D$1:$AG$1,0))</f>
        <v>51.364173999999998</v>
      </c>
      <c r="AD3" s="123">
        <f>INDEX('AEO 40'!$D$17:$AG$71,MATCH($B3,'AEO 40'!$B$17:$B$71,0),MATCH(AD$1,'AEO 40'!$D$1:$AG$1,0))</f>
        <v>51.283493</v>
      </c>
      <c r="AE3" s="123">
        <f>INDEX('AEO 40'!$D$17:$AG$71,MATCH($B3,'AEO 40'!$B$17:$B$71,0),MATCH(AE$1,'AEO 40'!$D$1:$AG$1,0))</f>
        <v>51.198425</v>
      </c>
      <c r="AF3" s="123">
        <f>INDEX('AEO 40'!$D$17:$AG$71,MATCH($B3,'AEO 40'!$B$17:$B$71,0),MATCH(AF$1,'AEO 40'!$D$1:$AG$1,0))</f>
        <v>51.113911000000002</v>
      </c>
      <c r="AG3" s="123">
        <f>INDEX('AEO 40'!$D$17:$AG$71,MATCH($B3,'AEO 40'!$B$17:$B$71,0),MATCH(AG$1,'AEO 40'!$D$1:$AG$1,0))</f>
        <v>51.022807999999998</v>
      </c>
    </row>
    <row r="4" spans="1:33">
      <c r="A4" s="114"/>
      <c r="B4" s="101"/>
      <c r="C4" s="123" t="e">
        <f>INDEX('AEO 40 (2021)'!$D$17:$AG$71,MATCH($B4,'AEO 40 (2021)'!$B$17:$B$71,0),MATCH(C$1,'AEO 40 (2021)'!$D$1:$AG$1,0))</f>
        <v>#N/A</v>
      </c>
      <c r="D4" s="123"/>
      <c r="E4" s="123"/>
      <c r="F4" s="123"/>
      <c r="G4" s="123"/>
      <c r="H4" s="123"/>
      <c r="I4" s="123"/>
      <c r="J4" s="123"/>
      <c r="K4" s="123"/>
      <c r="L4" s="123"/>
      <c r="M4" s="123"/>
      <c r="N4" s="123"/>
      <c r="O4" s="123"/>
      <c r="P4" s="123"/>
      <c r="Q4" s="123"/>
      <c r="R4" s="123"/>
      <c r="S4" s="123"/>
      <c r="T4" s="123"/>
      <c r="U4" s="123"/>
      <c r="V4" s="123"/>
      <c r="W4" s="123"/>
      <c r="X4" s="123"/>
      <c r="Y4" s="123"/>
      <c r="Z4" s="123"/>
      <c r="AA4" s="123"/>
      <c r="AB4" s="123"/>
      <c r="AC4" s="123"/>
      <c r="AD4" s="123"/>
      <c r="AE4" s="123"/>
      <c r="AF4" s="123"/>
      <c r="AG4" s="123"/>
    </row>
    <row r="5" spans="1:33">
      <c r="A5" s="114" t="s">
        <v>114</v>
      </c>
      <c r="B5" s="101" t="s">
        <v>809</v>
      </c>
      <c r="C5" s="123">
        <f>INDEX('AEO 40 (2021)'!$D$17:$AG$71,MATCH($B5,'AEO 40 (2021)'!$B$17:$B$71,0),MATCH(C$1,'AEO 40 (2021)'!$D$1:$AG$1,0))</f>
        <v>42.490650000000002</v>
      </c>
      <c r="D5" s="123">
        <f>INDEX('AEO 40'!$D$17:$AG$71,MATCH($B5,'AEO 40'!$B$17:$B$71,0),MATCH(D$1,'AEO 40'!$D$1:$AG$1,0))</f>
        <v>43.716450000000002</v>
      </c>
      <c r="E5" s="123">
        <f>INDEX('AEO 40'!$D$17:$AG$71,MATCH($B5,'AEO 40'!$B$17:$B$71,0),MATCH(E$1,'AEO 40'!$D$1:$AG$1,0))</f>
        <v>44.129730000000002</v>
      </c>
      <c r="F5" s="123">
        <f>INDEX('AEO 40'!$D$17:$AG$71,MATCH($B5,'AEO 40'!$B$17:$B$71,0),MATCH(F$1,'AEO 40'!$D$1:$AG$1,0))</f>
        <v>44.162300000000002</v>
      </c>
      <c r="G5" s="123">
        <f>INDEX('AEO 40'!$D$17:$AG$71,MATCH($B5,'AEO 40'!$B$17:$B$71,0),MATCH(G$1,'AEO 40'!$D$1:$AG$1,0))</f>
        <v>44.633262999999999</v>
      </c>
      <c r="H5" s="123">
        <f>INDEX('AEO 40'!$D$17:$AG$71,MATCH($B5,'AEO 40'!$B$17:$B$71,0),MATCH(H$1,'AEO 40'!$D$1:$AG$1,0))</f>
        <v>45.086170000000003</v>
      </c>
      <c r="I5" s="123">
        <f>INDEX('AEO 40'!$D$17:$AG$71,MATCH($B5,'AEO 40'!$B$17:$B$71,0),MATCH(I$1,'AEO 40'!$D$1:$AG$1,0))</f>
        <v>45.794842000000003</v>
      </c>
      <c r="J5" s="123">
        <f>INDEX('AEO 40'!$D$17:$AG$71,MATCH($B5,'AEO 40'!$B$17:$B$71,0),MATCH(J$1,'AEO 40'!$D$1:$AG$1,0))</f>
        <v>45.808658999999999</v>
      </c>
      <c r="K5" s="123">
        <f>INDEX('AEO 40'!$D$17:$AG$71,MATCH($B5,'AEO 40'!$B$17:$B$71,0),MATCH(K$1,'AEO 40'!$D$1:$AG$1,0))</f>
        <v>45.74015</v>
      </c>
      <c r="L5" s="123">
        <f>INDEX('AEO 40'!$D$17:$AG$71,MATCH($B5,'AEO 40'!$B$17:$B$71,0),MATCH(L$1,'AEO 40'!$D$1:$AG$1,0))</f>
        <v>45.678973999999997</v>
      </c>
      <c r="M5" s="123">
        <f>INDEX('AEO 40'!$D$17:$AG$71,MATCH($B5,'AEO 40'!$B$17:$B$71,0),MATCH(M$1,'AEO 40'!$D$1:$AG$1,0))</f>
        <v>45.618209999999998</v>
      </c>
      <c r="N5" s="123">
        <f>INDEX('AEO 40'!$D$17:$AG$71,MATCH($B5,'AEO 40'!$B$17:$B$71,0),MATCH(N$1,'AEO 40'!$D$1:$AG$1,0))</f>
        <v>45.570735999999997</v>
      </c>
      <c r="O5" s="123">
        <f>INDEX('AEO 40'!$D$17:$AG$71,MATCH($B5,'AEO 40'!$B$17:$B$71,0),MATCH(O$1,'AEO 40'!$D$1:$AG$1,0))</f>
        <v>45.520629999999997</v>
      </c>
      <c r="P5" s="123">
        <f>INDEX('AEO 40'!$D$17:$AG$71,MATCH($B5,'AEO 40'!$B$17:$B$71,0),MATCH(P$1,'AEO 40'!$D$1:$AG$1,0))</f>
        <v>45.463782999999999</v>
      </c>
      <c r="Q5" s="123">
        <f>INDEX('AEO 40'!$D$17:$AG$71,MATCH($B5,'AEO 40'!$B$17:$B$71,0),MATCH(Q$1,'AEO 40'!$D$1:$AG$1,0))</f>
        <v>45.420794999999998</v>
      </c>
      <c r="R5" s="123">
        <f>INDEX('AEO 40'!$D$17:$AG$71,MATCH($B5,'AEO 40'!$B$17:$B$71,0),MATCH(R$1,'AEO 40'!$D$1:$AG$1,0))</f>
        <v>45.378695999999998</v>
      </c>
      <c r="S5" s="123">
        <f>INDEX('AEO 40'!$D$17:$AG$71,MATCH($B5,'AEO 40'!$B$17:$B$71,0),MATCH(S$1,'AEO 40'!$D$1:$AG$1,0))</f>
        <v>45.338664999999999</v>
      </c>
      <c r="T5" s="123">
        <f>INDEX('AEO 40'!$D$17:$AG$71,MATCH($B5,'AEO 40'!$B$17:$B$71,0),MATCH(T$1,'AEO 40'!$D$1:$AG$1,0))</f>
        <v>45.309849</v>
      </c>
      <c r="U5" s="123">
        <f>INDEX('AEO 40'!$D$17:$AG$71,MATCH($B5,'AEO 40'!$B$17:$B$71,0),MATCH(U$1,'AEO 40'!$D$1:$AG$1,0))</f>
        <v>45.282722</v>
      </c>
      <c r="V5" s="123">
        <f>INDEX('AEO 40'!$D$17:$AG$71,MATCH($B5,'AEO 40'!$B$17:$B$71,0),MATCH(V$1,'AEO 40'!$D$1:$AG$1,0))</f>
        <v>45.233196</v>
      </c>
      <c r="W5" s="123">
        <f>INDEX('AEO 40'!$D$17:$AG$71,MATCH($B5,'AEO 40'!$B$17:$B$71,0),MATCH(W$1,'AEO 40'!$D$1:$AG$1,0))</f>
        <v>45.191319</v>
      </c>
      <c r="X5" s="123">
        <f>INDEX('AEO 40'!$D$17:$AG$71,MATCH($B5,'AEO 40'!$B$17:$B$71,0),MATCH(X$1,'AEO 40'!$D$1:$AG$1,0))</f>
        <v>45.147488000000003</v>
      </c>
      <c r="Y5" s="123">
        <f>INDEX('AEO 40'!$D$17:$AG$71,MATCH($B5,'AEO 40'!$B$17:$B$71,0),MATCH(Y$1,'AEO 40'!$D$1:$AG$1,0))</f>
        <v>45.091557000000002</v>
      </c>
      <c r="Z5" s="123">
        <f>INDEX('AEO 40'!$D$17:$AG$71,MATCH($B5,'AEO 40'!$B$17:$B$71,0),MATCH(Z$1,'AEO 40'!$D$1:$AG$1,0))</f>
        <v>45.049339000000003</v>
      </c>
      <c r="AA5" s="123">
        <f>INDEX('AEO 40'!$D$17:$AG$71,MATCH($B5,'AEO 40'!$B$17:$B$71,0),MATCH(AA$1,'AEO 40'!$D$1:$AG$1,0))</f>
        <v>45.001342999999999</v>
      </c>
      <c r="AB5" s="123">
        <f>INDEX('AEO 40'!$D$17:$AG$71,MATCH($B5,'AEO 40'!$B$17:$B$71,0),MATCH(AB$1,'AEO 40'!$D$1:$AG$1,0))</f>
        <v>44.942664999999998</v>
      </c>
      <c r="AC5" s="123">
        <f>INDEX('AEO 40'!$D$17:$AG$71,MATCH($B5,'AEO 40'!$B$17:$B$71,0),MATCH(AC$1,'AEO 40'!$D$1:$AG$1,0))</f>
        <v>44.885044000000001</v>
      </c>
      <c r="AD5" s="123">
        <f>INDEX('AEO 40'!$D$17:$AG$71,MATCH($B5,'AEO 40'!$B$17:$B$71,0),MATCH(AD$1,'AEO 40'!$D$1:$AG$1,0))</f>
        <v>44.833072999999999</v>
      </c>
      <c r="AE5" s="123">
        <f>INDEX('AEO 40'!$D$17:$AG$71,MATCH($B5,'AEO 40'!$B$17:$B$71,0),MATCH(AE$1,'AEO 40'!$D$1:$AG$1,0))</f>
        <v>44.767704000000002</v>
      </c>
      <c r="AF5" s="123">
        <f>INDEX('AEO 40'!$D$17:$AG$71,MATCH($B5,'AEO 40'!$B$17:$B$71,0),MATCH(AF$1,'AEO 40'!$D$1:$AG$1,0))</f>
        <v>44.705722999999999</v>
      </c>
      <c r="AG5" s="123">
        <f>INDEX('AEO 40'!$D$17:$AG$71,MATCH($B5,'AEO 40'!$B$17:$B$71,0),MATCH(AG$1,'AEO 40'!$D$1:$AG$1,0))</f>
        <v>44.645161000000002</v>
      </c>
    </row>
    <row r="6" spans="1:33">
      <c r="A6" s="114" t="s">
        <v>112</v>
      </c>
      <c r="B6" s="101" t="s">
        <v>810</v>
      </c>
      <c r="C6" s="123">
        <f>INDEX('AEO 40 (2021)'!$D$17:$AG$71,MATCH($B6,'AEO 40 (2021)'!$B$17:$B$71,0),MATCH(C$1,'AEO 40 (2021)'!$D$1:$AG$1,0))</f>
        <v>109.567764</v>
      </c>
      <c r="D6" s="123">
        <f>INDEX('AEO 40'!$D$17:$AG$71,MATCH($B6,'AEO 40'!$B$17:$B$71,0),MATCH(D$1,'AEO 40'!$D$1:$AG$1,0))</f>
        <v>92.786727999999997</v>
      </c>
      <c r="E6" s="123">
        <f>INDEX('AEO 40'!$D$17:$AG$71,MATCH($B6,'AEO 40'!$B$17:$B$71,0),MATCH(E$1,'AEO 40'!$D$1:$AG$1,0))</f>
        <v>94.265465000000006</v>
      </c>
      <c r="F6" s="123">
        <f>INDEX('AEO 40'!$D$17:$AG$71,MATCH($B6,'AEO 40'!$B$17:$B$71,0),MATCH(F$1,'AEO 40'!$D$1:$AG$1,0))</f>
        <v>95.682556000000005</v>
      </c>
      <c r="G6" s="123">
        <f>INDEX('AEO 40'!$D$17:$AG$71,MATCH($B6,'AEO 40'!$B$17:$B$71,0),MATCH(G$1,'AEO 40'!$D$1:$AG$1,0))</f>
        <v>97.195235999999994</v>
      </c>
      <c r="H6" s="123">
        <f>INDEX('AEO 40'!$D$17:$AG$71,MATCH($B6,'AEO 40'!$B$17:$B$71,0),MATCH(H$1,'AEO 40'!$D$1:$AG$1,0))</f>
        <v>98.325119000000001</v>
      </c>
      <c r="I6" s="123">
        <f>INDEX('AEO 40'!$D$17:$AG$71,MATCH($B6,'AEO 40'!$B$17:$B$71,0),MATCH(I$1,'AEO 40'!$D$1:$AG$1,0))</f>
        <v>99.627396000000005</v>
      </c>
      <c r="J6" s="123">
        <f>INDEX('AEO 40'!$D$17:$AG$71,MATCH($B6,'AEO 40'!$B$17:$B$71,0),MATCH(J$1,'AEO 40'!$D$1:$AG$1,0))</f>
        <v>99.601555000000005</v>
      </c>
      <c r="K6" s="123">
        <f>INDEX('AEO 40'!$D$17:$AG$71,MATCH($B6,'AEO 40'!$B$17:$B$71,0),MATCH(K$1,'AEO 40'!$D$1:$AG$1,0))</f>
        <v>99.553802000000005</v>
      </c>
      <c r="L6" s="123">
        <f>INDEX('AEO 40'!$D$17:$AG$71,MATCH($B6,'AEO 40'!$B$17:$B$71,0),MATCH(L$1,'AEO 40'!$D$1:$AG$1,0))</f>
        <v>99.541900999999996</v>
      </c>
      <c r="M6" s="123">
        <f>INDEX('AEO 40'!$D$17:$AG$71,MATCH($B6,'AEO 40'!$B$17:$B$71,0),MATCH(M$1,'AEO 40'!$D$1:$AG$1,0))</f>
        <v>99.525299000000004</v>
      </c>
      <c r="N6" s="123">
        <f>INDEX('AEO 40'!$D$17:$AG$71,MATCH($B6,'AEO 40'!$B$17:$B$71,0),MATCH(N$1,'AEO 40'!$D$1:$AG$1,0))</f>
        <v>99.510818</v>
      </c>
      <c r="O6" s="123">
        <f>INDEX('AEO 40'!$D$17:$AG$71,MATCH($B6,'AEO 40'!$B$17:$B$71,0),MATCH(O$1,'AEO 40'!$D$1:$AG$1,0))</f>
        <v>99.502387999999996</v>
      </c>
      <c r="P6" s="123">
        <f>INDEX('AEO 40'!$D$17:$AG$71,MATCH($B6,'AEO 40'!$B$17:$B$71,0),MATCH(P$1,'AEO 40'!$D$1:$AG$1,0))</f>
        <v>99.49588</v>
      </c>
      <c r="Q6" s="123">
        <f>INDEX('AEO 40'!$D$17:$AG$71,MATCH($B6,'AEO 40'!$B$17:$B$71,0),MATCH(Q$1,'AEO 40'!$D$1:$AG$1,0))</f>
        <v>99.484939999999995</v>
      </c>
      <c r="R6" s="123">
        <f>INDEX('AEO 40'!$D$17:$AG$71,MATCH($B6,'AEO 40'!$B$17:$B$71,0),MATCH(R$1,'AEO 40'!$D$1:$AG$1,0))</f>
        <v>99.476294999999993</v>
      </c>
      <c r="S6" s="123">
        <f>INDEX('AEO 40'!$D$17:$AG$71,MATCH($B6,'AEO 40'!$B$17:$B$71,0),MATCH(S$1,'AEO 40'!$D$1:$AG$1,0))</f>
        <v>99.465569000000002</v>
      </c>
      <c r="T6" s="123">
        <f>INDEX('AEO 40'!$D$17:$AG$71,MATCH($B6,'AEO 40'!$B$17:$B$71,0),MATCH(T$1,'AEO 40'!$D$1:$AG$1,0))</f>
        <v>99.470687999999996</v>
      </c>
      <c r="U6" s="123">
        <f>INDEX('AEO 40'!$D$17:$AG$71,MATCH($B6,'AEO 40'!$B$17:$B$71,0),MATCH(U$1,'AEO 40'!$D$1:$AG$1,0))</f>
        <v>99.473220999999995</v>
      </c>
      <c r="V6" s="123">
        <f>INDEX('AEO 40'!$D$17:$AG$71,MATCH($B6,'AEO 40'!$B$17:$B$71,0),MATCH(V$1,'AEO 40'!$D$1:$AG$1,0))</f>
        <v>99.471114999999998</v>
      </c>
      <c r="W6" s="123">
        <f>INDEX('AEO 40'!$D$17:$AG$71,MATCH($B6,'AEO 40'!$B$17:$B$71,0),MATCH(W$1,'AEO 40'!$D$1:$AG$1,0))</f>
        <v>99.477867000000003</v>
      </c>
      <c r="X6" s="123">
        <f>INDEX('AEO 40'!$D$17:$AG$71,MATCH($B6,'AEO 40'!$B$17:$B$71,0),MATCH(X$1,'AEO 40'!$D$1:$AG$1,0))</f>
        <v>99.487396000000004</v>
      </c>
      <c r="Y6" s="123">
        <f>INDEX('AEO 40'!$D$17:$AG$71,MATCH($B6,'AEO 40'!$B$17:$B$71,0),MATCH(Y$1,'AEO 40'!$D$1:$AG$1,0))</f>
        <v>99.491730000000004</v>
      </c>
      <c r="Z6" s="123">
        <f>INDEX('AEO 40'!$D$17:$AG$71,MATCH($B6,'AEO 40'!$B$17:$B$71,0),MATCH(Z$1,'AEO 40'!$D$1:$AG$1,0))</f>
        <v>99.505379000000005</v>
      </c>
      <c r="AA6" s="123">
        <f>INDEX('AEO 40'!$D$17:$AG$71,MATCH($B6,'AEO 40'!$B$17:$B$71,0),MATCH(AA$1,'AEO 40'!$D$1:$AG$1,0))</f>
        <v>99.510718999999995</v>
      </c>
      <c r="AB6" s="123">
        <f>INDEX('AEO 40'!$D$17:$AG$71,MATCH($B6,'AEO 40'!$B$17:$B$71,0),MATCH(AB$1,'AEO 40'!$D$1:$AG$1,0))</f>
        <v>99.512718000000007</v>
      </c>
      <c r="AC6" s="123">
        <f>INDEX('AEO 40'!$D$17:$AG$71,MATCH($B6,'AEO 40'!$B$17:$B$71,0),MATCH(AC$1,'AEO 40'!$D$1:$AG$1,0))</f>
        <v>99.515311999999994</v>
      </c>
      <c r="AD6" s="123">
        <f>INDEX('AEO 40'!$D$17:$AG$71,MATCH($B6,'AEO 40'!$B$17:$B$71,0),MATCH(AD$1,'AEO 40'!$D$1:$AG$1,0))</f>
        <v>99.527359000000004</v>
      </c>
      <c r="AE6" s="123">
        <f>INDEX('AEO 40'!$D$17:$AG$71,MATCH($B6,'AEO 40'!$B$17:$B$71,0),MATCH(AE$1,'AEO 40'!$D$1:$AG$1,0))</f>
        <v>99.527709999999999</v>
      </c>
      <c r="AF6" s="123">
        <f>INDEX('AEO 40'!$D$17:$AG$71,MATCH($B6,'AEO 40'!$B$17:$B$71,0),MATCH(AF$1,'AEO 40'!$D$1:$AG$1,0))</f>
        <v>99.535126000000005</v>
      </c>
      <c r="AG6" s="123">
        <f>INDEX('AEO 40'!$D$17:$AG$71,MATCH($B6,'AEO 40'!$B$17:$B$71,0),MATCH(AG$1,'AEO 40'!$D$1:$AG$1,0))</f>
        <v>99.530319000000006</v>
      </c>
    </row>
    <row r="7" spans="1:33">
      <c r="A7" s="114" t="s">
        <v>112</v>
      </c>
      <c r="B7" s="101" t="s">
        <v>811</v>
      </c>
      <c r="C7" s="123">
        <f>INDEX('AEO 40 (2021)'!$D$17:$AG$71,MATCH($B7,'AEO 40 (2021)'!$B$17:$B$71,0),MATCH(C$1,'AEO 40 (2021)'!$D$1:$AG$1,0))</f>
        <v>120.181641</v>
      </c>
      <c r="D7" s="123">
        <f>INDEX('AEO 40'!$D$17:$AG$71,MATCH($B7,'AEO 40'!$B$17:$B$71,0),MATCH(D$1,'AEO 40'!$D$1:$AG$1,0))</f>
        <v>101.896683</v>
      </c>
      <c r="E7" s="123">
        <f>INDEX('AEO 40'!$D$17:$AG$71,MATCH($B7,'AEO 40'!$B$17:$B$71,0),MATCH(E$1,'AEO 40'!$D$1:$AG$1,0))</f>
        <v>102.322311</v>
      </c>
      <c r="F7" s="123">
        <f>INDEX('AEO 40'!$D$17:$AG$71,MATCH($B7,'AEO 40'!$B$17:$B$71,0),MATCH(F$1,'AEO 40'!$D$1:$AG$1,0))</f>
        <v>102.68871300000001</v>
      </c>
      <c r="G7" s="123">
        <f>INDEX('AEO 40'!$D$17:$AG$71,MATCH($B7,'AEO 40'!$B$17:$B$71,0),MATCH(G$1,'AEO 40'!$D$1:$AG$1,0))</f>
        <v>103.047104</v>
      </c>
      <c r="H7" s="123">
        <f>INDEX('AEO 40'!$D$17:$AG$71,MATCH($B7,'AEO 40'!$B$17:$B$71,0),MATCH(H$1,'AEO 40'!$D$1:$AG$1,0))</f>
        <v>103.690521</v>
      </c>
      <c r="I7" s="123">
        <f>INDEX('AEO 40'!$D$17:$AG$71,MATCH($B7,'AEO 40'!$B$17:$B$71,0),MATCH(I$1,'AEO 40'!$D$1:$AG$1,0))</f>
        <v>104.627968</v>
      </c>
      <c r="J7" s="123">
        <f>INDEX('AEO 40'!$D$17:$AG$71,MATCH($B7,'AEO 40'!$B$17:$B$71,0),MATCH(J$1,'AEO 40'!$D$1:$AG$1,0))</f>
        <v>104.5252</v>
      </c>
      <c r="K7" s="123">
        <f>INDEX('AEO 40'!$D$17:$AG$71,MATCH($B7,'AEO 40'!$B$17:$B$71,0),MATCH(K$1,'AEO 40'!$D$1:$AG$1,0))</f>
        <v>104.47472399999999</v>
      </c>
      <c r="L7" s="123">
        <f>INDEX('AEO 40'!$D$17:$AG$71,MATCH($B7,'AEO 40'!$B$17:$B$71,0),MATCH(L$1,'AEO 40'!$D$1:$AG$1,0))</f>
        <v>104.41920500000001</v>
      </c>
      <c r="M7" s="123">
        <f>INDEX('AEO 40'!$D$17:$AG$71,MATCH($B7,'AEO 40'!$B$17:$B$71,0),MATCH(M$1,'AEO 40'!$D$1:$AG$1,0))</f>
        <v>104.370689</v>
      </c>
      <c r="N7" s="123">
        <f>INDEX('AEO 40'!$D$17:$AG$71,MATCH($B7,'AEO 40'!$B$17:$B$71,0),MATCH(N$1,'AEO 40'!$D$1:$AG$1,0))</f>
        <v>104.330009</v>
      </c>
      <c r="O7" s="123">
        <f>INDEX('AEO 40'!$D$17:$AG$71,MATCH($B7,'AEO 40'!$B$17:$B$71,0),MATCH(O$1,'AEO 40'!$D$1:$AG$1,0))</f>
        <v>104.28943599999999</v>
      </c>
      <c r="P7" s="123">
        <f>INDEX('AEO 40'!$D$17:$AG$71,MATCH($B7,'AEO 40'!$B$17:$B$71,0),MATCH(P$1,'AEO 40'!$D$1:$AG$1,0))</f>
        <v>104.25547</v>
      </c>
      <c r="Q7" s="123">
        <f>INDEX('AEO 40'!$D$17:$AG$71,MATCH($B7,'AEO 40'!$B$17:$B$71,0),MATCH(Q$1,'AEO 40'!$D$1:$AG$1,0))</f>
        <v>104.24294999999999</v>
      </c>
      <c r="R7" s="123">
        <f>INDEX('AEO 40'!$D$17:$AG$71,MATCH($B7,'AEO 40'!$B$17:$B$71,0),MATCH(R$1,'AEO 40'!$D$1:$AG$1,0))</f>
        <v>104.23484000000001</v>
      </c>
      <c r="S7" s="123">
        <f>INDEX('AEO 40'!$D$17:$AG$71,MATCH($B7,'AEO 40'!$B$17:$B$71,0),MATCH(S$1,'AEO 40'!$D$1:$AG$1,0))</f>
        <v>104.23091100000001</v>
      </c>
      <c r="T7" s="123">
        <f>INDEX('AEO 40'!$D$17:$AG$71,MATCH($B7,'AEO 40'!$B$17:$B$71,0),MATCH(T$1,'AEO 40'!$D$1:$AG$1,0))</f>
        <v>104.229118</v>
      </c>
      <c r="U7" s="123">
        <f>INDEX('AEO 40'!$D$17:$AG$71,MATCH($B7,'AEO 40'!$B$17:$B$71,0),MATCH(U$1,'AEO 40'!$D$1:$AG$1,0))</f>
        <v>104.225662</v>
      </c>
      <c r="V7" s="123">
        <f>INDEX('AEO 40'!$D$17:$AG$71,MATCH($B7,'AEO 40'!$B$17:$B$71,0),MATCH(V$1,'AEO 40'!$D$1:$AG$1,0))</f>
        <v>104.219398</v>
      </c>
      <c r="W7" s="123">
        <f>INDEX('AEO 40'!$D$17:$AG$71,MATCH($B7,'AEO 40'!$B$17:$B$71,0),MATCH(W$1,'AEO 40'!$D$1:$AG$1,0))</f>
        <v>104.21080000000001</v>
      </c>
      <c r="X7" s="123">
        <f>INDEX('AEO 40'!$D$17:$AG$71,MATCH($B7,'AEO 40'!$B$17:$B$71,0),MATCH(X$1,'AEO 40'!$D$1:$AG$1,0))</f>
        <v>104.202034</v>
      </c>
      <c r="Y7" s="123">
        <f>INDEX('AEO 40'!$D$17:$AG$71,MATCH($B7,'AEO 40'!$B$17:$B$71,0),MATCH(Y$1,'AEO 40'!$D$1:$AG$1,0))</f>
        <v>104.195198</v>
      </c>
      <c r="Z7" s="123">
        <f>INDEX('AEO 40'!$D$17:$AG$71,MATCH($B7,'AEO 40'!$B$17:$B$71,0),MATCH(Z$1,'AEO 40'!$D$1:$AG$1,0))</f>
        <v>104.186607</v>
      </c>
      <c r="AA7" s="123">
        <f>INDEX('AEO 40'!$D$17:$AG$71,MATCH($B7,'AEO 40'!$B$17:$B$71,0),MATCH(AA$1,'AEO 40'!$D$1:$AG$1,0))</f>
        <v>104.179672</v>
      </c>
      <c r="AB7" s="123">
        <f>INDEX('AEO 40'!$D$17:$AG$71,MATCH($B7,'AEO 40'!$B$17:$B$71,0),MATCH(AB$1,'AEO 40'!$D$1:$AG$1,0))</f>
        <v>104.173759</v>
      </c>
      <c r="AC7" s="123">
        <f>INDEX('AEO 40'!$D$17:$AG$71,MATCH($B7,'AEO 40'!$B$17:$B$71,0),MATCH(AC$1,'AEO 40'!$D$1:$AG$1,0))</f>
        <v>104.16862500000001</v>
      </c>
      <c r="AD7" s="123">
        <f>INDEX('AEO 40'!$D$17:$AG$71,MATCH($B7,'AEO 40'!$B$17:$B$71,0),MATCH(AD$1,'AEO 40'!$D$1:$AG$1,0))</f>
        <v>104.160797</v>
      </c>
      <c r="AE7" s="123">
        <f>INDEX('AEO 40'!$D$17:$AG$71,MATCH($B7,'AEO 40'!$B$17:$B$71,0),MATCH(AE$1,'AEO 40'!$D$1:$AG$1,0))</f>
        <v>104.15670799999999</v>
      </c>
      <c r="AF7" s="123">
        <f>INDEX('AEO 40'!$D$17:$AG$71,MATCH($B7,'AEO 40'!$B$17:$B$71,0),MATCH(AF$1,'AEO 40'!$D$1:$AG$1,0))</f>
        <v>104.15203099999999</v>
      </c>
      <c r="AG7" s="123">
        <f>INDEX('AEO 40'!$D$17:$AG$71,MATCH($B7,'AEO 40'!$B$17:$B$71,0),MATCH(AG$1,'AEO 40'!$D$1:$AG$1,0))</f>
        <v>104.145737</v>
      </c>
    </row>
    <row r="8" spans="1:33">
      <c r="A8" s="114" t="s">
        <v>112</v>
      </c>
      <c r="B8" s="101" t="s">
        <v>812</v>
      </c>
      <c r="C8" s="123">
        <f>INDEX('AEO 40 (2021)'!$D$17:$AG$71,MATCH($B8,'AEO 40 (2021)'!$B$17:$B$71,0),MATCH(C$1,'AEO 40 (2021)'!$D$1:$AG$1,0))</f>
        <v>119.54362500000001</v>
      </c>
      <c r="D8" s="123">
        <f>INDEX('AEO 40'!$D$17:$AG$71,MATCH($B8,'AEO 40'!$B$17:$B$71,0),MATCH(D$1,'AEO 40'!$D$1:$AG$1,0))</f>
        <v>113.366821</v>
      </c>
      <c r="E8" s="123">
        <f>INDEX('AEO 40'!$D$17:$AG$71,MATCH($B8,'AEO 40'!$B$17:$B$71,0),MATCH(E$1,'AEO 40'!$D$1:$AG$1,0))</f>
        <v>114.220299</v>
      </c>
      <c r="F8" s="123">
        <f>INDEX('AEO 40'!$D$17:$AG$71,MATCH($B8,'AEO 40'!$B$17:$B$71,0),MATCH(F$1,'AEO 40'!$D$1:$AG$1,0))</f>
        <v>115.06783299999999</v>
      </c>
      <c r="G8" s="123">
        <f>INDEX('AEO 40'!$D$17:$AG$71,MATCH($B8,'AEO 40'!$B$17:$B$71,0),MATCH(G$1,'AEO 40'!$D$1:$AG$1,0))</f>
        <v>115.92192799999999</v>
      </c>
      <c r="H8" s="123">
        <f>INDEX('AEO 40'!$D$17:$AG$71,MATCH($B8,'AEO 40'!$B$17:$B$71,0),MATCH(H$1,'AEO 40'!$D$1:$AG$1,0))</f>
        <v>116.88097399999999</v>
      </c>
      <c r="I8" s="123">
        <f>INDEX('AEO 40'!$D$17:$AG$71,MATCH($B8,'AEO 40'!$B$17:$B$71,0),MATCH(I$1,'AEO 40'!$D$1:$AG$1,0))</f>
        <v>117.91374999999999</v>
      </c>
      <c r="J8" s="123">
        <f>INDEX('AEO 40'!$D$17:$AG$71,MATCH($B8,'AEO 40'!$B$17:$B$71,0),MATCH(J$1,'AEO 40'!$D$1:$AG$1,0))</f>
        <v>117.879974</v>
      </c>
      <c r="K8" s="123">
        <f>INDEX('AEO 40'!$D$17:$AG$71,MATCH($B8,'AEO 40'!$B$17:$B$71,0),MATCH(K$1,'AEO 40'!$D$1:$AG$1,0))</f>
        <v>117.863777</v>
      </c>
      <c r="L8" s="123">
        <f>INDEX('AEO 40'!$D$17:$AG$71,MATCH($B8,'AEO 40'!$B$17:$B$71,0),MATCH(L$1,'AEO 40'!$D$1:$AG$1,0))</f>
        <v>117.843864</v>
      </c>
      <c r="M8" s="123">
        <f>INDEX('AEO 40'!$D$17:$AG$71,MATCH($B8,'AEO 40'!$B$17:$B$71,0),MATCH(M$1,'AEO 40'!$D$1:$AG$1,0))</f>
        <v>117.827934</v>
      </c>
      <c r="N8" s="123">
        <f>INDEX('AEO 40'!$D$17:$AG$71,MATCH($B8,'AEO 40'!$B$17:$B$71,0),MATCH(N$1,'AEO 40'!$D$1:$AG$1,0))</f>
        <v>117.81512499999999</v>
      </c>
      <c r="O8" s="123">
        <f>INDEX('AEO 40'!$D$17:$AG$71,MATCH($B8,'AEO 40'!$B$17:$B$71,0),MATCH(O$1,'AEO 40'!$D$1:$AG$1,0))</f>
        <v>117.800247</v>
      </c>
      <c r="P8" s="123">
        <f>INDEX('AEO 40'!$D$17:$AG$71,MATCH($B8,'AEO 40'!$B$17:$B$71,0),MATCH(P$1,'AEO 40'!$D$1:$AG$1,0))</f>
        <v>117.78878</v>
      </c>
      <c r="Q8" s="123">
        <f>INDEX('AEO 40'!$D$17:$AG$71,MATCH($B8,'AEO 40'!$B$17:$B$71,0),MATCH(Q$1,'AEO 40'!$D$1:$AG$1,0))</f>
        <v>117.784843</v>
      </c>
      <c r="R8" s="123">
        <f>INDEX('AEO 40'!$D$17:$AG$71,MATCH($B8,'AEO 40'!$B$17:$B$71,0),MATCH(R$1,'AEO 40'!$D$1:$AG$1,0))</f>
        <v>117.782166</v>
      </c>
      <c r="S8" s="123">
        <f>INDEX('AEO 40'!$D$17:$AG$71,MATCH($B8,'AEO 40'!$B$17:$B$71,0),MATCH(S$1,'AEO 40'!$D$1:$AG$1,0))</f>
        <v>117.781662</v>
      </c>
      <c r="T8" s="123">
        <f>INDEX('AEO 40'!$D$17:$AG$71,MATCH($B8,'AEO 40'!$B$17:$B$71,0),MATCH(T$1,'AEO 40'!$D$1:$AG$1,0))</f>
        <v>117.781639</v>
      </c>
      <c r="U8" s="123">
        <f>INDEX('AEO 40'!$D$17:$AG$71,MATCH($B8,'AEO 40'!$B$17:$B$71,0),MATCH(U$1,'AEO 40'!$D$1:$AG$1,0))</f>
        <v>117.780518</v>
      </c>
      <c r="V8" s="123">
        <f>INDEX('AEO 40'!$D$17:$AG$71,MATCH($B8,'AEO 40'!$B$17:$B$71,0),MATCH(V$1,'AEO 40'!$D$1:$AG$1,0))</f>
        <v>117.77815200000001</v>
      </c>
      <c r="W8" s="123">
        <f>INDEX('AEO 40'!$D$17:$AG$71,MATCH($B8,'AEO 40'!$B$17:$B$71,0),MATCH(W$1,'AEO 40'!$D$1:$AG$1,0))</f>
        <v>117.77636699999999</v>
      </c>
      <c r="X8" s="123">
        <f>INDEX('AEO 40'!$D$17:$AG$71,MATCH($B8,'AEO 40'!$B$17:$B$71,0),MATCH(X$1,'AEO 40'!$D$1:$AG$1,0))</f>
        <v>117.773979</v>
      </c>
      <c r="Y8" s="123">
        <f>INDEX('AEO 40'!$D$17:$AG$71,MATCH($B8,'AEO 40'!$B$17:$B$71,0),MATCH(Y$1,'AEO 40'!$D$1:$AG$1,0))</f>
        <v>117.771873</v>
      </c>
      <c r="Z8" s="123">
        <f>INDEX('AEO 40'!$D$17:$AG$71,MATCH($B8,'AEO 40'!$B$17:$B$71,0),MATCH(Z$1,'AEO 40'!$D$1:$AG$1,0))</f>
        <v>117.76886</v>
      </c>
      <c r="AA8" s="123">
        <f>INDEX('AEO 40'!$D$17:$AG$71,MATCH($B8,'AEO 40'!$B$17:$B$71,0),MATCH(AA$1,'AEO 40'!$D$1:$AG$1,0))</f>
        <v>117.766136</v>
      </c>
      <c r="AB8" s="123">
        <f>INDEX('AEO 40'!$D$17:$AG$71,MATCH($B8,'AEO 40'!$B$17:$B$71,0),MATCH(AB$1,'AEO 40'!$D$1:$AG$1,0))</f>
        <v>117.763893</v>
      </c>
      <c r="AC8" s="123">
        <f>INDEX('AEO 40'!$D$17:$AG$71,MATCH($B8,'AEO 40'!$B$17:$B$71,0),MATCH(AC$1,'AEO 40'!$D$1:$AG$1,0))</f>
        <v>117.762428</v>
      </c>
      <c r="AD8" s="123">
        <f>INDEX('AEO 40'!$D$17:$AG$71,MATCH($B8,'AEO 40'!$B$17:$B$71,0),MATCH(AD$1,'AEO 40'!$D$1:$AG$1,0))</f>
        <v>117.759666</v>
      </c>
      <c r="AE8" s="123">
        <f>INDEX('AEO 40'!$D$17:$AG$71,MATCH($B8,'AEO 40'!$B$17:$B$71,0),MATCH(AE$1,'AEO 40'!$D$1:$AG$1,0))</f>
        <v>117.758972</v>
      </c>
      <c r="AF8" s="123">
        <f>INDEX('AEO 40'!$D$17:$AG$71,MATCH($B8,'AEO 40'!$B$17:$B$71,0),MATCH(AF$1,'AEO 40'!$D$1:$AG$1,0))</f>
        <v>117.757881</v>
      </c>
      <c r="AG8" s="123">
        <f>INDEX('AEO 40'!$D$17:$AG$71,MATCH($B8,'AEO 40'!$B$17:$B$71,0),MATCH(AG$1,'AEO 40'!$D$1:$AG$1,0))</f>
        <v>117.755753</v>
      </c>
    </row>
    <row r="9" spans="1:33">
      <c r="A9" s="114" t="s">
        <v>116</v>
      </c>
      <c r="B9" s="101" t="s">
        <v>813</v>
      </c>
      <c r="C9" s="123">
        <f>INDEX('AEO 40 (2021)'!$D$17:$AG$71,MATCH($B9,'AEO 40 (2021)'!$B$17:$B$71,0),MATCH(C$1,'AEO 40 (2021)'!$D$1:$AG$1,0))</f>
        <v>60.399234999999997</v>
      </c>
      <c r="D9" s="123">
        <f>INDEX('AEO 40'!$D$17:$AG$71,MATCH($B9,'AEO 40'!$B$17:$B$71,0),MATCH(D$1,'AEO 40'!$D$1:$AG$1,0))</f>
        <v>62.049537999999998</v>
      </c>
      <c r="E9" s="123">
        <f>INDEX('AEO 40'!$D$17:$AG$71,MATCH($B9,'AEO 40'!$B$17:$B$71,0),MATCH(E$1,'AEO 40'!$D$1:$AG$1,0))</f>
        <v>64.551361</v>
      </c>
      <c r="F9" s="123">
        <f>INDEX('AEO 40'!$D$17:$AG$71,MATCH($B9,'AEO 40'!$B$17:$B$71,0),MATCH(F$1,'AEO 40'!$D$1:$AG$1,0))</f>
        <v>64.053168999999997</v>
      </c>
      <c r="G9" s="123">
        <f>INDEX('AEO 40'!$D$17:$AG$71,MATCH($B9,'AEO 40'!$B$17:$B$71,0),MATCH(G$1,'AEO 40'!$D$1:$AG$1,0))</f>
        <v>64.173919999999995</v>
      </c>
      <c r="H9" s="123">
        <f>INDEX('AEO 40'!$D$17:$AG$71,MATCH($B9,'AEO 40'!$B$17:$B$71,0),MATCH(H$1,'AEO 40'!$D$1:$AG$1,0))</f>
        <v>65.167854000000005</v>
      </c>
      <c r="I9" s="123">
        <f>INDEX('AEO 40'!$D$17:$AG$71,MATCH($B9,'AEO 40'!$B$17:$B$71,0),MATCH(I$1,'AEO 40'!$D$1:$AG$1,0))</f>
        <v>66.151900999999995</v>
      </c>
      <c r="J9" s="123">
        <f>INDEX('AEO 40'!$D$17:$AG$71,MATCH($B9,'AEO 40'!$B$17:$B$71,0),MATCH(J$1,'AEO 40'!$D$1:$AG$1,0))</f>
        <v>66.559982000000005</v>
      </c>
      <c r="K9" s="123">
        <f>INDEX('AEO 40'!$D$17:$AG$71,MATCH($B9,'AEO 40'!$B$17:$B$71,0),MATCH(K$1,'AEO 40'!$D$1:$AG$1,0))</f>
        <v>66.545021000000006</v>
      </c>
      <c r="L9" s="123">
        <f>INDEX('AEO 40'!$D$17:$AG$71,MATCH($B9,'AEO 40'!$B$17:$B$71,0),MATCH(L$1,'AEO 40'!$D$1:$AG$1,0))</f>
        <v>66.499519000000006</v>
      </c>
      <c r="M9" s="123">
        <f>INDEX('AEO 40'!$D$17:$AG$71,MATCH($B9,'AEO 40'!$B$17:$B$71,0),MATCH(M$1,'AEO 40'!$D$1:$AG$1,0))</f>
        <v>66.469513000000006</v>
      </c>
      <c r="N9" s="123">
        <f>INDEX('AEO 40'!$D$17:$AG$71,MATCH($B9,'AEO 40'!$B$17:$B$71,0),MATCH(N$1,'AEO 40'!$D$1:$AG$1,0))</f>
        <v>66.458816999999996</v>
      </c>
      <c r="O9" s="123">
        <f>INDEX('AEO 40'!$D$17:$AG$71,MATCH($B9,'AEO 40'!$B$17:$B$71,0),MATCH(O$1,'AEO 40'!$D$1:$AG$1,0))</f>
        <v>66.406006000000005</v>
      </c>
      <c r="P9" s="123">
        <f>INDEX('AEO 40'!$D$17:$AG$71,MATCH($B9,'AEO 40'!$B$17:$B$71,0),MATCH(P$1,'AEO 40'!$D$1:$AG$1,0))</f>
        <v>66.357132000000007</v>
      </c>
      <c r="Q9" s="123">
        <f>INDEX('AEO 40'!$D$17:$AG$71,MATCH($B9,'AEO 40'!$B$17:$B$71,0),MATCH(Q$1,'AEO 40'!$D$1:$AG$1,0))</f>
        <v>66.306792999999999</v>
      </c>
      <c r="R9" s="123">
        <f>INDEX('AEO 40'!$D$17:$AG$71,MATCH($B9,'AEO 40'!$B$17:$B$71,0),MATCH(R$1,'AEO 40'!$D$1:$AG$1,0))</f>
        <v>66.246009999999998</v>
      </c>
      <c r="S9" s="123">
        <f>INDEX('AEO 40'!$D$17:$AG$71,MATCH($B9,'AEO 40'!$B$17:$B$71,0),MATCH(S$1,'AEO 40'!$D$1:$AG$1,0))</f>
        <v>66.192672999999999</v>
      </c>
      <c r="T9" s="123">
        <f>INDEX('AEO 40'!$D$17:$AG$71,MATCH($B9,'AEO 40'!$B$17:$B$71,0),MATCH(T$1,'AEO 40'!$D$1:$AG$1,0))</f>
        <v>66.141029000000003</v>
      </c>
      <c r="U9" s="123">
        <f>INDEX('AEO 40'!$D$17:$AG$71,MATCH($B9,'AEO 40'!$B$17:$B$71,0),MATCH(U$1,'AEO 40'!$D$1:$AG$1,0))</f>
        <v>66.095894000000001</v>
      </c>
      <c r="V9" s="123">
        <f>INDEX('AEO 40'!$D$17:$AG$71,MATCH($B9,'AEO 40'!$B$17:$B$71,0),MATCH(V$1,'AEO 40'!$D$1:$AG$1,0))</f>
        <v>66.020142000000007</v>
      </c>
      <c r="W9" s="123">
        <f>INDEX('AEO 40'!$D$17:$AG$71,MATCH($B9,'AEO 40'!$B$17:$B$71,0),MATCH(W$1,'AEO 40'!$D$1:$AG$1,0))</f>
        <v>65.963699000000005</v>
      </c>
      <c r="X9" s="123">
        <f>INDEX('AEO 40'!$D$17:$AG$71,MATCH($B9,'AEO 40'!$B$17:$B$71,0),MATCH(X$1,'AEO 40'!$D$1:$AG$1,0))</f>
        <v>65.908798000000004</v>
      </c>
      <c r="Y9" s="123">
        <f>INDEX('AEO 40'!$D$17:$AG$71,MATCH($B9,'AEO 40'!$B$17:$B$71,0),MATCH(Y$1,'AEO 40'!$D$1:$AG$1,0))</f>
        <v>65.831474</v>
      </c>
      <c r="Z9" s="123">
        <f>INDEX('AEO 40'!$D$17:$AG$71,MATCH($B9,'AEO 40'!$B$17:$B$71,0),MATCH(Z$1,'AEO 40'!$D$1:$AG$1,0))</f>
        <v>65.776115000000004</v>
      </c>
      <c r="AA9" s="123">
        <f>INDEX('AEO 40'!$D$17:$AG$71,MATCH($B9,'AEO 40'!$B$17:$B$71,0),MATCH(AA$1,'AEO 40'!$D$1:$AG$1,0))</f>
        <v>65.711899000000003</v>
      </c>
      <c r="AB9" s="123">
        <f>INDEX('AEO 40'!$D$17:$AG$71,MATCH($B9,'AEO 40'!$B$17:$B$71,0),MATCH(AB$1,'AEO 40'!$D$1:$AG$1,0))</f>
        <v>65.631027000000003</v>
      </c>
      <c r="AC9" s="123">
        <f>INDEX('AEO 40'!$D$17:$AG$71,MATCH($B9,'AEO 40'!$B$17:$B$71,0),MATCH(AC$1,'AEO 40'!$D$1:$AG$1,0))</f>
        <v>65.562904000000003</v>
      </c>
      <c r="AD9" s="123">
        <f>INDEX('AEO 40'!$D$17:$AG$71,MATCH($B9,'AEO 40'!$B$17:$B$71,0),MATCH(AD$1,'AEO 40'!$D$1:$AG$1,0))</f>
        <v>65.489791999999994</v>
      </c>
      <c r="AE9" s="123">
        <f>INDEX('AEO 40'!$D$17:$AG$71,MATCH($B9,'AEO 40'!$B$17:$B$71,0),MATCH(AE$1,'AEO 40'!$D$1:$AG$1,0))</f>
        <v>65.410042000000004</v>
      </c>
      <c r="AF9" s="123">
        <f>INDEX('AEO 40'!$D$17:$AG$71,MATCH($B9,'AEO 40'!$B$17:$B$71,0),MATCH(AF$1,'AEO 40'!$D$1:$AG$1,0))</f>
        <v>65.335021999999995</v>
      </c>
      <c r="AG9" s="123">
        <f>INDEX('AEO 40'!$D$17:$AG$71,MATCH($B9,'AEO 40'!$B$17:$B$71,0),MATCH(AG$1,'AEO 40'!$D$1:$AG$1,0))</f>
        <v>65.254256999999996</v>
      </c>
    </row>
    <row r="10" spans="1:33">
      <c r="A10" s="114" t="s">
        <v>116</v>
      </c>
      <c r="B10" s="101" t="s">
        <v>814</v>
      </c>
      <c r="C10" s="123">
        <f>INDEX('AEO 40 (2021)'!$D$17:$AG$71,MATCH($B10,'AEO 40 (2021)'!$B$17:$B$71,0),MATCH(C$1,'AEO 40 (2021)'!$D$1:$AG$1,0))</f>
        <v>73.658241000000004</v>
      </c>
      <c r="D10" s="123">
        <f>INDEX('AEO 40'!$D$17:$AG$71,MATCH($B10,'AEO 40'!$B$17:$B$71,0),MATCH(D$1,'AEO 40'!$D$1:$AG$1,0))</f>
        <v>80.722747999999996</v>
      </c>
      <c r="E10" s="123">
        <f>INDEX('AEO 40'!$D$17:$AG$71,MATCH($B10,'AEO 40'!$B$17:$B$71,0),MATCH(E$1,'AEO 40'!$D$1:$AG$1,0))</f>
        <v>83.623604</v>
      </c>
      <c r="F10" s="123">
        <f>INDEX('AEO 40'!$D$17:$AG$71,MATCH($B10,'AEO 40'!$B$17:$B$71,0),MATCH(F$1,'AEO 40'!$D$1:$AG$1,0))</f>
        <v>83.188118000000003</v>
      </c>
      <c r="G10" s="123">
        <f>INDEX('AEO 40'!$D$17:$AG$71,MATCH($B10,'AEO 40'!$B$17:$B$71,0),MATCH(G$1,'AEO 40'!$D$1:$AG$1,0))</f>
        <v>83.364891</v>
      </c>
      <c r="H10" s="123">
        <f>INDEX('AEO 40'!$D$17:$AG$71,MATCH($B10,'AEO 40'!$B$17:$B$71,0),MATCH(H$1,'AEO 40'!$D$1:$AG$1,0))</f>
        <v>84.250359000000003</v>
      </c>
      <c r="I10" s="123">
        <f>INDEX('AEO 40'!$D$17:$AG$71,MATCH($B10,'AEO 40'!$B$17:$B$71,0),MATCH(I$1,'AEO 40'!$D$1:$AG$1,0))</f>
        <v>85.258865</v>
      </c>
      <c r="J10" s="123">
        <f>INDEX('AEO 40'!$D$17:$AG$71,MATCH($B10,'AEO 40'!$B$17:$B$71,0),MATCH(J$1,'AEO 40'!$D$1:$AG$1,0))</f>
        <v>85.697425999999993</v>
      </c>
      <c r="K10" s="123">
        <f>INDEX('AEO 40'!$D$17:$AG$71,MATCH($B10,'AEO 40'!$B$17:$B$71,0),MATCH(K$1,'AEO 40'!$D$1:$AG$1,0))</f>
        <v>85.702950000000001</v>
      </c>
      <c r="L10" s="123">
        <f>INDEX('AEO 40'!$D$17:$AG$71,MATCH($B10,'AEO 40'!$B$17:$B$71,0),MATCH(L$1,'AEO 40'!$D$1:$AG$1,0))</f>
        <v>85.673171999999994</v>
      </c>
      <c r="M10" s="123">
        <f>INDEX('AEO 40'!$D$17:$AG$71,MATCH($B10,'AEO 40'!$B$17:$B$71,0),MATCH(M$1,'AEO 40'!$D$1:$AG$1,0))</f>
        <v>85.668441999999999</v>
      </c>
      <c r="N10" s="123">
        <f>INDEX('AEO 40'!$D$17:$AG$71,MATCH($B10,'AEO 40'!$B$17:$B$71,0),MATCH(N$1,'AEO 40'!$D$1:$AG$1,0))</f>
        <v>85.667525999999995</v>
      </c>
      <c r="O10" s="123">
        <f>INDEX('AEO 40'!$D$17:$AG$71,MATCH($B10,'AEO 40'!$B$17:$B$71,0),MATCH(O$1,'AEO 40'!$D$1:$AG$1,0))</f>
        <v>85.594466999999995</v>
      </c>
      <c r="P10" s="123">
        <f>INDEX('AEO 40'!$D$17:$AG$71,MATCH($B10,'AEO 40'!$B$17:$B$71,0),MATCH(P$1,'AEO 40'!$D$1:$AG$1,0))</f>
        <v>85.537650999999997</v>
      </c>
      <c r="Q10" s="123">
        <f>INDEX('AEO 40'!$D$17:$AG$71,MATCH($B10,'AEO 40'!$B$17:$B$71,0),MATCH(Q$1,'AEO 40'!$D$1:$AG$1,0))</f>
        <v>85.484268</v>
      </c>
      <c r="R10" s="123">
        <f>INDEX('AEO 40'!$D$17:$AG$71,MATCH($B10,'AEO 40'!$B$17:$B$71,0),MATCH(R$1,'AEO 40'!$D$1:$AG$1,0))</f>
        <v>85.419548000000006</v>
      </c>
      <c r="S10" s="123">
        <f>INDEX('AEO 40'!$D$17:$AG$71,MATCH($B10,'AEO 40'!$B$17:$B$71,0),MATCH(S$1,'AEO 40'!$D$1:$AG$1,0))</f>
        <v>85.371718999999999</v>
      </c>
      <c r="T10" s="123">
        <f>INDEX('AEO 40'!$D$17:$AG$71,MATCH($B10,'AEO 40'!$B$17:$B$71,0),MATCH(T$1,'AEO 40'!$D$1:$AG$1,0))</f>
        <v>85.324066000000002</v>
      </c>
      <c r="U10" s="123">
        <f>INDEX('AEO 40'!$D$17:$AG$71,MATCH($B10,'AEO 40'!$B$17:$B$71,0),MATCH(U$1,'AEO 40'!$D$1:$AG$1,0))</f>
        <v>85.291443000000001</v>
      </c>
      <c r="V10" s="123">
        <f>INDEX('AEO 40'!$D$17:$AG$71,MATCH($B10,'AEO 40'!$B$17:$B$71,0),MATCH(V$1,'AEO 40'!$D$1:$AG$1,0))</f>
        <v>85.214530999999994</v>
      </c>
      <c r="W10" s="123">
        <f>INDEX('AEO 40'!$D$17:$AG$71,MATCH($B10,'AEO 40'!$B$17:$B$71,0),MATCH(W$1,'AEO 40'!$D$1:$AG$1,0))</f>
        <v>85.172104000000004</v>
      </c>
      <c r="X10" s="123">
        <f>INDEX('AEO 40'!$D$17:$AG$71,MATCH($B10,'AEO 40'!$B$17:$B$71,0),MATCH(X$1,'AEO 40'!$D$1:$AG$1,0))</f>
        <v>85.128510000000006</v>
      </c>
      <c r="Y10" s="123">
        <f>INDEX('AEO 40'!$D$17:$AG$71,MATCH($B10,'AEO 40'!$B$17:$B$71,0),MATCH(Y$1,'AEO 40'!$D$1:$AG$1,0))</f>
        <v>85.056319999999999</v>
      </c>
      <c r="Z10" s="123">
        <f>INDEX('AEO 40'!$D$17:$AG$71,MATCH($B10,'AEO 40'!$B$17:$B$71,0),MATCH(Z$1,'AEO 40'!$D$1:$AG$1,0))</f>
        <v>85.016730999999993</v>
      </c>
      <c r="AA10" s="123">
        <f>INDEX('AEO 40'!$D$17:$AG$71,MATCH($B10,'AEO 40'!$B$17:$B$71,0),MATCH(AA$1,'AEO 40'!$D$1:$AG$1,0))</f>
        <v>84.960548000000003</v>
      </c>
      <c r="AB10" s="123">
        <f>INDEX('AEO 40'!$D$17:$AG$71,MATCH($B10,'AEO 40'!$B$17:$B$71,0),MATCH(AB$1,'AEO 40'!$D$1:$AG$1,0))</f>
        <v>84.880920000000003</v>
      </c>
      <c r="AC10" s="123">
        <f>INDEX('AEO 40'!$D$17:$AG$71,MATCH($B10,'AEO 40'!$B$17:$B$71,0),MATCH(AC$1,'AEO 40'!$D$1:$AG$1,0))</f>
        <v>84.823493999999997</v>
      </c>
      <c r="AD10" s="123">
        <f>INDEX('AEO 40'!$D$17:$AG$71,MATCH($B10,'AEO 40'!$B$17:$B$71,0),MATCH(AD$1,'AEO 40'!$D$1:$AG$1,0))</f>
        <v>84.751960999999994</v>
      </c>
      <c r="AE10" s="123">
        <f>INDEX('AEO 40'!$D$17:$AG$71,MATCH($B10,'AEO 40'!$B$17:$B$71,0),MATCH(AE$1,'AEO 40'!$D$1:$AG$1,0))</f>
        <v>84.674728000000002</v>
      </c>
      <c r="AF10" s="123">
        <f>INDEX('AEO 40'!$D$17:$AG$71,MATCH($B10,'AEO 40'!$B$17:$B$71,0),MATCH(AF$1,'AEO 40'!$D$1:$AG$1,0))</f>
        <v>84.603813000000002</v>
      </c>
      <c r="AG10" s="123">
        <f>INDEX('AEO 40'!$D$17:$AG$71,MATCH($B10,'AEO 40'!$B$17:$B$71,0),MATCH(AG$1,'AEO 40'!$D$1:$AG$1,0))</f>
        <v>84.525458999999998</v>
      </c>
    </row>
    <row r="11" spans="1:33">
      <c r="A11" s="114" t="s">
        <v>115</v>
      </c>
      <c r="B11" s="101" t="s">
        <v>815</v>
      </c>
      <c r="C11" s="123">
        <f>INDEX('AEO 40 (2021)'!$D$17:$AG$71,MATCH($B11,'AEO 40 (2021)'!$B$17:$B$71,0),MATCH(C$1,'AEO 40 (2021)'!$D$1:$AG$1,0))</f>
        <v>0</v>
      </c>
      <c r="D11" s="123">
        <f>INDEX('AEO 40'!$D$17:$AG$71,MATCH($B11,'AEO 40'!$B$17:$B$71,0),MATCH(D$1,'AEO 40'!$D$1:$AG$1,0))</f>
        <v>0</v>
      </c>
      <c r="E11" s="123">
        <f>INDEX('AEO 40'!$D$17:$AG$71,MATCH($B11,'AEO 40'!$B$17:$B$71,0),MATCH(E$1,'AEO 40'!$D$1:$AG$1,0))</f>
        <v>0</v>
      </c>
      <c r="F11" s="123">
        <f>INDEX('AEO 40'!$D$17:$AG$71,MATCH($B11,'AEO 40'!$B$17:$B$71,0),MATCH(F$1,'AEO 40'!$D$1:$AG$1,0))</f>
        <v>0</v>
      </c>
      <c r="G11" s="123">
        <f>INDEX('AEO 40'!$D$17:$AG$71,MATCH($B11,'AEO 40'!$B$17:$B$71,0),MATCH(G$1,'AEO 40'!$D$1:$AG$1,0))</f>
        <v>0</v>
      </c>
      <c r="H11" s="123">
        <f>INDEX('AEO 40'!$D$17:$AG$71,MATCH($B11,'AEO 40'!$B$17:$B$71,0),MATCH(H$1,'AEO 40'!$D$1:$AG$1,0))</f>
        <v>0</v>
      </c>
      <c r="I11" s="123">
        <f>INDEX('AEO 40'!$D$17:$AG$71,MATCH($B11,'AEO 40'!$B$17:$B$71,0),MATCH(I$1,'AEO 40'!$D$1:$AG$1,0))</f>
        <v>0</v>
      </c>
      <c r="J11" s="123">
        <f>INDEX('AEO 40'!$D$17:$AG$71,MATCH($B11,'AEO 40'!$B$17:$B$71,0),MATCH(J$1,'AEO 40'!$D$1:$AG$1,0))</f>
        <v>0</v>
      </c>
      <c r="K11" s="123">
        <f>INDEX('AEO 40'!$D$17:$AG$71,MATCH($B11,'AEO 40'!$B$17:$B$71,0),MATCH(K$1,'AEO 40'!$D$1:$AG$1,0))</f>
        <v>0</v>
      </c>
      <c r="L11" s="123">
        <f>INDEX('AEO 40'!$D$17:$AG$71,MATCH($B11,'AEO 40'!$B$17:$B$71,0),MATCH(L$1,'AEO 40'!$D$1:$AG$1,0))</f>
        <v>0</v>
      </c>
      <c r="M11" s="123">
        <f>INDEX('AEO 40'!$D$17:$AG$71,MATCH($B11,'AEO 40'!$B$17:$B$71,0),MATCH(M$1,'AEO 40'!$D$1:$AG$1,0))</f>
        <v>0</v>
      </c>
      <c r="N11" s="123">
        <f>INDEX('AEO 40'!$D$17:$AG$71,MATCH($B11,'AEO 40'!$B$17:$B$71,0),MATCH(N$1,'AEO 40'!$D$1:$AG$1,0))</f>
        <v>0</v>
      </c>
      <c r="O11" s="123">
        <f>INDEX('AEO 40'!$D$17:$AG$71,MATCH($B11,'AEO 40'!$B$17:$B$71,0),MATCH(O$1,'AEO 40'!$D$1:$AG$1,0))</f>
        <v>0</v>
      </c>
      <c r="P11" s="123">
        <f>INDEX('AEO 40'!$D$17:$AG$71,MATCH($B11,'AEO 40'!$B$17:$B$71,0),MATCH(P$1,'AEO 40'!$D$1:$AG$1,0))</f>
        <v>0</v>
      </c>
      <c r="Q11" s="123">
        <f>INDEX('AEO 40'!$D$17:$AG$71,MATCH($B11,'AEO 40'!$B$17:$B$71,0),MATCH(Q$1,'AEO 40'!$D$1:$AG$1,0))</f>
        <v>0</v>
      </c>
      <c r="R11" s="123">
        <f>INDEX('AEO 40'!$D$17:$AG$71,MATCH($B11,'AEO 40'!$B$17:$B$71,0),MATCH(R$1,'AEO 40'!$D$1:$AG$1,0))</f>
        <v>0</v>
      </c>
      <c r="S11" s="123">
        <f>INDEX('AEO 40'!$D$17:$AG$71,MATCH($B11,'AEO 40'!$B$17:$B$71,0),MATCH(S$1,'AEO 40'!$D$1:$AG$1,0))</f>
        <v>0</v>
      </c>
      <c r="T11" s="123">
        <f>INDEX('AEO 40'!$D$17:$AG$71,MATCH($B11,'AEO 40'!$B$17:$B$71,0),MATCH(T$1,'AEO 40'!$D$1:$AG$1,0))</f>
        <v>0</v>
      </c>
      <c r="U11" s="123">
        <f>INDEX('AEO 40'!$D$17:$AG$71,MATCH($B11,'AEO 40'!$B$17:$B$71,0),MATCH(U$1,'AEO 40'!$D$1:$AG$1,0))</f>
        <v>0</v>
      </c>
      <c r="V11" s="123">
        <f>INDEX('AEO 40'!$D$17:$AG$71,MATCH($B11,'AEO 40'!$B$17:$B$71,0),MATCH(V$1,'AEO 40'!$D$1:$AG$1,0))</f>
        <v>0</v>
      </c>
      <c r="W11" s="123">
        <f>INDEX('AEO 40'!$D$17:$AG$71,MATCH($B11,'AEO 40'!$B$17:$B$71,0),MATCH(W$1,'AEO 40'!$D$1:$AG$1,0))</f>
        <v>0</v>
      </c>
      <c r="X11" s="123">
        <f>INDEX('AEO 40'!$D$17:$AG$71,MATCH($B11,'AEO 40'!$B$17:$B$71,0),MATCH(X$1,'AEO 40'!$D$1:$AG$1,0))</f>
        <v>0</v>
      </c>
      <c r="Y11" s="123">
        <f>INDEX('AEO 40'!$D$17:$AG$71,MATCH($B11,'AEO 40'!$B$17:$B$71,0),MATCH(Y$1,'AEO 40'!$D$1:$AG$1,0))</f>
        <v>0</v>
      </c>
      <c r="Z11" s="123">
        <f>INDEX('AEO 40'!$D$17:$AG$71,MATCH($B11,'AEO 40'!$B$17:$B$71,0),MATCH(Z$1,'AEO 40'!$D$1:$AG$1,0))</f>
        <v>0</v>
      </c>
      <c r="AA11" s="123">
        <f>INDEX('AEO 40'!$D$17:$AG$71,MATCH($B11,'AEO 40'!$B$17:$B$71,0),MATCH(AA$1,'AEO 40'!$D$1:$AG$1,0))</f>
        <v>0</v>
      </c>
      <c r="AB11" s="123">
        <f>INDEX('AEO 40'!$D$17:$AG$71,MATCH($B11,'AEO 40'!$B$17:$B$71,0),MATCH(AB$1,'AEO 40'!$D$1:$AG$1,0))</f>
        <v>0</v>
      </c>
      <c r="AC11" s="123">
        <f>INDEX('AEO 40'!$D$17:$AG$71,MATCH($B11,'AEO 40'!$B$17:$B$71,0),MATCH(AC$1,'AEO 40'!$D$1:$AG$1,0))</f>
        <v>0</v>
      </c>
      <c r="AD11" s="123">
        <f>INDEX('AEO 40'!$D$17:$AG$71,MATCH($B11,'AEO 40'!$B$17:$B$71,0),MATCH(AD$1,'AEO 40'!$D$1:$AG$1,0))</f>
        <v>0</v>
      </c>
      <c r="AE11" s="123">
        <f>INDEX('AEO 40'!$D$17:$AG$71,MATCH($B11,'AEO 40'!$B$17:$B$71,0),MATCH(AE$1,'AEO 40'!$D$1:$AG$1,0))</f>
        <v>0</v>
      </c>
      <c r="AF11" s="123">
        <f>INDEX('AEO 40'!$D$17:$AG$71,MATCH($B11,'AEO 40'!$B$17:$B$71,0),MATCH(AF$1,'AEO 40'!$D$1:$AG$1,0))</f>
        <v>0</v>
      </c>
      <c r="AG11" s="123">
        <f>INDEX('AEO 40'!$D$17:$AG$71,MATCH($B11,'AEO 40'!$B$17:$B$71,0),MATCH(AG$1,'AEO 40'!$D$1:$AG$1,0))</f>
        <v>0</v>
      </c>
    </row>
    <row r="12" spans="1:33">
      <c r="A12" s="114" t="s">
        <v>114</v>
      </c>
      <c r="B12" s="101" t="s">
        <v>816</v>
      </c>
      <c r="C12" s="123">
        <f>INDEX('AEO 40 (2021)'!$D$17:$AG$71,MATCH($B12,'AEO 40 (2021)'!$B$17:$B$71,0),MATCH(C$1,'AEO 40 (2021)'!$D$1:$AG$1,0))</f>
        <v>59.369262999999997</v>
      </c>
      <c r="D12" s="123">
        <f>INDEX('AEO 40'!$D$17:$AG$71,MATCH($B12,'AEO 40'!$B$17:$B$71,0),MATCH(D$1,'AEO 40'!$D$1:$AG$1,0))</f>
        <v>62.508750999999997</v>
      </c>
      <c r="E12" s="123">
        <f>INDEX('AEO 40'!$D$17:$AG$71,MATCH($B12,'AEO 40'!$B$17:$B$71,0),MATCH(E$1,'AEO 40'!$D$1:$AG$1,0))</f>
        <v>62.894736999999999</v>
      </c>
      <c r="F12" s="123">
        <f>INDEX('AEO 40'!$D$17:$AG$71,MATCH($B12,'AEO 40'!$B$17:$B$71,0),MATCH(F$1,'AEO 40'!$D$1:$AG$1,0))</f>
        <v>62.768580999999998</v>
      </c>
      <c r="G12" s="123">
        <f>INDEX('AEO 40'!$D$17:$AG$71,MATCH($B12,'AEO 40'!$B$17:$B$71,0),MATCH(G$1,'AEO 40'!$D$1:$AG$1,0))</f>
        <v>63.353298000000002</v>
      </c>
      <c r="H12" s="123">
        <f>INDEX('AEO 40'!$D$17:$AG$71,MATCH($B12,'AEO 40'!$B$17:$B$71,0),MATCH(H$1,'AEO 40'!$D$1:$AG$1,0))</f>
        <v>64.454796000000002</v>
      </c>
      <c r="I12" s="123">
        <f>INDEX('AEO 40'!$D$17:$AG$71,MATCH($B12,'AEO 40'!$B$17:$B$71,0),MATCH(I$1,'AEO 40'!$D$1:$AG$1,0))</f>
        <v>65.194939000000005</v>
      </c>
      <c r="J12" s="123">
        <f>INDEX('AEO 40'!$D$17:$AG$71,MATCH($B12,'AEO 40'!$B$17:$B$71,0),MATCH(J$1,'AEO 40'!$D$1:$AG$1,0))</f>
        <v>65.150024000000002</v>
      </c>
      <c r="K12" s="123">
        <f>INDEX('AEO 40'!$D$17:$AG$71,MATCH($B12,'AEO 40'!$B$17:$B$71,0),MATCH(K$1,'AEO 40'!$D$1:$AG$1,0))</f>
        <v>65.051353000000006</v>
      </c>
      <c r="L12" s="123">
        <f>INDEX('AEO 40'!$D$17:$AG$71,MATCH($B12,'AEO 40'!$B$17:$B$71,0),MATCH(L$1,'AEO 40'!$D$1:$AG$1,0))</f>
        <v>64.935371000000004</v>
      </c>
      <c r="M12" s="123">
        <f>INDEX('AEO 40'!$D$17:$AG$71,MATCH($B12,'AEO 40'!$B$17:$B$71,0),MATCH(M$1,'AEO 40'!$D$1:$AG$1,0))</f>
        <v>64.832297999999994</v>
      </c>
      <c r="N12" s="123">
        <f>INDEX('AEO 40'!$D$17:$AG$71,MATCH($B12,'AEO 40'!$B$17:$B$71,0),MATCH(N$1,'AEO 40'!$D$1:$AG$1,0))</f>
        <v>64.762794</v>
      </c>
      <c r="O12" s="123">
        <f>INDEX('AEO 40'!$D$17:$AG$71,MATCH($B12,'AEO 40'!$B$17:$B$71,0),MATCH(O$1,'AEO 40'!$D$1:$AG$1,0))</f>
        <v>64.705696000000003</v>
      </c>
      <c r="P12" s="123">
        <f>INDEX('AEO 40'!$D$17:$AG$71,MATCH($B12,'AEO 40'!$B$17:$B$71,0),MATCH(P$1,'AEO 40'!$D$1:$AG$1,0))</f>
        <v>64.624129999999994</v>
      </c>
      <c r="Q12" s="123">
        <f>INDEX('AEO 40'!$D$17:$AG$71,MATCH($B12,'AEO 40'!$B$17:$B$71,0),MATCH(Q$1,'AEO 40'!$D$1:$AG$1,0))</f>
        <v>64.534217999999996</v>
      </c>
      <c r="R12" s="123">
        <f>INDEX('AEO 40'!$D$17:$AG$71,MATCH($B12,'AEO 40'!$B$17:$B$71,0),MATCH(R$1,'AEO 40'!$D$1:$AG$1,0))</f>
        <v>64.445189999999997</v>
      </c>
      <c r="S12" s="123">
        <f>INDEX('AEO 40'!$D$17:$AG$71,MATCH($B12,'AEO 40'!$B$17:$B$71,0),MATCH(S$1,'AEO 40'!$D$1:$AG$1,0))</f>
        <v>64.358299000000002</v>
      </c>
      <c r="T12" s="123">
        <f>INDEX('AEO 40'!$D$17:$AG$71,MATCH($B12,'AEO 40'!$B$17:$B$71,0),MATCH(T$1,'AEO 40'!$D$1:$AG$1,0))</f>
        <v>64.283225999999999</v>
      </c>
      <c r="U12" s="123">
        <f>INDEX('AEO 40'!$D$17:$AG$71,MATCH($B12,'AEO 40'!$B$17:$B$71,0),MATCH(U$1,'AEO 40'!$D$1:$AG$1,0))</f>
        <v>64.211501999999996</v>
      </c>
      <c r="V12" s="123">
        <f>INDEX('AEO 40'!$D$17:$AG$71,MATCH($B12,'AEO 40'!$B$17:$B$71,0),MATCH(V$1,'AEO 40'!$D$1:$AG$1,0))</f>
        <v>64.130913000000007</v>
      </c>
      <c r="W12" s="123">
        <f>INDEX('AEO 40'!$D$17:$AG$71,MATCH($B12,'AEO 40'!$B$17:$B$71,0),MATCH(W$1,'AEO 40'!$D$1:$AG$1,0))</f>
        <v>64.042357999999993</v>
      </c>
      <c r="X12" s="123">
        <f>INDEX('AEO 40'!$D$17:$AG$71,MATCH($B12,'AEO 40'!$B$17:$B$71,0),MATCH(X$1,'AEO 40'!$D$1:$AG$1,0))</f>
        <v>63.932406999999998</v>
      </c>
      <c r="Y12" s="123">
        <f>INDEX('AEO 40'!$D$17:$AG$71,MATCH($B12,'AEO 40'!$B$17:$B$71,0),MATCH(Y$1,'AEO 40'!$D$1:$AG$1,0))</f>
        <v>63.845019999999998</v>
      </c>
      <c r="Z12" s="123">
        <f>INDEX('AEO 40'!$D$17:$AG$71,MATCH($B12,'AEO 40'!$B$17:$B$71,0),MATCH(Z$1,'AEO 40'!$D$1:$AG$1,0))</f>
        <v>63.760596999999997</v>
      </c>
      <c r="AA12" s="123">
        <f>INDEX('AEO 40'!$D$17:$AG$71,MATCH($B12,'AEO 40'!$B$17:$B$71,0),MATCH(AA$1,'AEO 40'!$D$1:$AG$1,0))</f>
        <v>63.679755999999998</v>
      </c>
      <c r="AB12" s="123">
        <f>INDEX('AEO 40'!$D$17:$AG$71,MATCH($B12,'AEO 40'!$B$17:$B$71,0),MATCH(AB$1,'AEO 40'!$D$1:$AG$1,0))</f>
        <v>63.591445999999998</v>
      </c>
      <c r="AC12" s="123">
        <f>INDEX('AEO 40'!$D$17:$AG$71,MATCH($B12,'AEO 40'!$B$17:$B$71,0),MATCH(AC$1,'AEO 40'!$D$1:$AG$1,0))</f>
        <v>63.499653000000002</v>
      </c>
      <c r="AD12" s="123">
        <f>INDEX('AEO 40'!$D$17:$AG$71,MATCH($B12,'AEO 40'!$B$17:$B$71,0),MATCH(AD$1,'AEO 40'!$D$1:$AG$1,0))</f>
        <v>63.414307000000001</v>
      </c>
      <c r="AE12" s="123">
        <f>INDEX('AEO 40'!$D$17:$AG$71,MATCH($B12,'AEO 40'!$B$17:$B$71,0),MATCH(AE$1,'AEO 40'!$D$1:$AG$1,0))</f>
        <v>63.320309000000002</v>
      </c>
      <c r="AF12" s="123">
        <f>INDEX('AEO 40'!$D$17:$AG$71,MATCH($B12,'AEO 40'!$B$17:$B$71,0),MATCH(AF$1,'AEO 40'!$D$1:$AG$1,0))</f>
        <v>63.223227999999999</v>
      </c>
      <c r="AG12" s="123">
        <f>INDEX('AEO 40'!$D$17:$AG$71,MATCH($B12,'AEO 40'!$B$17:$B$71,0),MATCH(AG$1,'AEO 40'!$D$1:$AG$1,0))</f>
        <v>63.123210999999998</v>
      </c>
    </row>
    <row r="13" spans="1:33">
      <c r="A13" s="114" t="s">
        <v>113</v>
      </c>
      <c r="B13" s="101" t="s">
        <v>817</v>
      </c>
      <c r="C13" s="123">
        <f>INDEX('AEO 40 (2021)'!$D$17:$AG$71,MATCH($B13,'AEO 40 (2021)'!$B$17:$B$71,0),MATCH(C$1,'AEO 40 (2021)'!$D$1:$AG$1,0))</f>
        <v>43.791671999999998</v>
      </c>
      <c r="D13" s="123">
        <f>INDEX('AEO 40'!$D$17:$AG$71,MATCH($B13,'AEO 40'!$B$17:$B$71,0),MATCH(D$1,'AEO 40'!$D$1:$AG$1,0))</f>
        <v>44.025638999999998</v>
      </c>
      <c r="E13" s="123">
        <f>INDEX('AEO 40'!$D$17:$AG$71,MATCH($B13,'AEO 40'!$B$17:$B$71,0),MATCH(E$1,'AEO 40'!$D$1:$AG$1,0))</f>
        <v>44.390613999999999</v>
      </c>
      <c r="F13" s="123">
        <f>INDEX('AEO 40'!$D$17:$AG$71,MATCH($B13,'AEO 40'!$B$17:$B$71,0),MATCH(F$1,'AEO 40'!$D$1:$AG$1,0))</f>
        <v>44.414692000000002</v>
      </c>
      <c r="G13" s="123">
        <f>INDEX('AEO 40'!$D$17:$AG$71,MATCH($B13,'AEO 40'!$B$17:$B$71,0),MATCH(G$1,'AEO 40'!$D$1:$AG$1,0))</f>
        <v>45.080768999999997</v>
      </c>
      <c r="H13" s="123">
        <f>INDEX('AEO 40'!$D$17:$AG$71,MATCH($B13,'AEO 40'!$B$17:$B$71,0),MATCH(H$1,'AEO 40'!$D$1:$AG$1,0))</f>
        <v>45.520659999999999</v>
      </c>
      <c r="I13" s="123">
        <f>INDEX('AEO 40'!$D$17:$AG$71,MATCH($B13,'AEO 40'!$B$17:$B$71,0),MATCH(I$1,'AEO 40'!$D$1:$AG$1,0))</f>
        <v>46.148223999999999</v>
      </c>
      <c r="J13" s="123">
        <f>INDEX('AEO 40'!$D$17:$AG$71,MATCH($B13,'AEO 40'!$B$17:$B$71,0),MATCH(J$1,'AEO 40'!$D$1:$AG$1,0))</f>
        <v>46.190617000000003</v>
      </c>
      <c r="K13" s="123">
        <f>INDEX('AEO 40'!$D$17:$AG$71,MATCH($B13,'AEO 40'!$B$17:$B$71,0),MATCH(K$1,'AEO 40'!$D$1:$AG$1,0))</f>
        <v>46.100203999999998</v>
      </c>
      <c r="L13" s="123">
        <f>INDEX('AEO 40'!$D$17:$AG$71,MATCH($B13,'AEO 40'!$B$17:$B$71,0),MATCH(L$1,'AEO 40'!$D$1:$AG$1,0))</f>
        <v>46.037326999999998</v>
      </c>
      <c r="M13" s="123">
        <f>INDEX('AEO 40'!$D$17:$AG$71,MATCH($B13,'AEO 40'!$B$17:$B$71,0),MATCH(M$1,'AEO 40'!$D$1:$AG$1,0))</f>
        <v>45.997601000000003</v>
      </c>
      <c r="N13" s="123">
        <f>INDEX('AEO 40'!$D$17:$AG$71,MATCH($B13,'AEO 40'!$B$17:$B$71,0),MATCH(N$1,'AEO 40'!$D$1:$AG$1,0))</f>
        <v>45.947186000000002</v>
      </c>
      <c r="O13" s="123">
        <f>INDEX('AEO 40'!$D$17:$AG$71,MATCH($B13,'AEO 40'!$B$17:$B$71,0),MATCH(O$1,'AEO 40'!$D$1:$AG$1,0))</f>
        <v>45.868324000000001</v>
      </c>
      <c r="P13" s="123">
        <f>INDEX('AEO 40'!$D$17:$AG$71,MATCH($B13,'AEO 40'!$B$17:$B$71,0),MATCH(P$1,'AEO 40'!$D$1:$AG$1,0))</f>
        <v>45.806133000000003</v>
      </c>
      <c r="Q13" s="123">
        <f>INDEX('AEO 40'!$D$17:$AG$71,MATCH($B13,'AEO 40'!$B$17:$B$71,0),MATCH(Q$1,'AEO 40'!$D$1:$AG$1,0))</f>
        <v>45.748634000000003</v>
      </c>
      <c r="R13" s="123">
        <f>INDEX('AEO 40'!$D$17:$AG$71,MATCH($B13,'AEO 40'!$B$17:$B$71,0),MATCH(R$1,'AEO 40'!$D$1:$AG$1,0))</f>
        <v>45.686641999999999</v>
      </c>
      <c r="S13" s="123">
        <f>INDEX('AEO 40'!$D$17:$AG$71,MATCH($B13,'AEO 40'!$B$17:$B$71,0),MATCH(S$1,'AEO 40'!$D$1:$AG$1,0))</f>
        <v>45.644191999999997</v>
      </c>
      <c r="T13" s="123">
        <f>INDEX('AEO 40'!$D$17:$AG$71,MATCH($B13,'AEO 40'!$B$17:$B$71,0),MATCH(T$1,'AEO 40'!$D$1:$AG$1,0))</f>
        <v>45.593738999999999</v>
      </c>
      <c r="U13" s="123">
        <f>INDEX('AEO 40'!$D$17:$AG$71,MATCH($B13,'AEO 40'!$B$17:$B$71,0),MATCH(U$1,'AEO 40'!$D$1:$AG$1,0))</f>
        <v>45.554966</v>
      </c>
      <c r="V13" s="123">
        <f>INDEX('AEO 40'!$D$17:$AG$71,MATCH($B13,'AEO 40'!$B$17:$B$71,0),MATCH(V$1,'AEO 40'!$D$1:$AG$1,0))</f>
        <v>45.480682000000002</v>
      </c>
      <c r="W13" s="123">
        <f>INDEX('AEO 40'!$D$17:$AG$71,MATCH($B13,'AEO 40'!$B$17:$B$71,0),MATCH(W$1,'AEO 40'!$D$1:$AG$1,0))</f>
        <v>45.455711000000001</v>
      </c>
      <c r="X13" s="123">
        <f>INDEX('AEO 40'!$D$17:$AG$71,MATCH($B13,'AEO 40'!$B$17:$B$71,0),MATCH(X$1,'AEO 40'!$D$1:$AG$1,0))</f>
        <v>45.419494999999998</v>
      </c>
      <c r="Y13" s="123">
        <f>INDEX('AEO 40'!$D$17:$AG$71,MATCH($B13,'AEO 40'!$B$17:$B$71,0),MATCH(Y$1,'AEO 40'!$D$1:$AG$1,0))</f>
        <v>45.360840000000003</v>
      </c>
      <c r="Z13" s="123">
        <f>INDEX('AEO 40'!$D$17:$AG$71,MATCH($B13,'AEO 40'!$B$17:$B$71,0),MATCH(Z$1,'AEO 40'!$D$1:$AG$1,0))</f>
        <v>45.342449000000002</v>
      </c>
      <c r="AA13" s="123">
        <f>INDEX('AEO 40'!$D$17:$AG$71,MATCH($B13,'AEO 40'!$B$17:$B$71,0),MATCH(AA$1,'AEO 40'!$D$1:$AG$1,0))</f>
        <v>45.30592</v>
      </c>
      <c r="AB13" s="123">
        <f>INDEX('AEO 40'!$D$17:$AG$71,MATCH($B13,'AEO 40'!$B$17:$B$71,0),MATCH(AB$1,'AEO 40'!$D$1:$AG$1,0))</f>
        <v>45.245113000000003</v>
      </c>
      <c r="AC13" s="123">
        <f>INDEX('AEO 40'!$D$17:$AG$71,MATCH($B13,'AEO 40'!$B$17:$B$71,0),MATCH(AC$1,'AEO 40'!$D$1:$AG$1,0))</f>
        <v>45.207447000000002</v>
      </c>
      <c r="AD13" s="123">
        <f>INDEX('AEO 40'!$D$17:$AG$71,MATCH($B13,'AEO 40'!$B$17:$B$71,0),MATCH(AD$1,'AEO 40'!$D$1:$AG$1,0))</f>
        <v>45.164627000000003</v>
      </c>
      <c r="AE13" s="123">
        <f>INDEX('AEO 40'!$D$17:$AG$71,MATCH($B13,'AEO 40'!$B$17:$B$71,0),MATCH(AE$1,'AEO 40'!$D$1:$AG$1,0))</f>
        <v>45.096176</v>
      </c>
      <c r="AF13" s="123">
        <f>INDEX('AEO 40'!$D$17:$AG$71,MATCH($B13,'AEO 40'!$B$17:$B$71,0),MATCH(AF$1,'AEO 40'!$D$1:$AG$1,0))</f>
        <v>45.049950000000003</v>
      </c>
      <c r="AG13" s="123">
        <f>INDEX('AEO 40'!$D$17:$AG$71,MATCH($B13,'AEO 40'!$B$17:$B$71,0),MATCH(AG$1,'AEO 40'!$D$1:$AG$1,0))</f>
        <v>44.994948999999998</v>
      </c>
    </row>
    <row r="14" spans="1:33">
      <c r="A14" s="114" t="s">
        <v>113</v>
      </c>
      <c r="B14" s="101" t="s">
        <v>818</v>
      </c>
      <c r="C14" s="123">
        <f>INDEX('AEO 40 (2021)'!$D$17:$AG$71,MATCH($B14,'AEO 40 (2021)'!$B$17:$B$71,0),MATCH(C$1,'AEO 40 (2021)'!$D$1:$AG$1,0))</f>
        <v>41.179023999999998</v>
      </c>
      <c r="D14" s="123">
        <f>INDEX('AEO 40'!$D$17:$AG$71,MATCH($B14,'AEO 40'!$B$17:$B$71,0),MATCH(D$1,'AEO 40'!$D$1:$AG$1,0))</f>
        <v>40.638351</v>
      </c>
      <c r="E14" s="123">
        <f>INDEX('AEO 40'!$D$17:$AG$71,MATCH($B14,'AEO 40'!$B$17:$B$71,0),MATCH(E$1,'AEO 40'!$D$1:$AG$1,0))</f>
        <v>40.951225000000001</v>
      </c>
      <c r="F14" s="123">
        <f>INDEX('AEO 40'!$D$17:$AG$71,MATCH($B14,'AEO 40'!$B$17:$B$71,0),MATCH(F$1,'AEO 40'!$D$1:$AG$1,0))</f>
        <v>40.951419999999999</v>
      </c>
      <c r="G14" s="123">
        <f>INDEX('AEO 40'!$D$17:$AG$71,MATCH($B14,'AEO 40'!$B$17:$B$71,0),MATCH(G$1,'AEO 40'!$D$1:$AG$1,0))</f>
        <v>41.554611000000001</v>
      </c>
      <c r="H14" s="123">
        <f>INDEX('AEO 40'!$D$17:$AG$71,MATCH($B14,'AEO 40'!$B$17:$B$71,0),MATCH(H$1,'AEO 40'!$D$1:$AG$1,0))</f>
        <v>41.810616000000003</v>
      </c>
      <c r="I14" s="123">
        <f>INDEX('AEO 40'!$D$17:$AG$71,MATCH($B14,'AEO 40'!$B$17:$B$71,0),MATCH(I$1,'AEO 40'!$D$1:$AG$1,0))</f>
        <v>42.300193999999998</v>
      </c>
      <c r="J14" s="123">
        <f>INDEX('AEO 40'!$D$17:$AG$71,MATCH($B14,'AEO 40'!$B$17:$B$71,0),MATCH(J$1,'AEO 40'!$D$1:$AG$1,0))</f>
        <v>42.355606000000002</v>
      </c>
      <c r="K14" s="123">
        <f>INDEX('AEO 40'!$D$17:$AG$71,MATCH($B14,'AEO 40'!$B$17:$B$71,0),MATCH(K$1,'AEO 40'!$D$1:$AG$1,0))</f>
        <v>42.237918999999998</v>
      </c>
      <c r="L14" s="123">
        <f>INDEX('AEO 40'!$D$17:$AG$71,MATCH($B14,'AEO 40'!$B$17:$B$71,0),MATCH(L$1,'AEO 40'!$D$1:$AG$1,0))</f>
        <v>42.185046999999997</v>
      </c>
      <c r="M14" s="123">
        <f>INDEX('AEO 40'!$D$17:$AG$71,MATCH($B14,'AEO 40'!$B$17:$B$71,0),MATCH(M$1,'AEO 40'!$D$1:$AG$1,0))</f>
        <v>42.144866999999998</v>
      </c>
      <c r="N14" s="123">
        <f>INDEX('AEO 40'!$D$17:$AG$71,MATCH($B14,'AEO 40'!$B$17:$B$71,0),MATCH(N$1,'AEO 40'!$D$1:$AG$1,0))</f>
        <v>42.105789000000001</v>
      </c>
      <c r="O14" s="123">
        <f>INDEX('AEO 40'!$D$17:$AG$71,MATCH($B14,'AEO 40'!$B$17:$B$71,0),MATCH(O$1,'AEO 40'!$D$1:$AG$1,0))</f>
        <v>42.031837000000003</v>
      </c>
      <c r="P14" s="123">
        <f>INDEX('AEO 40'!$D$17:$AG$71,MATCH($B14,'AEO 40'!$B$17:$B$71,0),MATCH(P$1,'AEO 40'!$D$1:$AG$1,0))</f>
        <v>41.965384999999998</v>
      </c>
      <c r="Q14" s="123">
        <f>INDEX('AEO 40'!$D$17:$AG$71,MATCH($B14,'AEO 40'!$B$17:$B$71,0),MATCH(Q$1,'AEO 40'!$D$1:$AG$1,0))</f>
        <v>41.914219000000003</v>
      </c>
      <c r="R14" s="123">
        <f>INDEX('AEO 40'!$D$17:$AG$71,MATCH($B14,'AEO 40'!$B$17:$B$71,0),MATCH(R$1,'AEO 40'!$D$1:$AG$1,0))</f>
        <v>41.855145</v>
      </c>
      <c r="S14" s="123">
        <f>INDEX('AEO 40'!$D$17:$AG$71,MATCH($B14,'AEO 40'!$B$17:$B$71,0),MATCH(S$1,'AEO 40'!$D$1:$AG$1,0))</f>
        <v>41.808169999999997</v>
      </c>
      <c r="T14" s="123">
        <f>INDEX('AEO 40'!$D$17:$AG$71,MATCH($B14,'AEO 40'!$B$17:$B$71,0),MATCH(T$1,'AEO 40'!$D$1:$AG$1,0))</f>
        <v>41.795174000000003</v>
      </c>
      <c r="U14" s="123">
        <f>INDEX('AEO 40'!$D$17:$AG$71,MATCH($B14,'AEO 40'!$B$17:$B$71,0),MATCH(U$1,'AEO 40'!$D$1:$AG$1,0))</f>
        <v>41.775207999999999</v>
      </c>
      <c r="V14" s="123">
        <f>INDEX('AEO 40'!$D$17:$AG$71,MATCH($B14,'AEO 40'!$B$17:$B$71,0),MATCH(V$1,'AEO 40'!$D$1:$AG$1,0))</f>
        <v>41.709980000000002</v>
      </c>
      <c r="W14" s="123">
        <f>INDEX('AEO 40'!$D$17:$AG$71,MATCH($B14,'AEO 40'!$B$17:$B$71,0),MATCH(W$1,'AEO 40'!$D$1:$AG$1,0))</f>
        <v>41.687747999999999</v>
      </c>
      <c r="X14" s="123">
        <f>INDEX('AEO 40'!$D$17:$AG$71,MATCH($B14,'AEO 40'!$B$17:$B$71,0),MATCH(X$1,'AEO 40'!$D$1:$AG$1,0))</f>
        <v>41.658684000000001</v>
      </c>
      <c r="Y14" s="123">
        <f>INDEX('AEO 40'!$D$17:$AG$71,MATCH($B14,'AEO 40'!$B$17:$B$71,0),MATCH(Y$1,'AEO 40'!$D$1:$AG$1,0))</f>
        <v>41.610584000000003</v>
      </c>
      <c r="Z14" s="123">
        <f>INDEX('AEO 40'!$D$17:$AG$71,MATCH($B14,'AEO 40'!$B$17:$B$71,0),MATCH(Z$1,'AEO 40'!$D$1:$AG$1,0))</f>
        <v>41.602657000000001</v>
      </c>
      <c r="AA14" s="123">
        <f>INDEX('AEO 40'!$D$17:$AG$71,MATCH($B14,'AEO 40'!$B$17:$B$71,0),MATCH(AA$1,'AEO 40'!$D$1:$AG$1,0))</f>
        <v>41.570476999999997</v>
      </c>
      <c r="AB14" s="123">
        <f>INDEX('AEO 40'!$D$17:$AG$71,MATCH($B14,'AEO 40'!$B$17:$B$71,0),MATCH(AB$1,'AEO 40'!$D$1:$AG$1,0))</f>
        <v>41.514538000000002</v>
      </c>
      <c r="AC14" s="123">
        <f>INDEX('AEO 40'!$D$17:$AG$71,MATCH($B14,'AEO 40'!$B$17:$B$71,0),MATCH(AC$1,'AEO 40'!$D$1:$AG$1,0))</f>
        <v>41.476154000000001</v>
      </c>
      <c r="AD14" s="123">
        <f>INDEX('AEO 40'!$D$17:$AG$71,MATCH($B14,'AEO 40'!$B$17:$B$71,0),MATCH(AD$1,'AEO 40'!$D$1:$AG$1,0))</f>
        <v>41.441417999999999</v>
      </c>
      <c r="AE14" s="123">
        <f>INDEX('AEO 40'!$D$17:$AG$71,MATCH($B14,'AEO 40'!$B$17:$B$71,0),MATCH(AE$1,'AEO 40'!$D$1:$AG$1,0))</f>
        <v>41.377113000000001</v>
      </c>
      <c r="AF14" s="123">
        <f>INDEX('AEO 40'!$D$17:$AG$71,MATCH($B14,'AEO 40'!$B$17:$B$71,0),MATCH(AF$1,'AEO 40'!$D$1:$AG$1,0))</f>
        <v>41.321396</v>
      </c>
      <c r="AG14" s="123">
        <f>INDEX('AEO 40'!$D$17:$AG$71,MATCH($B14,'AEO 40'!$B$17:$B$71,0),MATCH(AG$1,'AEO 40'!$D$1:$AG$1,0))</f>
        <v>41.243385000000004</v>
      </c>
    </row>
    <row r="15" spans="1:33">
      <c r="A15" s="114" t="s">
        <v>787</v>
      </c>
      <c r="B15" s="101" t="s">
        <v>819</v>
      </c>
      <c r="C15" s="123">
        <f>INDEX('AEO 40 (2021)'!$D$17:$AG$71,MATCH($B15,'AEO 40 (2021)'!$B$17:$B$71,0),MATCH(C$1,'AEO 40 (2021)'!$D$1:$AG$1,0))</f>
        <v>42.286175</v>
      </c>
      <c r="D15" s="123">
        <f>INDEX('AEO 40'!$D$17:$AG$71,MATCH($B15,'AEO 40'!$B$17:$B$71,0),MATCH(D$1,'AEO 40'!$D$1:$AG$1,0))</f>
        <v>41.782383000000003</v>
      </c>
      <c r="E15" s="123">
        <f>INDEX('AEO 40'!$D$17:$AG$71,MATCH($B15,'AEO 40'!$B$17:$B$71,0),MATCH(E$1,'AEO 40'!$D$1:$AG$1,0))</f>
        <v>42.132111000000002</v>
      </c>
      <c r="F15" s="123">
        <f>INDEX('AEO 40'!$D$17:$AG$71,MATCH($B15,'AEO 40'!$B$17:$B$71,0),MATCH(F$1,'AEO 40'!$D$1:$AG$1,0))</f>
        <v>42.193516000000002</v>
      </c>
      <c r="G15" s="123">
        <f>INDEX('AEO 40'!$D$17:$AG$71,MATCH($B15,'AEO 40'!$B$17:$B$71,0),MATCH(G$1,'AEO 40'!$D$1:$AG$1,0))</f>
        <v>42.842640000000003</v>
      </c>
      <c r="H15" s="123">
        <f>INDEX('AEO 40'!$D$17:$AG$71,MATCH($B15,'AEO 40'!$B$17:$B$71,0),MATCH(H$1,'AEO 40'!$D$1:$AG$1,0))</f>
        <v>43.102649999999997</v>
      </c>
      <c r="I15" s="123">
        <f>INDEX('AEO 40'!$D$17:$AG$71,MATCH($B15,'AEO 40'!$B$17:$B$71,0),MATCH(I$1,'AEO 40'!$D$1:$AG$1,0))</f>
        <v>43.474594000000003</v>
      </c>
      <c r="J15" s="123">
        <f>INDEX('AEO 40'!$D$17:$AG$71,MATCH($B15,'AEO 40'!$B$17:$B$71,0),MATCH(J$1,'AEO 40'!$D$1:$AG$1,0))</f>
        <v>43.528877000000001</v>
      </c>
      <c r="K15" s="123">
        <f>INDEX('AEO 40'!$D$17:$AG$71,MATCH($B15,'AEO 40'!$B$17:$B$71,0),MATCH(K$1,'AEO 40'!$D$1:$AG$1,0))</f>
        <v>43.406314999999999</v>
      </c>
      <c r="L15" s="123">
        <f>INDEX('AEO 40'!$D$17:$AG$71,MATCH($B15,'AEO 40'!$B$17:$B$71,0),MATCH(L$1,'AEO 40'!$D$1:$AG$1,0))</f>
        <v>43.348197999999996</v>
      </c>
      <c r="M15" s="123">
        <f>INDEX('AEO 40'!$D$17:$AG$71,MATCH($B15,'AEO 40'!$B$17:$B$71,0),MATCH(M$1,'AEO 40'!$D$1:$AG$1,0))</f>
        <v>43.278480999999999</v>
      </c>
      <c r="N15" s="123">
        <f>INDEX('AEO 40'!$D$17:$AG$71,MATCH($B15,'AEO 40'!$B$17:$B$71,0),MATCH(N$1,'AEO 40'!$D$1:$AG$1,0))</f>
        <v>43.213715000000001</v>
      </c>
      <c r="O15" s="123">
        <f>INDEX('AEO 40'!$D$17:$AG$71,MATCH($B15,'AEO 40'!$B$17:$B$71,0),MATCH(O$1,'AEO 40'!$D$1:$AG$1,0))</f>
        <v>43.146824000000002</v>
      </c>
      <c r="P15" s="123">
        <f>INDEX('AEO 40'!$D$17:$AG$71,MATCH($B15,'AEO 40'!$B$17:$B$71,0),MATCH(P$1,'AEO 40'!$D$1:$AG$1,0))</f>
        <v>43.077300999999999</v>
      </c>
      <c r="Q15" s="123">
        <f>INDEX('AEO 40'!$D$17:$AG$71,MATCH($B15,'AEO 40'!$B$17:$B$71,0),MATCH(Q$1,'AEO 40'!$D$1:$AG$1,0))</f>
        <v>43.011108</v>
      </c>
      <c r="R15" s="123">
        <f>INDEX('AEO 40'!$D$17:$AG$71,MATCH($B15,'AEO 40'!$B$17:$B$71,0),MATCH(R$1,'AEO 40'!$D$1:$AG$1,0))</f>
        <v>42.953933999999997</v>
      </c>
      <c r="S15" s="123">
        <f>INDEX('AEO 40'!$D$17:$AG$71,MATCH($B15,'AEO 40'!$B$17:$B$71,0),MATCH(S$1,'AEO 40'!$D$1:$AG$1,0))</f>
        <v>42.894660999999999</v>
      </c>
      <c r="T15" s="123">
        <f>INDEX('AEO 40'!$D$17:$AG$71,MATCH($B15,'AEO 40'!$B$17:$B$71,0),MATCH(T$1,'AEO 40'!$D$1:$AG$1,0))</f>
        <v>42.841025999999999</v>
      </c>
      <c r="U15" s="123">
        <f>INDEX('AEO 40'!$D$17:$AG$71,MATCH($B15,'AEO 40'!$B$17:$B$71,0),MATCH(U$1,'AEO 40'!$D$1:$AG$1,0))</f>
        <v>42.816440999999998</v>
      </c>
      <c r="V15" s="123">
        <f>INDEX('AEO 40'!$D$17:$AG$71,MATCH($B15,'AEO 40'!$B$17:$B$71,0),MATCH(V$1,'AEO 40'!$D$1:$AG$1,0))</f>
        <v>42.759827000000001</v>
      </c>
      <c r="W15" s="123">
        <f>INDEX('AEO 40'!$D$17:$AG$71,MATCH($B15,'AEO 40'!$B$17:$B$71,0),MATCH(W$1,'AEO 40'!$D$1:$AG$1,0))</f>
        <v>42.723098999999998</v>
      </c>
      <c r="X15" s="123">
        <f>INDEX('AEO 40'!$D$17:$AG$71,MATCH($B15,'AEO 40'!$B$17:$B$71,0),MATCH(X$1,'AEO 40'!$D$1:$AG$1,0))</f>
        <v>42.692261000000002</v>
      </c>
      <c r="Y15" s="123">
        <f>INDEX('AEO 40'!$D$17:$AG$71,MATCH($B15,'AEO 40'!$B$17:$B$71,0),MATCH(Y$1,'AEO 40'!$D$1:$AG$1,0))</f>
        <v>42.640953000000003</v>
      </c>
      <c r="Z15" s="123">
        <f>INDEX('AEO 40'!$D$17:$AG$71,MATCH($B15,'AEO 40'!$B$17:$B$71,0),MATCH(Z$1,'AEO 40'!$D$1:$AG$1,0))</f>
        <v>42.611679000000002</v>
      </c>
      <c r="AA15" s="123">
        <f>INDEX('AEO 40'!$D$17:$AG$71,MATCH($B15,'AEO 40'!$B$17:$B$71,0),MATCH(AA$1,'AEO 40'!$D$1:$AG$1,0))</f>
        <v>42.583995999999999</v>
      </c>
      <c r="AB15" s="123">
        <f>INDEX('AEO 40'!$D$17:$AG$71,MATCH($B15,'AEO 40'!$B$17:$B$71,0),MATCH(AB$1,'AEO 40'!$D$1:$AG$1,0))</f>
        <v>42.535018999999998</v>
      </c>
      <c r="AC15" s="123">
        <f>INDEX('AEO 40'!$D$17:$AG$71,MATCH($B15,'AEO 40'!$B$17:$B$71,0),MATCH(AC$1,'AEO 40'!$D$1:$AG$1,0))</f>
        <v>42.491604000000002</v>
      </c>
      <c r="AD15" s="123">
        <f>INDEX('AEO 40'!$D$17:$AG$71,MATCH($B15,'AEO 40'!$B$17:$B$71,0),MATCH(AD$1,'AEO 40'!$D$1:$AG$1,0))</f>
        <v>42.469211999999999</v>
      </c>
      <c r="AE15" s="123">
        <f>INDEX('AEO 40'!$D$17:$AG$71,MATCH($B15,'AEO 40'!$B$17:$B$71,0),MATCH(AE$1,'AEO 40'!$D$1:$AG$1,0))</f>
        <v>42.409134000000002</v>
      </c>
      <c r="AF15" s="123">
        <f>INDEX('AEO 40'!$D$17:$AG$71,MATCH($B15,'AEO 40'!$B$17:$B$71,0),MATCH(AF$1,'AEO 40'!$D$1:$AG$1,0))</f>
        <v>42.361992000000001</v>
      </c>
      <c r="AG15" s="123">
        <f>INDEX('AEO 40'!$D$17:$AG$71,MATCH($B15,'AEO 40'!$B$17:$B$71,0),MATCH(AG$1,'AEO 40'!$D$1:$AG$1,0))</f>
        <v>42.307938</v>
      </c>
    </row>
    <row r="16" spans="1:33">
      <c r="A16" s="114" t="s">
        <v>787</v>
      </c>
      <c r="B16" s="101" t="s">
        <v>820</v>
      </c>
      <c r="C16" s="123">
        <f>INDEX('AEO 40 (2021)'!$D$17:$AG$71,MATCH($B16,'AEO 40 (2021)'!$B$17:$B$71,0),MATCH(C$1,'AEO 40 (2021)'!$D$1:$AG$1,0))</f>
        <v>42.115684999999999</v>
      </c>
      <c r="D16" s="123">
        <f>INDEX('AEO 40'!$D$17:$AG$71,MATCH($B16,'AEO 40'!$B$17:$B$71,0),MATCH(D$1,'AEO 40'!$D$1:$AG$1,0))</f>
        <v>46.368465</v>
      </c>
      <c r="E16" s="123">
        <f>INDEX('AEO 40'!$D$17:$AG$71,MATCH($B16,'AEO 40'!$B$17:$B$71,0),MATCH(E$1,'AEO 40'!$D$1:$AG$1,0))</f>
        <v>46.724854000000001</v>
      </c>
      <c r="F16" s="123">
        <f>INDEX('AEO 40'!$D$17:$AG$71,MATCH($B16,'AEO 40'!$B$17:$B$71,0),MATCH(F$1,'AEO 40'!$D$1:$AG$1,0))</f>
        <v>46.650145999999999</v>
      </c>
      <c r="G16" s="123">
        <f>INDEX('AEO 40'!$D$17:$AG$71,MATCH($B16,'AEO 40'!$B$17:$B$71,0),MATCH(G$1,'AEO 40'!$D$1:$AG$1,0))</f>
        <v>47.068668000000002</v>
      </c>
      <c r="H16" s="123">
        <f>INDEX('AEO 40'!$D$17:$AG$71,MATCH($B16,'AEO 40'!$B$17:$B$71,0),MATCH(H$1,'AEO 40'!$D$1:$AG$1,0))</f>
        <v>47.347794</v>
      </c>
      <c r="I16" s="123">
        <f>INDEX('AEO 40'!$D$17:$AG$71,MATCH($B16,'AEO 40'!$B$17:$B$71,0),MATCH(I$1,'AEO 40'!$D$1:$AG$1,0))</f>
        <v>47.824795000000002</v>
      </c>
      <c r="J16" s="123">
        <f>INDEX('AEO 40'!$D$17:$AG$71,MATCH($B16,'AEO 40'!$B$17:$B$71,0),MATCH(J$1,'AEO 40'!$D$1:$AG$1,0))</f>
        <v>47.850715999999998</v>
      </c>
      <c r="K16" s="123">
        <f>INDEX('AEO 40'!$D$17:$AG$71,MATCH($B16,'AEO 40'!$B$17:$B$71,0),MATCH(K$1,'AEO 40'!$D$1:$AG$1,0))</f>
        <v>47.773155000000003</v>
      </c>
      <c r="L16" s="123">
        <f>INDEX('AEO 40'!$D$17:$AG$71,MATCH($B16,'AEO 40'!$B$17:$B$71,0),MATCH(L$1,'AEO 40'!$D$1:$AG$1,0))</f>
        <v>47.723747000000003</v>
      </c>
      <c r="M16" s="123">
        <f>INDEX('AEO 40'!$D$17:$AG$71,MATCH($B16,'AEO 40'!$B$17:$B$71,0),MATCH(M$1,'AEO 40'!$D$1:$AG$1,0))</f>
        <v>47.671996999999998</v>
      </c>
      <c r="N16" s="123">
        <f>INDEX('AEO 40'!$D$17:$AG$71,MATCH($B16,'AEO 40'!$B$17:$B$71,0),MATCH(N$1,'AEO 40'!$D$1:$AG$1,0))</f>
        <v>47.626452999999998</v>
      </c>
      <c r="O16" s="123">
        <f>INDEX('AEO 40'!$D$17:$AG$71,MATCH($B16,'AEO 40'!$B$17:$B$71,0),MATCH(O$1,'AEO 40'!$D$1:$AG$1,0))</f>
        <v>47.545074</v>
      </c>
      <c r="P16" s="123">
        <f>INDEX('AEO 40'!$D$17:$AG$71,MATCH($B16,'AEO 40'!$B$17:$B$71,0),MATCH(P$1,'AEO 40'!$D$1:$AG$1,0))</f>
        <v>47.482723</v>
      </c>
      <c r="Q16" s="123">
        <f>INDEX('AEO 40'!$D$17:$AG$71,MATCH($B16,'AEO 40'!$B$17:$B$71,0),MATCH(Q$1,'AEO 40'!$D$1:$AG$1,0))</f>
        <v>47.429400999999999</v>
      </c>
      <c r="R16" s="123">
        <f>INDEX('AEO 40'!$D$17:$AG$71,MATCH($B16,'AEO 40'!$B$17:$B$71,0),MATCH(R$1,'AEO 40'!$D$1:$AG$1,0))</f>
        <v>47.373066000000001</v>
      </c>
      <c r="S16" s="123">
        <f>INDEX('AEO 40'!$D$17:$AG$71,MATCH($B16,'AEO 40'!$B$17:$B$71,0),MATCH(S$1,'AEO 40'!$D$1:$AG$1,0))</f>
        <v>47.326355</v>
      </c>
      <c r="T16" s="123">
        <f>INDEX('AEO 40'!$D$17:$AG$71,MATCH($B16,'AEO 40'!$B$17:$B$71,0),MATCH(T$1,'AEO 40'!$D$1:$AG$1,0))</f>
        <v>47.290970000000002</v>
      </c>
      <c r="U16" s="123">
        <f>INDEX('AEO 40'!$D$17:$AG$71,MATCH($B16,'AEO 40'!$B$17:$B$71,0),MATCH(U$1,'AEO 40'!$D$1:$AG$1,0))</f>
        <v>47.251396</v>
      </c>
      <c r="V16" s="123">
        <f>INDEX('AEO 40'!$D$17:$AG$71,MATCH($B16,'AEO 40'!$B$17:$B$71,0),MATCH(V$1,'AEO 40'!$D$1:$AG$1,0))</f>
        <v>47.179127000000001</v>
      </c>
      <c r="W16" s="123">
        <f>INDEX('AEO 40'!$D$17:$AG$71,MATCH($B16,'AEO 40'!$B$17:$B$71,0),MATCH(W$1,'AEO 40'!$D$1:$AG$1,0))</f>
        <v>47.130028000000003</v>
      </c>
      <c r="X16" s="123">
        <f>INDEX('AEO 40'!$D$17:$AG$71,MATCH($B16,'AEO 40'!$B$17:$B$71,0),MATCH(X$1,'AEO 40'!$D$1:$AG$1,0))</f>
        <v>47.091709000000002</v>
      </c>
      <c r="Y16" s="123">
        <f>INDEX('AEO 40'!$D$17:$AG$71,MATCH($B16,'AEO 40'!$B$17:$B$71,0),MATCH(Y$1,'AEO 40'!$D$1:$AG$1,0))</f>
        <v>47.032879000000001</v>
      </c>
      <c r="Z16" s="123">
        <f>INDEX('AEO 40'!$D$17:$AG$71,MATCH($B16,'AEO 40'!$B$17:$B$71,0),MATCH(Z$1,'AEO 40'!$D$1:$AG$1,0))</f>
        <v>47.010975000000002</v>
      </c>
      <c r="AA16" s="123">
        <f>INDEX('AEO 40'!$D$17:$AG$71,MATCH($B16,'AEO 40'!$B$17:$B$71,0),MATCH(AA$1,'AEO 40'!$D$1:$AG$1,0))</f>
        <v>46.967159000000002</v>
      </c>
      <c r="AB16" s="123">
        <f>INDEX('AEO 40'!$D$17:$AG$71,MATCH($B16,'AEO 40'!$B$17:$B$71,0),MATCH(AB$1,'AEO 40'!$D$1:$AG$1,0))</f>
        <v>46.897883999999998</v>
      </c>
      <c r="AC16" s="123">
        <f>INDEX('AEO 40'!$D$17:$AG$71,MATCH($B16,'AEO 40'!$B$17:$B$71,0),MATCH(AC$1,'AEO 40'!$D$1:$AG$1,0))</f>
        <v>46.839019999999998</v>
      </c>
      <c r="AD16" s="123">
        <f>INDEX('AEO 40'!$D$17:$AG$71,MATCH($B16,'AEO 40'!$B$17:$B$71,0),MATCH(AD$1,'AEO 40'!$D$1:$AG$1,0))</f>
        <v>46.790267999999998</v>
      </c>
      <c r="AE16" s="123">
        <f>INDEX('AEO 40'!$D$17:$AG$71,MATCH($B16,'AEO 40'!$B$17:$B$71,0),MATCH(AE$1,'AEO 40'!$D$1:$AG$1,0))</f>
        <v>46.714691000000002</v>
      </c>
      <c r="AF16" s="123">
        <f>INDEX('AEO 40'!$D$17:$AG$71,MATCH($B16,'AEO 40'!$B$17:$B$71,0),MATCH(AF$1,'AEO 40'!$D$1:$AG$1,0))</f>
        <v>46.654373</v>
      </c>
      <c r="AG16" s="123">
        <f>INDEX('AEO 40'!$D$17:$AG$71,MATCH($B16,'AEO 40'!$B$17:$B$71,0),MATCH(AG$1,'AEO 40'!$D$1:$AG$1,0))</f>
        <v>46.576014999999998</v>
      </c>
    </row>
    <row r="17" spans="1:33">
      <c r="A17" s="114" t="s">
        <v>788</v>
      </c>
      <c r="B17" s="101" t="s">
        <v>821</v>
      </c>
      <c r="C17" s="123">
        <f>INDEX('AEO 40 (2021)'!$D$17:$AG$71,MATCH($B17,'AEO 40 (2021)'!$B$17:$B$71,0),MATCH(C$1,'AEO 40 (2021)'!$D$1:$AG$1,0))</f>
        <v>0</v>
      </c>
      <c r="D17" s="123">
        <f>INDEX('AEO 40'!$D$17:$AG$71,MATCH($B17,'AEO 40'!$B$17:$B$71,0),MATCH(D$1,'AEO 40'!$D$1:$AG$1,0))</f>
        <v>0</v>
      </c>
      <c r="E17" s="123">
        <f>INDEX('AEO 40'!$D$17:$AG$71,MATCH($B17,'AEO 40'!$B$17:$B$71,0),MATCH(E$1,'AEO 40'!$D$1:$AG$1,0))</f>
        <v>0</v>
      </c>
      <c r="F17" s="123">
        <f>INDEX('AEO 40'!$D$17:$AG$71,MATCH($B17,'AEO 40'!$B$17:$B$71,0),MATCH(F$1,'AEO 40'!$D$1:$AG$1,0))</f>
        <v>0</v>
      </c>
      <c r="G17" s="123">
        <f>INDEX('AEO 40'!$D$17:$AG$71,MATCH($B17,'AEO 40'!$B$17:$B$71,0),MATCH(G$1,'AEO 40'!$D$1:$AG$1,0))</f>
        <v>0</v>
      </c>
      <c r="H17" s="123">
        <f>INDEX('AEO 40'!$D$17:$AG$71,MATCH($B17,'AEO 40'!$B$17:$B$71,0),MATCH(H$1,'AEO 40'!$D$1:$AG$1,0))</f>
        <v>0</v>
      </c>
      <c r="I17" s="123">
        <f>INDEX('AEO 40'!$D$17:$AG$71,MATCH($B17,'AEO 40'!$B$17:$B$71,0),MATCH(I$1,'AEO 40'!$D$1:$AG$1,0))</f>
        <v>0</v>
      </c>
      <c r="J17" s="123">
        <f>INDEX('AEO 40'!$D$17:$AG$71,MATCH($B17,'AEO 40'!$B$17:$B$71,0),MATCH(J$1,'AEO 40'!$D$1:$AG$1,0))</f>
        <v>0</v>
      </c>
      <c r="K17" s="123">
        <f>INDEX('AEO 40'!$D$17:$AG$71,MATCH($B17,'AEO 40'!$B$17:$B$71,0),MATCH(K$1,'AEO 40'!$D$1:$AG$1,0))</f>
        <v>0</v>
      </c>
      <c r="L17" s="123">
        <f>INDEX('AEO 40'!$D$17:$AG$71,MATCH($B17,'AEO 40'!$B$17:$B$71,0),MATCH(L$1,'AEO 40'!$D$1:$AG$1,0))</f>
        <v>0</v>
      </c>
      <c r="M17" s="123">
        <f>INDEX('AEO 40'!$D$17:$AG$71,MATCH($B17,'AEO 40'!$B$17:$B$71,0),MATCH(M$1,'AEO 40'!$D$1:$AG$1,0))</f>
        <v>0</v>
      </c>
      <c r="N17" s="123">
        <f>INDEX('AEO 40'!$D$17:$AG$71,MATCH($B17,'AEO 40'!$B$17:$B$71,0),MATCH(N$1,'AEO 40'!$D$1:$AG$1,0))</f>
        <v>0</v>
      </c>
      <c r="O17" s="123">
        <f>INDEX('AEO 40'!$D$17:$AG$71,MATCH($B17,'AEO 40'!$B$17:$B$71,0),MATCH(O$1,'AEO 40'!$D$1:$AG$1,0))</f>
        <v>0</v>
      </c>
      <c r="P17" s="123">
        <f>INDEX('AEO 40'!$D$17:$AG$71,MATCH($B17,'AEO 40'!$B$17:$B$71,0),MATCH(P$1,'AEO 40'!$D$1:$AG$1,0))</f>
        <v>0</v>
      </c>
      <c r="Q17" s="123">
        <f>INDEX('AEO 40'!$D$17:$AG$71,MATCH($B17,'AEO 40'!$B$17:$B$71,0),MATCH(Q$1,'AEO 40'!$D$1:$AG$1,0))</f>
        <v>0</v>
      </c>
      <c r="R17" s="123">
        <f>INDEX('AEO 40'!$D$17:$AG$71,MATCH($B17,'AEO 40'!$B$17:$B$71,0),MATCH(R$1,'AEO 40'!$D$1:$AG$1,0))</f>
        <v>0</v>
      </c>
      <c r="S17" s="123">
        <f>INDEX('AEO 40'!$D$17:$AG$71,MATCH($B17,'AEO 40'!$B$17:$B$71,0),MATCH(S$1,'AEO 40'!$D$1:$AG$1,0))</f>
        <v>0</v>
      </c>
      <c r="T17" s="123">
        <f>INDEX('AEO 40'!$D$17:$AG$71,MATCH($B17,'AEO 40'!$B$17:$B$71,0),MATCH(T$1,'AEO 40'!$D$1:$AG$1,0))</f>
        <v>0</v>
      </c>
      <c r="U17" s="123">
        <f>INDEX('AEO 40'!$D$17:$AG$71,MATCH($B17,'AEO 40'!$B$17:$B$71,0),MATCH(U$1,'AEO 40'!$D$1:$AG$1,0))</f>
        <v>0</v>
      </c>
      <c r="V17" s="123">
        <f>INDEX('AEO 40'!$D$17:$AG$71,MATCH($B17,'AEO 40'!$B$17:$B$71,0),MATCH(V$1,'AEO 40'!$D$1:$AG$1,0))</f>
        <v>0</v>
      </c>
      <c r="W17" s="123">
        <f>INDEX('AEO 40'!$D$17:$AG$71,MATCH($B17,'AEO 40'!$B$17:$B$71,0),MATCH(W$1,'AEO 40'!$D$1:$AG$1,0))</f>
        <v>0</v>
      </c>
      <c r="X17" s="123">
        <f>INDEX('AEO 40'!$D$17:$AG$71,MATCH($B17,'AEO 40'!$B$17:$B$71,0),MATCH(X$1,'AEO 40'!$D$1:$AG$1,0))</f>
        <v>0</v>
      </c>
      <c r="Y17" s="123">
        <f>INDEX('AEO 40'!$D$17:$AG$71,MATCH($B17,'AEO 40'!$B$17:$B$71,0),MATCH(Y$1,'AEO 40'!$D$1:$AG$1,0))</f>
        <v>0</v>
      </c>
      <c r="Z17" s="123">
        <f>INDEX('AEO 40'!$D$17:$AG$71,MATCH($B17,'AEO 40'!$B$17:$B$71,0),MATCH(Z$1,'AEO 40'!$D$1:$AG$1,0))</f>
        <v>0</v>
      </c>
      <c r="AA17" s="123">
        <f>INDEX('AEO 40'!$D$17:$AG$71,MATCH($B17,'AEO 40'!$B$17:$B$71,0),MATCH(AA$1,'AEO 40'!$D$1:$AG$1,0))</f>
        <v>0</v>
      </c>
      <c r="AB17" s="123">
        <f>INDEX('AEO 40'!$D$17:$AG$71,MATCH($B17,'AEO 40'!$B$17:$B$71,0),MATCH(AB$1,'AEO 40'!$D$1:$AG$1,0))</f>
        <v>0</v>
      </c>
      <c r="AC17" s="123">
        <f>INDEX('AEO 40'!$D$17:$AG$71,MATCH($B17,'AEO 40'!$B$17:$B$71,0),MATCH(AC$1,'AEO 40'!$D$1:$AG$1,0))</f>
        <v>0</v>
      </c>
      <c r="AD17" s="123">
        <f>INDEX('AEO 40'!$D$17:$AG$71,MATCH($B17,'AEO 40'!$B$17:$B$71,0),MATCH(AD$1,'AEO 40'!$D$1:$AG$1,0))</f>
        <v>0</v>
      </c>
      <c r="AE17" s="123">
        <f>INDEX('AEO 40'!$D$17:$AG$71,MATCH($B17,'AEO 40'!$B$17:$B$71,0),MATCH(AE$1,'AEO 40'!$D$1:$AG$1,0))</f>
        <v>0</v>
      </c>
      <c r="AF17" s="123">
        <f>INDEX('AEO 40'!$D$17:$AG$71,MATCH($B17,'AEO 40'!$B$17:$B$71,0),MATCH(AF$1,'AEO 40'!$D$1:$AG$1,0))</f>
        <v>0</v>
      </c>
      <c r="AG17" s="123">
        <f>INDEX('AEO 40'!$D$17:$AG$71,MATCH($B17,'AEO 40'!$B$17:$B$71,0),MATCH(AG$1,'AEO 40'!$D$1:$AG$1,0))</f>
        <v>0</v>
      </c>
    </row>
    <row r="18" spans="1:33">
      <c r="A18" s="114" t="s">
        <v>788</v>
      </c>
      <c r="B18" s="101" t="s">
        <v>822</v>
      </c>
      <c r="C18" s="123">
        <f>INDEX('AEO 40 (2021)'!$D$17:$AG$71,MATCH($B18,'AEO 40 (2021)'!$B$17:$B$71,0),MATCH(C$1,'AEO 40 (2021)'!$D$1:$AG$1,0))</f>
        <v>52.402614999999997</v>
      </c>
      <c r="D18" s="123">
        <f>INDEX('AEO 40'!$D$17:$AG$71,MATCH($B18,'AEO 40'!$B$17:$B$71,0),MATCH(D$1,'AEO 40'!$D$1:$AG$1,0))</f>
        <v>54.562111000000002</v>
      </c>
      <c r="E18" s="123">
        <f>INDEX('AEO 40'!$D$17:$AG$71,MATCH($B18,'AEO 40'!$B$17:$B$71,0),MATCH(E$1,'AEO 40'!$D$1:$AG$1,0))</f>
        <v>54.50658</v>
      </c>
      <c r="F18" s="123">
        <f>INDEX('AEO 40'!$D$17:$AG$71,MATCH($B18,'AEO 40'!$B$17:$B$71,0),MATCH(F$1,'AEO 40'!$D$1:$AG$1,0))</f>
        <v>54.411503000000003</v>
      </c>
      <c r="G18" s="123">
        <f>INDEX('AEO 40'!$D$17:$AG$71,MATCH($B18,'AEO 40'!$B$17:$B$71,0),MATCH(G$1,'AEO 40'!$D$1:$AG$1,0))</f>
        <v>54.325660999999997</v>
      </c>
      <c r="H18" s="123">
        <f>INDEX('AEO 40'!$D$17:$AG$71,MATCH($B18,'AEO 40'!$B$17:$B$71,0),MATCH(H$1,'AEO 40'!$D$1:$AG$1,0))</f>
        <v>54.385471000000003</v>
      </c>
      <c r="I18" s="123">
        <f>INDEX('AEO 40'!$D$17:$AG$71,MATCH($B18,'AEO 40'!$B$17:$B$71,0),MATCH(I$1,'AEO 40'!$D$1:$AG$1,0))</f>
        <v>54.479370000000003</v>
      </c>
      <c r="J18" s="123">
        <f>INDEX('AEO 40'!$D$17:$AG$71,MATCH($B18,'AEO 40'!$B$17:$B$71,0),MATCH(J$1,'AEO 40'!$D$1:$AG$1,0))</f>
        <v>54.447116999999999</v>
      </c>
      <c r="K18" s="123">
        <f>INDEX('AEO 40'!$D$17:$AG$71,MATCH($B18,'AEO 40'!$B$17:$B$71,0),MATCH(K$1,'AEO 40'!$D$1:$AG$1,0))</f>
        <v>54.432091</v>
      </c>
      <c r="L18" s="123">
        <f>INDEX('AEO 40'!$D$17:$AG$71,MATCH($B18,'AEO 40'!$B$17:$B$71,0),MATCH(L$1,'AEO 40'!$D$1:$AG$1,0))</f>
        <v>54.409720999999998</v>
      </c>
      <c r="M18" s="123">
        <f>INDEX('AEO 40'!$D$17:$AG$71,MATCH($B18,'AEO 40'!$B$17:$B$71,0),MATCH(M$1,'AEO 40'!$D$1:$AG$1,0))</f>
        <v>54.390495000000001</v>
      </c>
      <c r="N18" s="123">
        <f>INDEX('AEO 40'!$D$17:$AG$71,MATCH($B18,'AEO 40'!$B$17:$B$71,0),MATCH(N$1,'AEO 40'!$D$1:$AG$1,0))</f>
        <v>54.373558000000003</v>
      </c>
      <c r="O18" s="123">
        <f>INDEX('AEO 40'!$D$17:$AG$71,MATCH($B18,'AEO 40'!$B$17:$B$71,0),MATCH(O$1,'AEO 40'!$D$1:$AG$1,0))</f>
        <v>54.344822000000001</v>
      </c>
      <c r="P18" s="123">
        <f>INDEX('AEO 40'!$D$17:$AG$71,MATCH($B18,'AEO 40'!$B$17:$B$71,0),MATCH(P$1,'AEO 40'!$D$1:$AG$1,0))</f>
        <v>54.324534999999997</v>
      </c>
      <c r="Q18" s="123">
        <f>INDEX('AEO 40'!$D$17:$AG$71,MATCH($B18,'AEO 40'!$B$17:$B$71,0),MATCH(Q$1,'AEO 40'!$D$1:$AG$1,0))</f>
        <v>54.314456999999997</v>
      </c>
      <c r="R18" s="123">
        <f>INDEX('AEO 40'!$D$17:$AG$71,MATCH($B18,'AEO 40'!$B$17:$B$71,0),MATCH(R$1,'AEO 40'!$D$1:$AG$1,0))</f>
        <v>54.304896999999997</v>
      </c>
      <c r="S18" s="123">
        <f>INDEX('AEO 40'!$D$17:$AG$71,MATCH($B18,'AEO 40'!$B$17:$B$71,0),MATCH(S$1,'AEO 40'!$D$1:$AG$1,0))</f>
        <v>54.296829000000002</v>
      </c>
      <c r="T18" s="123">
        <f>INDEX('AEO 40'!$D$17:$AG$71,MATCH($B18,'AEO 40'!$B$17:$B$71,0),MATCH(T$1,'AEO 40'!$D$1:$AG$1,0))</f>
        <v>54.288333999999999</v>
      </c>
      <c r="U18" s="123">
        <f>INDEX('AEO 40'!$D$17:$AG$71,MATCH($B18,'AEO 40'!$B$17:$B$71,0),MATCH(U$1,'AEO 40'!$D$1:$AG$1,0))</f>
        <v>54.282851999999998</v>
      </c>
      <c r="V18" s="123">
        <f>INDEX('AEO 40'!$D$17:$AG$71,MATCH($B18,'AEO 40'!$B$17:$B$71,0),MATCH(V$1,'AEO 40'!$D$1:$AG$1,0))</f>
        <v>54.271777999999998</v>
      </c>
      <c r="W18" s="123">
        <f>INDEX('AEO 40'!$D$17:$AG$71,MATCH($B18,'AEO 40'!$B$17:$B$71,0),MATCH(W$1,'AEO 40'!$D$1:$AG$1,0))</f>
        <v>54.266171</v>
      </c>
      <c r="X18" s="123">
        <f>INDEX('AEO 40'!$D$17:$AG$71,MATCH($B18,'AEO 40'!$B$17:$B$71,0),MATCH(X$1,'AEO 40'!$D$1:$AG$1,0))</f>
        <v>54.258223999999998</v>
      </c>
      <c r="Y18" s="123">
        <f>INDEX('AEO 40'!$D$17:$AG$71,MATCH($B18,'AEO 40'!$B$17:$B$71,0),MATCH(Y$1,'AEO 40'!$D$1:$AG$1,0))</f>
        <v>54.249172000000002</v>
      </c>
      <c r="Z18" s="123">
        <f>INDEX('AEO 40'!$D$17:$AG$71,MATCH($B18,'AEO 40'!$B$17:$B$71,0),MATCH(Z$1,'AEO 40'!$D$1:$AG$1,0))</f>
        <v>54.243065000000001</v>
      </c>
      <c r="AA18" s="123">
        <f>INDEX('AEO 40'!$D$17:$AG$71,MATCH($B18,'AEO 40'!$B$17:$B$71,0),MATCH(AA$1,'AEO 40'!$D$1:$AG$1,0))</f>
        <v>54.234665</v>
      </c>
      <c r="AB18" s="123">
        <f>INDEX('AEO 40'!$D$17:$AG$71,MATCH($B18,'AEO 40'!$B$17:$B$71,0),MATCH(AB$1,'AEO 40'!$D$1:$AG$1,0))</f>
        <v>54.225002000000003</v>
      </c>
      <c r="AC18" s="123">
        <f>INDEX('AEO 40'!$D$17:$AG$71,MATCH($B18,'AEO 40'!$B$17:$B$71,0),MATCH(AC$1,'AEO 40'!$D$1:$AG$1,0))</f>
        <v>54.217658999999998</v>
      </c>
      <c r="AD18" s="123">
        <f>INDEX('AEO 40'!$D$17:$AG$71,MATCH($B18,'AEO 40'!$B$17:$B$71,0),MATCH(AD$1,'AEO 40'!$D$1:$AG$1,0))</f>
        <v>54.208851000000003</v>
      </c>
      <c r="AE18" s="123">
        <f>INDEX('AEO 40'!$D$17:$AG$71,MATCH($B18,'AEO 40'!$B$17:$B$71,0),MATCH(AE$1,'AEO 40'!$D$1:$AG$1,0))</f>
        <v>54.201019000000002</v>
      </c>
      <c r="AF18" s="123">
        <f>INDEX('AEO 40'!$D$17:$AG$71,MATCH($B18,'AEO 40'!$B$17:$B$71,0),MATCH(AF$1,'AEO 40'!$D$1:$AG$1,0))</f>
        <v>54.194920000000003</v>
      </c>
      <c r="AG18" s="123">
        <f>INDEX('AEO 40'!$D$17:$AG$71,MATCH($B18,'AEO 40'!$B$17:$B$71,0),MATCH(AG$1,'AEO 40'!$D$1:$AG$1,0))</f>
        <v>54.187156999999999</v>
      </c>
    </row>
    <row r="19" spans="1:33">
      <c r="A19" s="114"/>
      <c r="B19" s="101" t="s">
        <v>823</v>
      </c>
      <c r="C19" s="123">
        <f>INDEX('AEO 40 (2021)'!$D$17:$AG$71,MATCH($B19,'AEO 40 (2021)'!$B$17:$B$71,0),MATCH(C$1,'AEO 40 (2021)'!$D$1:$AG$1,0))</f>
        <v>43.332656999999998</v>
      </c>
      <c r="D19" s="123">
        <f>INDEX('AEO 40'!$D$17:$AG$71,MATCH($B19,'AEO 40'!$B$17:$B$71,0),MATCH(D$1,'AEO 40'!$D$1:$AG$1,0))</f>
        <v>45.475074999999997</v>
      </c>
      <c r="E19" s="123">
        <f>INDEX('AEO 40'!$D$17:$AG$71,MATCH($B19,'AEO 40'!$B$17:$B$71,0),MATCH(E$1,'AEO 40'!$D$1:$AG$1,0))</f>
        <v>46.463355999999997</v>
      </c>
      <c r="F19" s="123">
        <f>INDEX('AEO 40'!$D$17:$AG$71,MATCH($B19,'AEO 40'!$B$17:$B$71,0),MATCH(F$1,'AEO 40'!$D$1:$AG$1,0))</f>
        <v>46.871098000000003</v>
      </c>
      <c r="G19" s="123">
        <f>INDEX('AEO 40'!$D$17:$AG$71,MATCH($B19,'AEO 40'!$B$17:$B$71,0),MATCH(G$1,'AEO 40'!$D$1:$AG$1,0))</f>
        <v>47.613346</v>
      </c>
      <c r="H19" s="123">
        <f>INDEX('AEO 40'!$D$17:$AG$71,MATCH($B19,'AEO 40'!$B$17:$B$71,0),MATCH(H$1,'AEO 40'!$D$1:$AG$1,0))</f>
        <v>48.154690000000002</v>
      </c>
      <c r="I19" s="123">
        <f>INDEX('AEO 40'!$D$17:$AG$71,MATCH($B19,'AEO 40'!$B$17:$B$71,0),MATCH(I$1,'AEO 40'!$D$1:$AG$1,0))</f>
        <v>48.952316000000003</v>
      </c>
      <c r="J19" s="123">
        <f>INDEX('AEO 40'!$D$17:$AG$71,MATCH($B19,'AEO 40'!$B$17:$B$71,0),MATCH(J$1,'AEO 40'!$D$1:$AG$1,0))</f>
        <v>49.009914000000002</v>
      </c>
      <c r="K19" s="123">
        <f>INDEX('AEO 40'!$D$17:$AG$71,MATCH($B19,'AEO 40'!$B$17:$B$71,0),MATCH(K$1,'AEO 40'!$D$1:$AG$1,0))</f>
        <v>48.983555000000003</v>
      </c>
      <c r="L19" s="123">
        <f>INDEX('AEO 40'!$D$17:$AG$71,MATCH($B19,'AEO 40'!$B$17:$B$71,0),MATCH(L$1,'AEO 40'!$D$1:$AG$1,0))</f>
        <v>49.005870999999999</v>
      </c>
      <c r="M19" s="123">
        <f>INDEX('AEO 40'!$D$17:$AG$71,MATCH($B19,'AEO 40'!$B$17:$B$71,0),MATCH(M$1,'AEO 40'!$D$1:$AG$1,0))</f>
        <v>49.118499999999997</v>
      </c>
      <c r="N19" s="123">
        <f>INDEX('AEO 40'!$D$17:$AG$71,MATCH($B19,'AEO 40'!$B$17:$B$71,0),MATCH(N$1,'AEO 40'!$D$1:$AG$1,0))</f>
        <v>49.276249</v>
      </c>
      <c r="O19" s="123">
        <f>INDEX('AEO 40'!$D$17:$AG$71,MATCH($B19,'AEO 40'!$B$17:$B$71,0),MATCH(O$1,'AEO 40'!$D$1:$AG$1,0))</f>
        <v>49.423873999999998</v>
      </c>
      <c r="P19" s="123">
        <f>INDEX('AEO 40'!$D$17:$AG$71,MATCH($B19,'AEO 40'!$B$17:$B$71,0),MATCH(P$1,'AEO 40'!$D$1:$AG$1,0))</f>
        <v>49.562927000000002</v>
      </c>
      <c r="Q19" s="123">
        <f>INDEX('AEO 40'!$D$17:$AG$71,MATCH($B19,'AEO 40'!$B$17:$B$71,0),MATCH(Q$1,'AEO 40'!$D$1:$AG$1,0))</f>
        <v>49.715072999999997</v>
      </c>
      <c r="R19" s="123">
        <f>INDEX('AEO 40'!$D$17:$AG$71,MATCH($B19,'AEO 40'!$B$17:$B$71,0),MATCH(R$1,'AEO 40'!$D$1:$AG$1,0))</f>
        <v>49.873493000000003</v>
      </c>
      <c r="S19" s="123">
        <f>INDEX('AEO 40'!$D$17:$AG$71,MATCH($B19,'AEO 40'!$B$17:$B$71,0),MATCH(S$1,'AEO 40'!$D$1:$AG$1,0))</f>
        <v>50.028449999999999</v>
      </c>
      <c r="T19" s="123">
        <f>INDEX('AEO 40'!$D$17:$AG$71,MATCH($B19,'AEO 40'!$B$17:$B$71,0),MATCH(T$1,'AEO 40'!$D$1:$AG$1,0))</f>
        <v>50.200890000000001</v>
      </c>
      <c r="U19" s="123">
        <f>INDEX('AEO 40'!$D$17:$AG$71,MATCH($B19,'AEO 40'!$B$17:$B$71,0),MATCH(U$1,'AEO 40'!$D$1:$AG$1,0))</f>
        <v>50.381207000000003</v>
      </c>
      <c r="V19" s="123">
        <f>INDEX('AEO 40'!$D$17:$AG$71,MATCH($B19,'AEO 40'!$B$17:$B$71,0),MATCH(V$1,'AEO 40'!$D$1:$AG$1,0))</f>
        <v>50.512337000000002</v>
      </c>
      <c r="W19" s="123">
        <f>INDEX('AEO 40'!$D$17:$AG$71,MATCH($B19,'AEO 40'!$B$17:$B$71,0),MATCH(W$1,'AEO 40'!$D$1:$AG$1,0))</f>
        <v>50.639797000000002</v>
      </c>
      <c r="X19" s="123">
        <f>INDEX('AEO 40'!$D$17:$AG$71,MATCH($B19,'AEO 40'!$B$17:$B$71,0),MATCH(X$1,'AEO 40'!$D$1:$AG$1,0))</f>
        <v>50.785502999999999</v>
      </c>
      <c r="Y19" s="123">
        <f>INDEX('AEO 40'!$D$17:$AG$71,MATCH($B19,'AEO 40'!$B$17:$B$71,0),MATCH(Y$1,'AEO 40'!$D$1:$AG$1,0))</f>
        <v>50.896545000000003</v>
      </c>
      <c r="Z19" s="123">
        <f>INDEX('AEO 40'!$D$17:$AG$71,MATCH($B19,'AEO 40'!$B$17:$B$71,0),MATCH(Z$1,'AEO 40'!$D$1:$AG$1,0))</f>
        <v>51.036186000000001</v>
      </c>
      <c r="AA19" s="123">
        <f>INDEX('AEO 40'!$D$17:$AG$71,MATCH($B19,'AEO 40'!$B$17:$B$71,0),MATCH(AA$1,'AEO 40'!$D$1:$AG$1,0))</f>
        <v>51.184165999999998</v>
      </c>
      <c r="AB19" s="123">
        <f>INDEX('AEO 40'!$D$17:$AG$71,MATCH($B19,'AEO 40'!$B$17:$B$71,0),MATCH(AB$1,'AEO 40'!$D$1:$AG$1,0))</f>
        <v>51.303077999999999</v>
      </c>
      <c r="AC19" s="123">
        <f>INDEX('AEO 40'!$D$17:$AG$71,MATCH($B19,'AEO 40'!$B$17:$B$71,0),MATCH(AC$1,'AEO 40'!$D$1:$AG$1,0))</f>
        <v>51.434131999999998</v>
      </c>
      <c r="AD19" s="123">
        <f>INDEX('AEO 40'!$D$17:$AG$71,MATCH($B19,'AEO 40'!$B$17:$B$71,0),MATCH(AD$1,'AEO 40'!$D$1:$AG$1,0))</f>
        <v>51.549773999999999</v>
      </c>
      <c r="AE19" s="123">
        <f>INDEX('AEO 40'!$D$17:$AG$71,MATCH($B19,'AEO 40'!$B$17:$B$71,0),MATCH(AE$1,'AEO 40'!$D$1:$AG$1,0))</f>
        <v>51.631973000000002</v>
      </c>
      <c r="AF19" s="123">
        <f>INDEX('AEO 40'!$D$17:$AG$71,MATCH($B19,'AEO 40'!$B$17:$B$71,0),MATCH(AF$1,'AEO 40'!$D$1:$AG$1,0))</f>
        <v>51.718173999999998</v>
      </c>
      <c r="AG19" s="123">
        <f>INDEX('AEO 40'!$D$17:$AG$71,MATCH($B19,'AEO 40'!$B$17:$B$71,0),MATCH(AG$1,'AEO 40'!$D$1:$AG$1,0))</f>
        <v>51.811988999999997</v>
      </c>
    </row>
    <row r="20" spans="1:33">
      <c r="A20" s="114"/>
      <c r="B20" s="101"/>
      <c r="C20" s="123" t="e">
        <f>INDEX('AEO 40 (2021)'!$D$17:$AG$71,MATCH($B20,'AEO 40 (2021)'!$B$17:$B$71,0),MATCH(C$1,'AEO 40 (2021)'!$D$1:$AG$1,0))</f>
        <v>#N/A</v>
      </c>
      <c r="D20" s="123"/>
      <c r="E20" s="123"/>
      <c r="F20" s="123"/>
      <c r="G20" s="123"/>
      <c r="H20" s="123"/>
      <c r="I20" s="123"/>
      <c r="J20" s="123"/>
      <c r="K20" s="123"/>
      <c r="L20" s="123"/>
      <c r="M20" s="123"/>
      <c r="N20" s="123"/>
      <c r="O20" s="123"/>
      <c r="P20" s="123"/>
      <c r="Q20" s="123"/>
      <c r="R20" s="123"/>
      <c r="S20" s="123"/>
      <c r="T20" s="123"/>
      <c r="U20" s="123"/>
      <c r="V20" s="123"/>
      <c r="W20" s="123"/>
      <c r="X20" s="123"/>
      <c r="Y20" s="123"/>
      <c r="Z20" s="123"/>
      <c r="AA20" s="123"/>
      <c r="AB20" s="123"/>
      <c r="AC20" s="123"/>
      <c r="AD20" s="123"/>
      <c r="AE20" s="123"/>
      <c r="AF20" s="123"/>
      <c r="AG20" s="123"/>
    </row>
    <row r="21" spans="1:33">
      <c r="A21" s="114"/>
      <c r="B21" s="101"/>
      <c r="C21" s="123" t="e">
        <f>INDEX('AEO 40 (2021)'!$D$17:$AG$71,MATCH($B21,'AEO 40 (2021)'!$B$17:$B$71,0),MATCH(C$1,'AEO 40 (2021)'!$D$1:$AG$1,0))</f>
        <v>#N/A</v>
      </c>
      <c r="D21" s="123"/>
      <c r="E21" s="123"/>
      <c r="F21" s="123"/>
      <c r="G21" s="123"/>
      <c r="H21" s="123"/>
      <c r="I21" s="123"/>
      <c r="J21" s="123"/>
      <c r="K21" s="123"/>
      <c r="L21" s="123"/>
      <c r="M21" s="123"/>
      <c r="N21" s="123"/>
      <c r="O21" s="123"/>
      <c r="P21" s="123"/>
      <c r="Q21" s="123"/>
      <c r="R21" s="123"/>
      <c r="S21" s="123"/>
      <c r="T21" s="123"/>
      <c r="U21" s="123"/>
      <c r="V21" s="123"/>
      <c r="W21" s="123"/>
      <c r="X21" s="123"/>
      <c r="Y21" s="123"/>
      <c r="Z21" s="123"/>
      <c r="AA21" s="123"/>
      <c r="AB21" s="123"/>
      <c r="AC21" s="123"/>
      <c r="AD21" s="123"/>
      <c r="AE21" s="123"/>
      <c r="AF21" s="123"/>
      <c r="AG21" s="123"/>
    </row>
    <row r="22" spans="1:33">
      <c r="A22" s="114" t="s">
        <v>114</v>
      </c>
      <c r="B22" s="101" t="s">
        <v>824</v>
      </c>
      <c r="C22" s="123">
        <f>INDEX('AEO 40 (2021)'!$D$17:$AG$71,MATCH($B22,'AEO 40 (2021)'!$B$17:$B$71,0),MATCH(C$1,'AEO 40 (2021)'!$D$1:$AG$1,0))</f>
        <v>30.785872999999999</v>
      </c>
      <c r="D22" s="123">
        <f>INDEX('AEO 40'!$D$17:$AG$71,MATCH($B22,'AEO 40'!$B$17:$B$71,0),MATCH(D$1,'AEO 40'!$D$1:$AG$1,0))</f>
        <v>31.007663999999998</v>
      </c>
      <c r="E22" s="123">
        <f>INDEX('AEO 40'!$D$17:$AG$71,MATCH($B22,'AEO 40'!$B$17:$B$71,0),MATCH(E$1,'AEO 40'!$D$1:$AG$1,0))</f>
        <v>31.356072999999999</v>
      </c>
      <c r="F22" s="123">
        <f>INDEX('AEO 40'!$D$17:$AG$71,MATCH($B22,'AEO 40'!$B$17:$B$71,0),MATCH(F$1,'AEO 40'!$D$1:$AG$1,0))</f>
        <v>31.613605</v>
      </c>
      <c r="G22" s="123">
        <f>INDEX('AEO 40'!$D$17:$AG$71,MATCH($B22,'AEO 40'!$B$17:$B$71,0),MATCH(G$1,'AEO 40'!$D$1:$AG$1,0))</f>
        <v>31.906914</v>
      </c>
      <c r="H22" s="123">
        <f>INDEX('AEO 40'!$D$17:$AG$71,MATCH($B22,'AEO 40'!$B$17:$B$71,0),MATCH(H$1,'AEO 40'!$D$1:$AG$1,0))</f>
        <v>32.022530000000003</v>
      </c>
      <c r="I22" s="123">
        <f>INDEX('AEO 40'!$D$17:$AG$71,MATCH($B22,'AEO 40'!$B$17:$B$71,0),MATCH(I$1,'AEO 40'!$D$1:$AG$1,0))</f>
        <v>32.087051000000002</v>
      </c>
      <c r="J22" s="123">
        <f>INDEX('AEO 40'!$D$17:$AG$71,MATCH($B22,'AEO 40'!$B$17:$B$71,0),MATCH(J$1,'AEO 40'!$D$1:$AG$1,0))</f>
        <v>32.139397000000002</v>
      </c>
      <c r="K22" s="123">
        <f>INDEX('AEO 40'!$D$17:$AG$71,MATCH($B22,'AEO 40'!$B$17:$B$71,0),MATCH(K$1,'AEO 40'!$D$1:$AG$1,0))</f>
        <v>32.191059000000003</v>
      </c>
      <c r="L22" s="123">
        <f>INDEX('AEO 40'!$D$17:$AG$71,MATCH($B22,'AEO 40'!$B$17:$B$71,0),MATCH(L$1,'AEO 40'!$D$1:$AG$1,0))</f>
        <v>32.210701</v>
      </c>
      <c r="M22" s="123">
        <f>INDEX('AEO 40'!$D$17:$AG$71,MATCH($B22,'AEO 40'!$B$17:$B$71,0),MATCH(M$1,'AEO 40'!$D$1:$AG$1,0))</f>
        <v>32.217483999999999</v>
      </c>
      <c r="N22" s="123">
        <f>INDEX('AEO 40'!$D$17:$AG$71,MATCH($B22,'AEO 40'!$B$17:$B$71,0),MATCH(N$1,'AEO 40'!$D$1:$AG$1,0))</f>
        <v>32.221629999999998</v>
      </c>
      <c r="O22" s="123">
        <f>INDEX('AEO 40'!$D$17:$AG$71,MATCH($B22,'AEO 40'!$B$17:$B$71,0),MATCH(O$1,'AEO 40'!$D$1:$AG$1,0))</f>
        <v>32.218280999999998</v>
      </c>
      <c r="P22" s="123">
        <f>INDEX('AEO 40'!$D$17:$AG$71,MATCH($B22,'AEO 40'!$B$17:$B$71,0),MATCH(P$1,'AEO 40'!$D$1:$AG$1,0))</f>
        <v>32.204365000000003</v>
      </c>
      <c r="Q22" s="123">
        <f>INDEX('AEO 40'!$D$17:$AG$71,MATCH($B22,'AEO 40'!$B$17:$B$71,0),MATCH(Q$1,'AEO 40'!$D$1:$AG$1,0))</f>
        <v>32.184299000000003</v>
      </c>
      <c r="R22" s="123">
        <f>INDEX('AEO 40'!$D$17:$AG$71,MATCH($B22,'AEO 40'!$B$17:$B$71,0),MATCH(R$1,'AEO 40'!$D$1:$AG$1,0))</f>
        <v>32.170296</v>
      </c>
      <c r="S22" s="123">
        <f>INDEX('AEO 40'!$D$17:$AG$71,MATCH($B22,'AEO 40'!$B$17:$B$71,0),MATCH(S$1,'AEO 40'!$D$1:$AG$1,0))</f>
        <v>32.164870999999998</v>
      </c>
      <c r="T22" s="123">
        <f>INDEX('AEO 40'!$D$17:$AG$71,MATCH($B22,'AEO 40'!$B$17:$B$71,0),MATCH(T$1,'AEO 40'!$D$1:$AG$1,0))</f>
        <v>32.166316999999999</v>
      </c>
      <c r="U22" s="123">
        <f>INDEX('AEO 40'!$D$17:$AG$71,MATCH($B22,'AEO 40'!$B$17:$B$71,0),MATCH(U$1,'AEO 40'!$D$1:$AG$1,0))</f>
        <v>32.153480999999999</v>
      </c>
      <c r="V22" s="123">
        <f>INDEX('AEO 40'!$D$17:$AG$71,MATCH($B22,'AEO 40'!$B$17:$B$71,0),MATCH(V$1,'AEO 40'!$D$1:$AG$1,0))</f>
        <v>32.134624000000002</v>
      </c>
      <c r="W22" s="123">
        <f>INDEX('AEO 40'!$D$17:$AG$71,MATCH($B22,'AEO 40'!$B$17:$B$71,0),MATCH(W$1,'AEO 40'!$D$1:$AG$1,0))</f>
        <v>32.120956</v>
      </c>
      <c r="X22" s="123">
        <f>INDEX('AEO 40'!$D$17:$AG$71,MATCH($B22,'AEO 40'!$B$17:$B$71,0),MATCH(X$1,'AEO 40'!$D$1:$AG$1,0))</f>
        <v>32.105110000000003</v>
      </c>
      <c r="Y22" s="123">
        <f>INDEX('AEO 40'!$D$17:$AG$71,MATCH($B22,'AEO 40'!$B$17:$B$71,0),MATCH(Y$1,'AEO 40'!$D$1:$AG$1,0))</f>
        <v>32.086170000000003</v>
      </c>
      <c r="Z22" s="123">
        <f>INDEX('AEO 40'!$D$17:$AG$71,MATCH($B22,'AEO 40'!$B$17:$B$71,0),MATCH(Z$1,'AEO 40'!$D$1:$AG$1,0))</f>
        <v>32.068503999999997</v>
      </c>
      <c r="AA22" s="123">
        <f>INDEX('AEO 40'!$D$17:$AG$71,MATCH($B22,'AEO 40'!$B$17:$B$71,0),MATCH(AA$1,'AEO 40'!$D$1:$AG$1,0))</f>
        <v>32.050415000000001</v>
      </c>
      <c r="AB22" s="123">
        <f>INDEX('AEO 40'!$D$17:$AG$71,MATCH($B22,'AEO 40'!$B$17:$B$71,0),MATCH(AB$1,'AEO 40'!$D$1:$AG$1,0))</f>
        <v>32.029384999999998</v>
      </c>
      <c r="AC22" s="123">
        <f>INDEX('AEO 40'!$D$17:$AG$71,MATCH($B22,'AEO 40'!$B$17:$B$71,0),MATCH(AC$1,'AEO 40'!$D$1:$AG$1,0))</f>
        <v>32.009135999999998</v>
      </c>
      <c r="AD22" s="123">
        <f>INDEX('AEO 40'!$D$17:$AG$71,MATCH($B22,'AEO 40'!$B$17:$B$71,0),MATCH(AD$1,'AEO 40'!$D$1:$AG$1,0))</f>
        <v>31.988880000000002</v>
      </c>
      <c r="AE22" s="123">
        <f>INDEX('AEO 40'!$D$17:$AG$71,MATCH($B22,'AEO 40'!$B$17:$B$71,0),MATCH(AE$1,'AEO 40'!$D$1:$AG$1,0))</f>
        <v>31.967585</v>
      </c>
      <c r="AF22" s="123">
        <f>INDEX('AEO 40'!$D$17:$AG$71,MATCH($B22,'AEO 40'!$B$17:$B$71,0),MATCH(AF$1,'AEO 40'!$D$1:$AG$1,0))</f>
        <v>31.946944999999999</v>
      </c>
      <c r="AG22" s="123">
        <f>INDEX('AEO 40'!$D$17:$AG$71,MATCH($B22,'AEO 40'!$B$17:$B$71,0),MATCH(AG$1,'AEO 40'!$D$1:$AG$1,0))</f>
        <v>31.924948000000001</v>
      </c>
    </row>
    <row r="23" spans="1:33">
      <c r="A23" s="114" t="s">
        <v>115</v>
      </c>
      <c r="B23" s="101" t="s">
        <v>825</v>
      </c>
      <c r="C23" s="123">
        <f>INDEX('AEO 40 (2021)'!$D$17:$AG$71,MATCH($B23,'AEO 40 (2021)'!$B$17:$B$71,0),MATCH(C$1,'AEO 40 (2021)'!$D$1:$AG$1,0))</f>
        <v>37.261330000000001</v>
      </c>
      <c r="D23" s="123">
        <f>INDEX('AEO 40'!$D$17:$AG$71,MATCH($B23,'AEO 40'!$B$17:$B$71,0),MATCH(D$1,'AEO 40'!$D$1:$AG$1,0))</f>
        <v>37.846778999999998</v>
      </c>
      <c r="E23" s="123">
        <f>INDEX('AEO 40'!$D$17:$AG$71,MATCH($B23,'AEO 40'!$B$17:$B$71,0),MATCH(E$1,'AEO 40'!$D$1:$AG$1,0))</f>
        <v>37.793644</v>
      </c>
      <c r="F23" s="123">
        <f>INDEX('AEO 40'!$D$17:$AG$71,MATCH($B23,'AEO 40'!$B$17:$B$71,0),MATCH(F$1,'AEO 40'!$D$1:$AG$1,0))</f>
        <v>37.887065999999997</v>
      </c>
      <c r="G23" s="123">
        <f>INDEX('AEO 40'!$D$17:$AG$71,MATCH($B23,'AEO 40'!$B$17:$B$71,0),MATCH(G$1,'AEO 40'!$D$1:$AG$1,0))</f>
        <v>38.113796000000001</v>
      </c>
      <c r="H23" s="123">
        <f>INDEX('AEO 40'!$D$17:$AG$71,MATCH($B23,'AEO 40'!$B$17:$B$71,0),MATCH(H$1,'AEO 40'!$D$1:$AG$1,0))</f>
        <v>38.168236</v>
      </c>
      <c r="I23" s="123">
        <f>INDEX('AEO 40'!$D$17:$AG$71,MATCH($B23,'AEO 40'!$B$17:$B$71,0),MATCH(I$1,'AEO 40'!$D$1:$AG$1,0))</f>
        <v>38.183712</v>
      </c>
      <c r="J23" s="123">
        <f>INDEX('AEO 40'!$D$17:$AG$71,MATCH($B23,'AEO 40'!$B$17:$B$71,0),MATCH(J$1,'AEO 40'!$D$1:$AG$1,0))</f>
        <v>38.210926000000001</v>
      </c>
      <c r="K23" s="123">
        <f>INDEX('AEO 40'!$D$17:$AG$71,MATCH($B23,'AEO 40'!$B$17:$B$71,0),MATCH(K$1,'AEO 40'!$D$1:$AG$1,0))</f>
        <v>38.249412999999997</v>
      </c>
      <c r="L23" s="123">
        <f>INDEX('AEO 40'!$D$17:$AG$71,MATCH($B23,'AEO 40'!$B$17:$B$71,0),MATCH(L$1,'AEO 40'!$D$1:$AG$1,0))</f>
        <v>38.251010999999998</v>
      </c>
      <c r="M23" s="123">
        <f>INDEX('AEO 40'!$D$17:$AG$71,MATCH($B23,'AEO 40'!$B$17:$B$71,0),MATCH(M$1,'AEO 40'!$D$1:$AG$1,0))</f>
        <v>38.206977999999999</v>
      </c>
      <c r="N23" s="123">
        <f>INDEX('AEO 40'!$D$17:$AG$71,MATCH($B23,'AEO 40'!$B$17:$B$71,0),MATCH(N$1,'AEO 40'!$D$1:$AG$1,0))</f>
        <v>38.189219999999999</v>
      </c>
      <c r="O23" s="123">
        <f>INDEX('AEO 40'!$D$17:$AG$71,MATCH($B23,'AEO 40'!$B$17:$B$71,0),MATCH(O$1,'AEO 40'!$D$1:$AG$1,0))</f>
        <v>38.155071</v>
      </c>
      <c r="P23" s="123">
        <f>INDEX('AEO 40'!$D$17:$AG$71,MATCH($B23,'AEO 40'!$B$17:$B$71,0),MATCH(P$1,'AEO 40'!$D$1:$AG$1,0))</f>
        <v>38.125736000000003</v>
      </c>
      <c r="Q23" s="123">
        <f>INDEX('AEO 40'!$D$17:$AG$71,MATCH($B23,'AEO 40'!$B$17:$B$71,0),MATCH(Q$1,'AEO 40'!$D$1:$AG$1,0))</f>
        <v>38.089663999999999</v>
      </c>
      <c r="R23" s="123">
        <f>INDEX('AEO 40'!$D$17:$AG$71,MATCH($B23,'AEO 40'!$B$17:$B$71,0),MATCH(R$1,'AEO 40'!$D$1:$AG$1,0))</f>
        <v>38.068592000000002</v>
      </c>
      <c r="S23" s="123">
        <f>INDEX('AEO 40'!$D$17:$AG$71,MATCH($B23,'AEO 40'!$B$17:$B$71,0),MATCH(S$1,'AEO 40'!$D$1:$AG$1,0))</f>
        <v>38.046768</v>
      </c>
      <c r="T23" s="123">
        <f>INDEX('AEO 40'!$D$17:$AG$71,MATCH($B23,'AEO 40'!$B$17:$B$71,0),MATCH(T$1,'AEO 40'!$D$1:$AG$1,0))</f>
        <v>38.034106999999999</v>
      </c>
      <c r="U23" s="123">
        <f>INDEX('AEO 40'!$D$17:$AG$71,MATCH($B23,'AEO 40'!$B$17:$B$71,0),MATCH(U$1,'AEO 40'!$D$1:$AG$1,0))</f>
        <v>38.002926000000002</v>
      </c>
      <c r="V23" s="123">
        <f>INDEX('AEO 40'!$D$17:$AG$71,MATCH($B23,'AEO 40'!$B$17:$B$71,0),MATCH(V$1,'AEO 40'!$D$1:$AG$1,0))</f>
        <v>37.977756999999997</v>
      </c>
      <c r="W23" s="123">
        <f>INDEX('AEO 40'!$D$17:$AG$71,MATCH($B23,'AEO 40'!$B$17:$B$71,0),MATCH(W$1,'AEO 40'!$D$1:$AG$1,0))</f>
        <v>37.950375000000001</v>
      </c>
      <c r="X23" s="123">
        <f>INDEX('AEO 40'!$D$17:$AG$71,MATCH($B23,'AEO 40'!$B$17:$B$71,0),MATCH(X$1,'AEO 40'!$D$1:$AG$1,0))</f>
        <v>37.924461000000001</v>
      </c>
      <c r="Y23" s="123">
        <f>INDEX('AEO 40'!$D$17:$AG$71,MATCH($B23,'AEO 40'!$B$17:$B$71,0),MATCH(Y$1,'AEO 40'!$D$1:$AG$1,0))</f>
        <v>37.894694999999999</v>
      </c>
      <c r="Z23" s="123">
        <f>INDEX('AEO 40'!$D$17:$AG$71,MATCH($B23,'AEO 40'!$B$17:$B$71,0),MATCH(Z$1,'AEO 40'!$D$1:$AG$1,0))</f>
        <v>37.870238999999998</v>
      </c>
      <c r="AA23" s="123">
        <f>INDEX('AEO 40'!$D$17:$AG$71,MATCH($B23,'AEO 40'!$B$17:$B$71,0),MATCH(AA$1,'AEO 40'!$D$1:$AG$1,0))</f>
        <v>37.845261000000001</v>
      </c>
      <c r="AB23" s="123">
        <f>INDEX('AEO 40'!$D$17:$AG$71,MATCH($B23,'AEO 40'!$B$17:$B$71,0),MATCH(AB$1,'AEO 40'!$D$1:$AG$1,0))</f>
        <v>37.814982999999998</v>
      </c>
      <c r="AC23" s="123">
        <f>INDEX('AEO 40'!$D$17:$AG$71,MATCH($B23,'AEO 40'!$B$17:$B$71,0),MATCH(AC$1,'AEO 40'!$D$1:$AG$1,0))</f>
        <v>37.782260999999998</v>
      </c>
      <c r="AD23" s="123">
        <f>INDEX('AEO 40'!$D$17:$AG$71,MATCH($B23,'AEO 40'!$B$17:$B$71,0),MATCH(AD$1,'AEO 40'!$D$1:$AG$1,0))</f>
        <v>37.756866000000002</v>
      </c>
      <c r="AE23" s="123">
        <f>INDEX('AEO 40'!$D$17:$AG$71,MATCH($B23,'AEO 40'!$B$17:$B$71,0),MATCH(AE$1,'AEO 40'!$D$1:$AG$1,0))</f>
        <v>37.72578</v>
      </c>
      <c r="AF23" s="123">
        <f>INDEX('AEO 40'!$D$17:$AG$71,MATCH($B23,'AEO 40'!$B$17:$B$71,0),MATCH(AF$1,'AEO 40'!$D$1:$AG$1,0))</f>
        <v>37.695148000000003</v>
      </c>
      <c r="AG23" s="123">
        <f>INDEX('AEO 40'!$D$17:$AG$71,MATCH($B23,'AEO 40'!$B$17:$B$71,0),MATCH(AG$1,'AEO 40'!$D$1:$AG$1,0))</f>
        <v>37.658614999999998</v>
      </c>
    </row>
    <row r="24" spans="1:33">
      <c r="A24" s="114"/>
      <c r="B24" s="101"/>
      <c r="C24" s="123" t="e">
        <f>INDEX('AEO 40 (2021)'!$D$17:$AG$71,MATCH($B24,'AEO 40 (2021)'!$B$17:$B$71,0),MATCH(C$1,'AEO 40 (2021)'!$D$1:$AG$1,0))</f>
        <v>#N/A</v>
      </c>
      <c r="D24" s="123"/>
      <c r="E24" s="123"/>
      <c r="F24" s="123"/>
      <c r="G24" s="123"/>
      <c r="H24" s="123"/>
      <c r="I24" s="123"/>
      <c r="J24" s="123"/>
      <c r="K24" s="123"/>
      <c r="L24" s="123"/>
      <c r="M24" s="123"/>
      <c r="N24" s="123"/>
      <c r="O24" s="123"/>
      <c r="P24" s="123"/>
      <c r="Q24" s="123"/>
      <c r="R24" s="123"/>
      <c r="S24" s="123"/>
      <c r="T24" s="123"/>
      <c r="U24" s="123"/>
      <c r="V24" s="123"/>
      <c r="W24" s="123"/>
      <c r="X24" s="123"/>
      <c r="Y24" s="123"/>
      <c r="Z24" s="123"/>
      <c r="AA24" s="123"/>
      <c r="AB24" s="123"/>
      <c r="AC24" s="123"/>
      <c r="AD24" s="123"/>
      <c r="AE24" s="123"/>
      <c r="AF24" s="123"/>
      <c r="AG24" s="123"/>
    </row>
    <row r="25" spans="1:33">
      <c r="A25" s="114" t="s">
        <v>114</v>
      </c>
      <c r="B25" s="101" t="s">
        <v>826</v>
      </c>
      <c r="C25" s="123">
        <f>INDEX('AEO 40 (2021)'!$D$17:$AG$71,MATCH($B25,'AEO 40 (2021)'!$B$17:$B$71,0),MATCH(C$1,'AEO 40 (2021)'!$D$1:$AG$1,0))</f>
        <v>30.994228</v>
      </c>
      <c r="D25" s="123">
        <f>INDEX('AEO 40'!$D$17:$AG$71,MATCH($B25,'AEO 40'!$B$17:$B$71,0),MATCH(D$1,'AEO 40'!$D$1:$AG$1,0))</f>
        <v>31.480324</v>
      </c>
      <c r="E25" s="123">
        <f>INDEX('AEO 40'!$D$17:$AG$71,MATCH($B25,'AEO 40'!$B$17:$B$71,0),MATCH(E$1,'AEO 40'!$D$1:$AG$1,0))</f>
        <v>31.841342999999998</v>
      </c>
      <c r="F25" s="123">
        <f>INDEX('AEO 40'!$D$17:$AG$71,MATCH($B25,'AEO 40'!$B$17:$B$71,0),MATCH(F$1,'AEO 40'!$D$1:$AG$1,0))</f>
        <v>32.106205000000003</v>
      </c>
      <c r="G25" s="123">
        <f>INDEX('AEO 40'!$D$17:$AG$71,MATCH($B25,'AEO 40'!$B$17:$B$71,0),MATCH(G$1,'AEO 40'!$D$1:$AG$1,0))</f>
        <v>32.395699</v>
      </c>
      <c r="H25" s="123">
        <f>INDEX('AEO 40'!$D$17:$AG$71,MATCH($B25,'AEO 40'!$B$17:$B$71,0),MATCH(H$1,'AEO 40'!$D$1:$AG$1,0))</f>
        <v>32.507210000000001</v>
      </c>
      <c r="I25" s="123">
        <f>INDEX('AEO 40'!$D$17:$AG$71,MATCH($B25,'AEO 40'!$B$17:$B$71,0),MATCH(I$1,'AEO 40'!$D$1:$AG$1,0))</f>
        <v>32.568272</v>
      </c>
      <c r="J25" s="123">
        <f>INDEX('AEO 40'!$D$17:$AG$71,MATCH($B25,'AEO 40'!$B$17:$B$71,0),MATCH(J$1,'AEO 40'!$D$1:$AG$1,0))</f>
        <v>32.619526</v>
      </c>
      <c r="K25" s="123">
        <f>INDEX('AEO 40'!$D$17:$AG$71,MATCH($B25,'AEO 40'!$B$17:$B$71,0),MATCH(K$1,'AEO 40'!$D$1:$AG$1,0))</f>
        <v>32.668385000000001</v>
      </c>
      <c r="L25" s="123">
        <f>INDEX('AEO 40'!$D$17:$AG$71,MATCH($B25,'AEO 40'!$B$17:$B$71,0),MATCH(L$1,'AEO 40'!$D$1:$AG$1,0))</f>
        <v>32.687759</v>
      </c>
      <c r="M25" s="123">
        <f>INDEX('AEO 40'!$D$17:$AG$71,MATCH($B25,'AEO 40'!$B$17:$B$71,0),MATCH(M$1,'AEO 40'!$D$1:$AG$1,0))</f>
        <v>32.695599000000001</v>
      </c>
      <c r="N25" s="123">
        <f>INDEX('AEO 40'!$D$17:$AG$71,MATCH($B25,'AEO 40'!$B$17:$B$71,0),MATCH(N$1,'AEO 40'!$D$1:$AG$1,0))</f>
        <v>32.701759000000003</v>
      </c>
      <c r="O25" s="123">
        <f>INDEX('AEO 40'!$D$17:$AG$71,MATCH($B25,'AEO 40'!$B$17:$B$71,0),MATCH(O$1,'AEO 40'!$D$1:$AG$1,0))</f>
        <v>32.700133999999998</v>
      </c>
      <c r="P25" s="123">
        <f>INDEX('AEO 40'!$D$17:$AG$71,MATCH($B25,'AEO 40'!$B$17:$B$71,0),MATCH(P$1,'AEO 40'!$D$1:$AG$1,0))</f>
        <v>32.692169</v>
      </c>
      <c r="Q25" s="123">
        <f>INDEX('AEO 40'!$D$17:$AG$71,MATCH($B25,'AEO 40'!$B$17:$B$71,0),MATCH(Q$1,'AEO 40'!$D$1:$AG$1,0))</f>
        <v>32.673309000000003</v>
      </c>
      <c r="R25" s="123">
        <f>INDEX('AEO 40'!$D$17:$AG$71,MATCH($B25,'AEO 40'!$B$17:$B$71,0),MATCH(R$1,'AEO 40'!$D$1:$AG$1,0))</f>
        <v>32.660007</v>
      </c>
      <c r="S25" s="123">
        <f>INDEX('AEO 40'!$D$17:$AG$71,MATCH($B25,'AEO 40'!$B$17:$B$71,0),MATCH(S$1,'AEO 40'!$D$1:$AG$1,0))</f>
        <v>32.656070999999997</v>
      </c>
      <c r="T25" s="123">
        <f>INDEX('AEO 40'!$D$17:$AG$71,MATCH($B25,'AEO 40'!$B$17:$B$71,0),MATCH(T$1,'AEO 40'!$D$1:$AG$1,0))</f>
        <v>32.660049000000001</v>
      </c>
      <c r="U25" s="123">
        <f>INDEX('AEO 40'!$D$17:$AG$71,MATCH($B25,'AEO 40'!$B$17:$B$71,0),MATCH(U$1,'AEO 40'!$D$1:$AG$1,0))</f>
        <v>32.655827000000002</v>
      </c>
      <c r="V25" s="123">
        <f>INDEX('AEO 40'!$D$17:$AG$71,MATCH($B25,'AEO 40'!$B$17:$B$71,0),MATCH(V$1,'AEO 40'!$D$1:$AG$1,0))</f>
        <v>32.639915000000002</v>
      </c>
      <c r="W25" s="123">
        <f>INDEX('AEO 40'!$D$17:$AG$71,MATCH($B25,'AEO 40'!$B$17:$B$71,0),MATCH(W$1,'AEO 40'!$D$1:$AG$1,0))</f>
        <v>32.627785000000003</v>
      </c>
      <c r="X25" s="123">
        <f>INDEX('AEO 40'!$D$17:$AG$71,MATCH($B25,'AEO 40'!$B$17:$B$71,0),MATCH(X$1,'AEO 40'!$D$1:$AG$1,0))</f>
        <v>32.616249000000003</v>
      </c>
      <c r="Y25" s="123">
        <f>INDEX('AEO 40'!$D$17:$AG$71,MATCH($B25,'AEO 40'!$B$17:$B$71,0),MATCH(Y$1,'AEO 40'!$D$1:$AG$1,0))</f>
        <v>32.600467999999999</v>
      </c>
      <c r="Z25" s="123">
        <f>INDEX('AEO 40'!$D$17:$AG$71,MATCH($B25,'AEO 40'!$B$17:$B$71,0),MATCH(Z$1,'AEO 40'!$D$1:$AG$1,0))</f>
        <v>32.586910000000003</v>
      </c>
      <c r="AA25" s="123">
        <f>INDEX('AEO 40'!$D$17:$AG$71,MATCH($B25,'AEO 40'!$B$17:$B$71,0),MATCH(AA$1,'AEO 40'!$D$1:$AG$1,0))</f>
        <v>32.572001999999998</v>
      </c>
      <c r="AB25" s="123">
        <f>INDEX('AEO 40'!$D$17:$AG$71,MATCH($B25,'AEO 40'!$B$17:$B$71,0),MATCH(AB$1,'AEO 40'!$D$1:$AG$1,0))</f>
        <v>32.553092999999997</v>
      </c>
      <c r="AC25" s="123">
        <f>INDEX('AEO 40'!$D$17:$AG$71,MATCH($B25,'AEO 40'!$B$17:$B$71,0),MATCH(AC$1,'AEO 40'!$D$1:$AG$1,0))</f>
        <v>32.535542</v>
      </c>
      <c r="AD25" s="123">
        <f>INDEX('AEO 40'!$D$17:$AG$71,MATCH($B25,'AEO 40'!$B$17:$B$71,0),MATCH(AD$1,'AEO 40'!$D$1:$AG$1,0))</f>
        <v>32.517654</v>
      </c>
      <c r="AE25" s="123">
        <f>INDEX('AEO 40'!$D$17:$AG$71,MATCH($B25,'AEO 40'!$B$17:$B$71,0),MATCH(AE$1,'AEO 40'!$D$1:$AG$1,0))</f>
        <v>32.496250000000003</v>
      </c>
      <c r="AF25" s="123">
        <f>INDEX('AEO 40'!$D$17:$AG$71,MATCH($B25,'AEO 40'!$B$17:$B$71,0),MATCH(AF$1,'AEO 40'!$D$1:$AG$1,0))</f>
        <v>32.476771999999997</v>
      </c>
      <c r="AG25" s="123">
        <f>INDEX('AEO 40'!$D$17:$AG$71,MATCH($B25,'AEO 40'!$B$17:$B$71,0),MATCH(AG$1,'AEO 40'!$D$1:$AG$1,0))</f>
        <v>32.457928000000003</v>
      </c>
    </row>
    <row r="26" spans="1:33">
      <c r="A26" s="114" t="s">
        <v>112</v>
      </c>
      <c r="B26" s="101" t="s">
        <v>827</v>
      </c>
      <c r="C26" s="123">
        <f>INDEX('AEO 40 (2021)'!$D$17:$AG$71,MATCH($B26,'AEO 40 (2021)'!$B$17:$B$71,0),MATCH(C$1,'AEO 40 (2021)'!$D$1:$AG$1,0))</f>
        <v>0</v>
      </c>
      <c r="D26" s="123">
        <f>INDEX('AEO 40'!$D$17:$AG$71,MATCH($B26,'AEO 40'!$B$17:$B$71,0),MATCH(D$1,'AEO 40'!$D$1:$AG$1,0))</f>
        <v>0</v>
      </c>
      <c r="E26" s="123">
        <f>INDEX('AEO 40'!$D$17:$AG$71,MATCH($B26,'AEO 40'!$B$17:$B$71,0),MATCH(E$1,'AEO 40'!$D$1:$AG$1,0))</f>
        <v>0</v>
      </c>
      <c r="F26" s="123">
        <f>INDEX('AEO 40'!$D$17:$AG$71,MATCH($B26,'AEO 40'!$B$17:$B$71,0),MATCH(F$1,'AEO 40'!$D$1:$AG$1,0))</f>
        <v>0</v>
      </c>
      <c r="G26" s="123">
        <f>INDEX('AEO 40'!$D$17:$AG$71,MATCH($B26,'AEO 40'!$B$17:$B$71,0),MATCH(G$1,'AEO 40'!$D$1:$AG$1,0))</f>
        <v>0</v>
      </c>
      <c r="H26" s="123">
        <f>INDEX('AEO 40'!$D$17:$AG$71,MATCH($B26,'AEO 40'!$B$17:$B$71,0),MATCH(H$1,'AEO 40'!$D$1:$AG$1,0))</f>
        <v>0</v>
      </c>
      <c r="I26" s="123">
        <f>INDEX('AEO 40'!$D$17:$AG$71,MATCH($B26,'AEO 40'!$B$17:$B$71,0),MATCH(I$1,'AEO 40'!$D$1:$AG$1,0))</f>
        <v>0</v>
      </c>
      <c r="J26" s="123">
        <f>INDEX('AEO 40'!$D$17:$AG$71,MATCH($B26,'AEO 40'!$B$17:$B$71,0),MATCH(J$1,'AEO 40'!$D$1:$AG$1,0))</f>
        <v>0</v>
      </c>
      <c r="K26" s="123">
        <f>INDEX('AEO 40'!$D$17:$AG$71,MATCH($B26,'AEO 40'!$B$17:$B$71,0),MATCH(K$1,'AEO 40'!$D$1:$AG$1,0))</f>
        <v>0</v>
      </c>
      <c r="L26" s="123">
        <f>INDEX('AEO 40'!$D$17:$AG$71,MATCH($B26,'AEO 40'!$B$17:$B$71,0),MATCH(L$1,'AEO 40'!$D$1:$AG$1,0))</f>
        <v>0</v>
      </c>
      <c r="M26" s="123">
        <f>INDEX('AEO 40'!$D$17:$AG$71,MATCH($B26,'AEO 40'!$B$17:$B$71,0),MATCH(M$1,'AEO 40'!$D$1:$AG$1,0))</f>
        <v>0</v>
      </c>
      <c r="N26" s="123">
        <f>INDEX('AEO 40'!$D$17:$AG$71,MATCH($B26,'AEO 40'!$B$17:$B$71,0),MATCH(N$1,'AEO 40'!$D$1:$AG$1,0))</f>
        <v>0</v>
      </c>
      <c r="O26" s="123">
        <f>INDEX('AEO 40'!$D$17:$AG$71,MATCH($B26,'AEO 40'!$B$17:$B$71,0),MATCH(O$1,'AEO 40'!$D$1:$AG$1,0))</f>
        <v>0</v>
      </c>
      <c r="P26" s="123">
        <f>INDEX('AEO 40'!$D$17:$AG$71,MATCH($B26,'AEO 40'!$B$17:$B$71,0),MATCH(P$1,'AEO 40'!$D$1:$AG$1,0))</f>
        <v>0</v>
      </c>
      <c r="Q26" s="123">
        <f>INDEX('AEO 40'!$D$17:$AG$71,MATCH($B26,'AEO 40'!$B$17:$B$71,0),MATCH(Q$1,'AEO 40'!$D$1:$AG$1,0))</f>
        <v>0</v>
      </c>
      <c r="R26" s="123">
        <f>INDEX('AEO 40'!$D$17:$AG$71,MATCH($B26,'AEO 40'!$B$17:$B$71,0),MATCH(R$1,'AEO 40'!$D$1:$AG$1,0))</f>
        <v>0</v>
      </c>
      <c r="S26" s="123">
        <f>INDEX('AEO 40'!$D$17:$AG$71,MATCH($B26,'AEO 40'!$B$17:$B$71,0),MATCH(S$1,'AEO 40'!$D$1:$AG$1,0))</f>
        <v>0</v>
      </c>
      <c r="T26" s="123">
        <f>INDEX('AEO 40'!$D$17:$AG$71,MATCH($B26,'AEO 40'!$B$17:$B$71,0),MATCH(T$1,'AEO 40'!$D$1:$AG$1,0))</f>
        <v>0</v>
      </c>
      <c r="U26" s="123">
        <f>INDEX('AEO 40'!$D$17:$AG$71,MATCH($B26,'AEO 40'!$B$17:$B$71,0),MATCH(U$1,'AEO 40'!$D$1:$AG$1,0))</f>
        <v>0</v>
      </c>
      <c r="V26" s="123">
        <f>INDEX('AEO 40'!$D$17:$AG$71,MATCH($B26,'AEO 40'!$B$17:$B$71,0),MATCH(V$1,'AEO 40'!$D$1:$AG$1,0))</f>
        <v>0</v>
      </c>
      <c r="W26" s="123">
        <f>INDEX('AEO 40'!$D$17:$AG$71,MATCH($B26,'AEO 40'!$B$17:$B$71,0),MATCH(W$1,'AEO 40'!$D$1:$AG$1,0))</f>
        <v>0</v>
      </c>
      <c r="X26" s="123">
        <f>INDEX('AEO 40'!$D$17:$AG$71,MATCH($B26,'AEO 40'!$B$17:$B$71,0),MATCH(X$1,'AEO 40'!$D$1:$AG$1,0))</f>
        <v>0</v>
      </c>
      <c r="Y26" s="123">
        <f>INDEX('AEO 40'!$D$17:$AG$71,MATCH($B26,'AEO 40'!$B$17:$B$71,0),MATCH(Y$1,'AEO 40'!$D$1:$AG$1,0))</f>
        <v>0</v>
      </c>
      <c r="Z26" s="123">
        <f>INDEX('AEO 40'!$D$17:$AG$71,MATCH($B26,'AEO 40'!$B$17:$B$71,0),MATCH(Z$1,'AEO 40'!$D$1:$AG$1,0))</f>
        <v>0</v>
      </c>
      <c r="AA26" s="123">
        <f>INDEX('AEO 40'!$D$17:$AG$71,MATCH($B26,'AEO 40'!$B$17:$B$71,0),MATCH(AA$1,'AEO 40'!$D$1:$AG$1,0))</f>
        <v>0</v>
      </c>
      <c r="AB26" s="123">
        <f>INDEX('AEO 40'!$D$17:$AG$71,MATCH($B26,'AEO 40'!$B$17:$B$71,0),MATCH(AB$1,'AEO 40'!$D$1:$AG$1,0))</f>
        <v>0</v>
      </c>
      <c r="AC26" s="123">
        <f>INDEX('AEO 40'!$D$17:$AG$71,MATCH($B26,'AEO 40'!$B$17:$B$71,0),MATCH(AC$1,'AEO 40'!$D$1:$AG$1,0))</f>
        <v>0</v>
      </c>
      <c r="AD26" s="123">
        <f>INDEX('AEO 40'!$D$17:$AG$71,MATCH($B26,'AEO 40'!$B$17:$B$71,0),MATCH(AD$1,'AEO 40'!$D$1:$AG$1,0))</f>
        <v>0</v>
      </c>
      <c r="AE26" s="123">
        <f>INDEX('AEO 40'!$D$17:$AG$71,MATCH($B26,'AEO 40'!$B$17:$B$71,0),MATCH(AE$1,'AEO 40'!$D$1:$AG$1,0))</f>
        <v>0</v>
      </c>
      <c r="AF26" s="123">
        <f>INDEX('AEO 40'!$D$17:$AG$71,MATCH($B26,'AEO 40'!$B$17:$B$71,0),MATCH(AF$1,'AEO 40'!$D$1:$AG$1,0))</f>
        <v>0</v>
      </c>
      <c r="AG26" s="123">
        <f>INDEX('AEO 40'!$D$17:$AG$71,MATCH($B26,'AEO 40'!$B$17:$B$71,0),MATCH(AG$1,'AEO 40'!$D$1:$AG$1,0))</f>
        <v>0</v>
      </c>
    </row>
    <row r="27" spans="1:33">
      <c r="A27" s="114" t="s">
        <v>112</v>
      </c>
      <c r="B27" s="101" t="s">
        <v>828</v>
      </c>
      <c r="C27" s="123">
        <f>INDEX('AEO 40 (2021)'!$D$17:$AG$71,MATCH($B27,'AEO 40 (2021)'!$B$17:$B$71,0),MATCH(C$1,'AEO 40 (2021)'!$D$1:$AG$1,0))</f>
        <v>99.108688000000001</v>
      </c>
      <c r="D27" s="123">
        <f>INDEX('AEO 40'!$D$17:$AG$71,MATCH($B27,'AEO 40'!$B$17:$B$71,0),MATCH(D$1,'AEO 40'!$D$1:$AG$1,0))</f>
        <v>82.061508000000003</v>
      </c>
      <c r="E27" s="123">
        <f>INDEX('AEO 40'!$D$17:$AG$71,MATCH($B27,'AEO 40'!$B$17:$B$71,0),MATCH(E$1,'AEO 40'!$D$1:$AG$1,0))</f>
        <v>81.863349999999997</v>
      </c>
      <c r="F27" s="123">
        <f>INDEX('AEO 40'!$D$17:$AG$71,MATCH($B27,'AEO 40'!$B$17:$B$71,0),MATCH(F$1,'AEO 40'!$D$1:$AG$1,0))</f>
        <v>81.436561999999995</v>
      </c>
      <c r="G27" s="123">
        <f>INDEX('AEO 40'!$D$17:$AG$71,MATCH($B27,'AEO 40'!$B$17:$B$71,0),MATCH(G$1,'AEO 40'!$D$1:$AG$1,0))</f>
        <v>81.330223000000004</v>
      </c>
      <c r="H27" s="123">
        <f>INDEX('AEO 40'!$D$17:$AG$71,MATCH($B27,'AEO 40'!$B$17:$B$71,0),MATCH(H$1,'AEO 40'!$D$1:$AG$1,0))</f>
        <v>81.213050999999993</v>
      </c>
      <c r="I27" s="123">
        <f>INDEX('AEO 40'!$D$17:$AG$71,MATCH($B27,'AEO 40'!$B$17:$B$71,0),MATCH(I$1,'AEO 40'!$D$1:$AG$1,0))</f>
        <v>81.144058000000001</v>
      </c>
      <c r="J27" s="123">
        <f>INDEX('AEO 40'!$D$17:$AG$71,MATCH($B27,'AEO 40'!$B$17:$B$71,0),MATCH(J$1,'AEO 40'!$D$1:$AG$1,0))</f>
        <v>80.651748999999995</v>
      </c>
      <c r="K27" s="123">
        <f>INDEX('AEO 40'!$D$17:$AG$71,MATCH($B27,'AEO 40'!$B$17:$B$71,0),MATCH(K$1,'AEO 40'!$D$1:$AG$1,0))</f>
        <v>80.245850000000004</v>
      </c>
      <c r="L27" s="123">
        <f>INDEX('AEO 40'!$D$17:$AG$71,MATCH($B27,'AEO 40'!$B$17:$B$71,0),MATCH(L$1,'AEO 40'!$D$1:$AG$1,0))</f>
        <v>79.921859999999995</v>
      </c>
      <c r="M27" s="123">
        <f>INDEX('AEO 40'!$D$17:$AG$71,MATCH($B27,'AEO 40'!$B$17:$B$71,0),MATCH(M$1,'AEO 40'!$D$1:$AG$1,0))</f>
        <v>79.536186000000001</v>
      </c>
      <c r="N27" s="123">
        <f>INDEX('AEO 40'!$D$17:$AG$71,MATCH($B27,'AEO 40'!$B$17:$B$71,0),MATCH(N$1,'AEO 40'!$D$1:$AG$1,0))</f>
        <v>79.145210000000006</v>
      </c>
      <c r="O27" s="123">
        <f>INDEX('AEO 40'!$D$17:$AG$71,MATCH($B27,'AEO 40'!$B$17:$B$71,0),MATCH(O$1,'AEO 40'!$D$1:$AG$1,0))</f>
        <v>78.858620000000002</v>
      </c>
      <c r="P27" s="123">
        <f>INDEX('AEO 40'!$D$17:$AG$71,MATCH($B27,'AEO 40'!$B$17:$B$71,0),MATCH(P$1,'AEO 40'!$D$1:$AG$1,0))</f>
        <v>78.569214000000002</v>
      </c>
      <c r="Q27" s="123">
        <f>INDEX('AEO 40'!$D$17:$AG$71,MATCH($B27,'AEO 40'!$B$17:$B$71,0),MATCH(Q$1,'AEO 40'!$D$1:$AG$1,0))</f>
        <v>78.337135000000004</v>
      </c>
      <c r="R27" s="123">
        <f>INDEX('AEO 40'!$D$17:$AG$71,MATCH($B27,'AEO 40'!$B$17:$B$71,0),MATCH(R$1,'AEO 40'!$D$1:$AG$1,0))</f>
        <v>78.117621999999997</v>
      </c>
      <c r="S27" s="123">
        <f>INDEX('AEO 40'!$D$17:$AG$71,MATCH($B27,'AEO 40'!$B$17:$B$71,0),MATCH(S$1,'AEO 40'!$D$1:$AG$1,0))</f>
        <v>77.908539000000005</v>
      </c>
      <c r="T27" s="123">
        <f>INDEX('AEO 40'!$D$17:$AG$71,MATCH($B27,'AEO 40'!$B$17:$B$71,0),MATCH(T$1,'AEO 40'!$D$1:$AG$1,0))</f>
        <v>77.712418</v>
      </c>
      <c r="U27" s="123">
        <f>INDEX('AEO 40'!$D$17:$AG$71,MATCH($B27,'AEO 40'!$B$17:$B$71,0),MATCH(U$1,'AEO 40'!$D$1:$AG$1,0))</f>
        <v>77.515251000000006</v>
      </c>
      <c r="V27" s="123">
        <f>INDEX('AEO 40'!$D$17:$AG$71,MATCH($B27,'AEO 40'!$B$17:$B$71,0),MATCH(V$1,'AEO 40'!$D$1:$AG$1,0))</f>
        <v>77.311736999999994</v>
      </c>
      <c r="W27" s="123">
        <f>INDEX('AEO 40'!$D$17:$AG$71,MATCH($B27,'AEO 40'!$B$17:$B$71,0),MATCH(W$1,'AEO 40'!$D$1:$AG$1,0))</f>
        <v>77.120223999999993</v>
      </c>
      <c r="X27" s="123">
        <f>INDEX('AEO 40'!$D$17:$AG$71,MATCH($B27,'AEO 40'!$B$17:$B$71,0),MATCH(X$1,'AEO 40'!$D$1:$AG$1,0))</f>
        <v>76.938079999999999</v>
      </c>
      <c r="Y27" s="123">
        <f>INDEX('AEO 40'!$D$17:$AG$71,MATCH($B27,'AEO 40'!$B$17:$B$71,0),MATCH(Y$1,'AEO 40'!$D$1:$AG$1,0))</f>
        <v>76.762741000000005</v>
      </c>
      <c r="Z27" s="123">
        <f>INDEX('AEO 40'!$D$17:$AG$71,MATCH($B27,'AEO 40'!$B$17:$B$71,0),MATCH(Z$1,'AEO 40'!$D$1:$AG$1,0))</f>
        <v>76.602348000000006</v>
      </c>
      <c r="AA27" s="123">
        <f>INDEX('AEO 40'!$D$17:$AG$71,MATCH($B27,'AEO 40'!$B$17:$B$71,0),MATCH(AA$1,'AEO 40'!$D$1:$AG$1,0))</f>
        <v>76.449669</v>
      </c>
      <c r="AB27" s="123">
        <f>INDEX('AEO 40'!$D$17:$AG$71,MATCH($B27,'AEO 40'!$B$17:$B$71,0),MATCH(AB$1,'AEO 40'!$D$1:$AG$1,0))</f>
        <v>76.303307000000004</v>
      </c>
      <c r="AC27" s="123">
        <f>INDEX('AEO 40'!$D$17:$AG$71,MATCH($B27,'AEO 40'!$B$17:$B$71,0),MATCH(AC$1,'AEO 40'!$D$1:$AG$1,0))</f>
        <v>76.171370999999994</v>
      </c>
      <c r="AD27" s="123">
        <f>INDEX('AEO 40'!$D$17:$AG$71,MATCH($B27,'AEO 40'!$B$17:$B$71,0),MATCH(AD$1,'AEO 40'!$D$1:$AG$1,0))</f>
        <v>76.046836999999996</v>
      </c>
      <c r="AE27" s="123">
        <f>INDEX('AEO 40'!$D$17:$AG$71,MATCH($B27,'AEO 40'!$B$17:$B$71,0),MATCH(AE$1,'AEO 40'!$D$1:$AG$1,0))</f>
        <v>75.934830000000005</v>
      </c>
      <c r="AF27" s="123">
        <f>INDEX('AEO 40'!$D$17:$AG$71,MATCH($B27,'AEO 40'!$B$17:$B$71,0),MATCH(AF$1,'AEO 40'!$D$1:$AG$1,0))</f>
        <v>75.838058000000004</v>
      </c>
      <c r="AG27" s="123">
        <f>INDEX('AEO 40'!$D$17:$AG$71,MATCH($B27,'AEO 40'!$B$17:$B$71,0),MATCH(AG$1,'AEO 40'!$D$1:$AG$1,0))</f>
        <v>75.752632000000006</v>
      </c>
    </row>
    <row r="28" spans="1:33">
      <c r="A28" s="114" t="s">
        <v>112</v>
      </c>
      <c r="B28" s="101" t="s">
        <v>829</v>
      </c>
      <c r="C28" s="123">
        <f>INDEX('AEO 40 (2021)'!$D$17:$AG$71,MATCH($B28,'AEO 40 (2021)'!$B$17:$B$71,0),MATCH(C$1,'AEO 40 (2021)'!$D$1:$AG$1,0))</f>
        <v>102.221153</v>
      </c>
      <c r="D28" s="123">
        <f>INDEX('AEO 40'!$D$17:$AG$71,MATCH($B28,'AEO 40'!$B$17:$B$71,0),MATCH(D$1,'AEO 40'!$D$1:$AG$1,0))</f>
        <v>96.579704000000007</v>
      </c>
      <c r="E28" s="123">
        <f>INDEX('AEO 40'!$D$17:$AG$71,MATCH($B28,'AEO 40'!$B$17:$B$71,0),MATCH(E$1,'AEO 40'!$D$1:$AG$1,0))</f>
        <v>96.874083999999996</v>
      </c>
      <c r="F28" s="123">
        <f>INDEX('AEO 40'!$D$17:$AG$71,MATCH($B28,'AEO 40'!$B$17:$B$71,0),MATCH(F$1,'AEO 40'!$D$1:$AG$1,0))</f>
        <v>97.664771999999999</v>
      </c>
      <c r="G28" s="123">
        <f>INDEX('AEO 40'!$D$17:$AG$71,MATCH($B28,'AEO 40'!$B$17:$B$71,0),MATCH(G$1,'AEO 40'!$D$1:$AG$1,0))</f>
        <v>98.555358999999996</v>
      </c>
      <c r="H28" s="123">
        <f>INDEX('AEO 40'!$D$17:$AG$71,MATCH($B28,'AEO 40'!$B$17:$B$71,0),MATCH(H$1,'AEO 40'!$D$1:$AG$1,0))</f>
        <v>99.412368999999998</v>
      </c>
      <c r="I28" s="123">
        <f>INDEX('AEO 40'!$D$17:$AG$71,MATCH($B28,'AEO 40'!$B$17:$B$71,0),MATCH(I$1,'AEO 40'!$D$1:$AG$1,0))</f>
        <v>100.250557</v>
      </c>
      <c r="J28" s="123">
        <f>INDEX('AEO 40'!$D$17:$AG$71,MATCH($B28,'AEO 40'!$B$17:$B$71,0),MATCH(J$1,'AEO 40'!$D$1:$AG$1,0))</f>
        <v>100.237083</v>
      </c>
      <c r="K28" s="123">
        <f>INDEX('AEO 40'!$D$17:$AG$71,MATCH($B28,'AEO 40'!$B$17:$B$71,0),MATCH(K$1,'AEO 40'!$D$1:$AG$1,0))</f>
        <v>100.22126</v>
      </c>
      <c r="L28" s="123">
        <f>INDEX('AEO 40'!$D$17:$AG$71,MATCH($B28,'AEO 40'!$B$17:$B$71,0),MATCH(L$1,'AEO 40'!$D$1:$AG$1,0))</f>
        <v>100.208893</v>
      </c>
      <c r="M28" s="123">
        <f>INDEX('AEO 40'!$D$17:$AG$71,MATCH($B28,'AEO 40'!$B$17:$B$71,0),MATCH(M$1,'AEO 40'!$D$1:$AG$1,0))</f>
        <v>100.201408</v>
      </c>
      <c r="N28" s="123">
        <f>INDEX('AEO 40'!$D$17:$AG$71,MATCH($B28,'AEO 40'!$B$17:$B$71,0),MATCH(N$1,'AEO 40'!$D$1:$AG$1,0))</f>
        <v>100.16252900000001</v>
      </c>
      <c r="O28" s="123">
        <f>INDEX('AEO 40'!$D$17:$AG$71,MATCH($B28,'AEO 40'!$B$17:$B$71,0),MATCH(O$1,'AEO 40'!$D$1:$AG$1,0))</f>
        <v>100.136765</v>
      </c>
      <c r="P28" s="123">
        <f>INDEX('AEO 40'!$D$17:$AG$71,MATCH($B28,'AEO 40'!$B$17:$B$71,0),MATCH(P$1,'AEO 40'!$D$1:$AG$1,0))</f>
        <v>100.109444</v>
      </c>
      <c r="Q28" s="123">
        <f>INDEX('AEO 40'!$D$17:$AG$71,MATCH($B28,'AEO 40'!$B$17:$B$71,0),MATCH(Q$1,'AEO 40'!$D$1:$AG$1,0))</f>
        <v>100.090958</v>
      </c>
      <c r="R28" s="123">
        <f>INDEX('AEO 40'!$D$17:$AG$71,MATCH($B28,'AEO 40'!$B$17:$B$71,0),MATCH(R$1,'AEO 40'!$D$1:$AG$1,0))</f>
        <v>100.082359</v>
      </c>
      <c r="S28" s="123">
        <f>INDEX('AEO 40'!$D$17:$AG$71,MATCH($B28,'AEO 40'!$B$17:$B$71,0),MATCH(S$1,'AEO 40'!$D$1:$AG$1,0))</f>
        <v>100.070061</v>
      </c>
      <c r="T28" s="123">
        <f>INDEX('AEO 40'!$D$17:$AG$71,MATCH($B28,'AEO 40'!$B$17:$B$71,0),MATCH(T$1,'AEO 40'!$D$1:$AG$1,0))</f>
        <v>100.05837200000001</v>
      </c>
      <c r="U28" s="123">
        <f>INDEX('AEO 40'!$D$17:$AG$71,MATCH($B28,'AEO 40'!$B$17:$B$71,0),MATCH(U$1,'AEO 40'!$D$1:$AG$1,0))</f>
        <v>100.039131</v>
      </c>
      <c r="V28" s="123">
        <f>INDEX('AEO 40'!$D$17:$AG$71,MATCH($B28,'AEO 40'!$B$17:$B$71,0),MATCH(V$1,'AEO 40'!$D$1:$AG$1,0))</f>
        <v>100.027214</v>
      </c>
      <c r="W28" s="123">
        <f>INDEX('AEO 40'!$D$17:$AG$71,MATCH($B28,'AEO 40'!$B$17:$B$71,0),MATCH(W$1,'AEO 40'!$D$1:$AG$1,0))</f>
        <v>100.008759</v>
      </c>
      <c r="X28" s="123">
        <f>INDEX('AEO 40'!$D$17:$AG$71,MATCH($B28,'AEO 40'!$B$17:$B$71,0),MATCH(X$1,'AEO 40'!$D$1:$AG$1,0))</f>
        <v>99.991973999999999</v>
      </c>
      <c r="Y28" s="123">
        <f>INDEX('AEO 40'!$D$17:$AG$71,MATCH($B28,'AEO 40'!$B$17:$B$71,0),MATCH(Y$1,'AEO 40'!$D$1:$AG$1,0))</f>
        <v>99.977654000000001</v>
      </c>
      <c r="Z28" s="123">
        <f>INDEX('AEO 40'!$D$17:$AG$71,MATCH($B28,'AEO 40'!$B$17:$B$71,0),MATCH(Z$1,'AEO 40'!$D$1:$AG$1,0))</f>
        <v>99.957458000000003</v>
      </c>
      <c r="AA28" s="123">
        <f>INDEX('AEO 40'!$D$17:$AG$71,MATCH($B28,'AEO 40'!$B$17:$B$71,0),MATCH(AA$1,'AEO 40'!$D$1:$AG$1,0))</f>
        <v>99.935103999999995</v>
      </c>
      <c r="AB28" s="123">
        <f>INDEX('AEO 40'!$D$17:$AG$71,MATCH($B28,'AEO 40'!$B$17:$B$71,0),MATCH(AB$1,'AEO 40'!$D$1:$AG$1,0))</f>
        <v>99.917266999999995</v>
      </c>
      <c r="AC28" s="123">
        <f>INDEX('AEO 40'!$D$17:$AG$71,MATCH($B28,'AEO 40'!$B$17:$B$71,0),MATCH(AC$1,'AEO 40'!$D$1:$AG$1,0))</f>
        <v>99.895943000000003</v>
      </c>
      <c r="AD28" s="123">
        <f>INDEX('AEO 40'!$D$17:$AG$71,MATCH($B28,'AEO 40'!$B$17:$B$71,0),MATCH(AD$1,'AEO 40'!$D$1:$AG$1,0))</f>
        <v>99.882644999999997</v>
      </c>
      <c r="AE28" s="123">
        <f>INDEX('AEO 40'!$D$17:$AG$71,MATCH($B28,'AEO 40'!$B$17:$B$71,0),MATCH(AE$1,'AEO 40'!$D$1:$AG$1,0))</f>
        <v>99.871819000000002</v>
      </c>
      <c r="AF28" s="123">
        <f>INDEX('AEO 40'!$D$17:$AG$71,MATCH($B28,'AEO 40'!$B$17:$B$71,0),MATCH(AF$1,'AEO 40'!$D$1:$AG$1,0))</f>
        <v>99.860900999999998</v>
      </c>
      <c r="AG28" s="123">
        <f>INDEX('AEO 40'!$D$17:$AG$71,MATCH($B28,'AEO 40'!$B$17:$B$71,0),MATCH(AG$1,'AEO 40'!$D$1:$AG$1,0))</f>
        <v>99.848861999999997</v>
      </c>
    </row>
    <row r="29" spans="1:33">
      <c r="A29" s="114" t="s">
        <v>116</v>
      </c>
      <c r="B29" s="101" t="s">
        <v>830</v>
      </c>
      <c r="C29" s="123">
        <f>INDEX('AEO 40 (2021)'!$D$17:$AG$71,MATCH($B29,'AEO 40 (2021)'!$B$17:$B$71,0),MATCH(C$1,'AEO 40 (2021)'!$D$1:$AG$1,0))</f>
        <v>47.086894999999998</v>
      </c>
      <c r="D29" s="123">
        <f>INDEX('AEO 40'!$D$17:$AG$71,MATCH($B29,'AEO 40'!$B$17:$B$71,0),MATCH(D$1,'AEO 40'!$D$1:$AG$1,0))</f>
        <v>51.267142999999997</v>
      </c>
      <c r="E29" s="123">
        <f>INDEX('AEO 40'!$D$17:$AG$71,MATCH($B29,'AEO 40'!$B$17:$B$71,0),MATCH(E$1,'AEO 40'!$D$1:$AG$1,0))</f>
        <v>50.701453999999998</v>
      </c>
      <c r="F29" s="123">
        <f>INDEX('AEO 40'!$D$17:$AG$71,MATCH($B29,'AEO 40'!$B$17:$B$71,0),MATCH(F$1,'AEO 40'!$D$1:$AG$1,0))</f>
        <v>50.443111000000002</v>
      </c>
      <c r="G29" s="123">
        <f>INDEX('AEO 40'!$D$17:$AG$71,MATCH($B29,'AEO 40'!$B$17:$B$71,0),MATCH(G$1,'AEO 40'!$D$1:$AG$1,0))</f>
        <v>50.682563999999999</v>
      </c>
      <c r="H29" s="123">
        <f>INDEX('AEO 40'!$D$17:$AG$71,MATCH($B29,'AEO 40'!$B$17:$B$71,0),MATCH(H$1,'AEO 40'!$D$1:$AG$1,0))</f>
        <v>50.799571999999998</v>
      </c>
      <c r="I29" s="123">
        <f>INDEX('AEO 40'!$D$17:$AG$71,MATCH($B29,'AEO 40'!$B$17:$B$71,0),MATCH(I$1,'AEO 40'!$D$1:$AG$1,0))</f>
        <v>50.844925000000003</v>
      </c>
      <c r="J29" s="123">
        <f>INDEX('AEO 40'!$D$17:$AG$71,MATCH($B29,'AEO 40'!$B$17:$B$71,0),MATCH(J$1,'AEO 40'!$D$1:$AG$1,0))</f>
        <v>50.887608</v>
      </c>
      <c r="K29" s="123">
        <f>INDEX('AEO 40'!$D$17:$AG$71,MATCH($B29,'AEO 40'!$B$17:$B$71,0),MATCH(K$1,'AEO 40'!$D$1:$AG$1,0))</f>
        <v>50.929648999999998</v>
      </c>
      <c r="L29" s="123">
        <f>INDEX('AEO 40'!$D$17:$AG$71,MATCH($B29,'AEO 40'!$B$17:$B$71,0),MATCH(L$1,'AEO 40'!$D$1:$AG$1,0))</f>
        <v>50.922728999999997</v>
      </c>
      <c r="M29" s="123">
        <f>INDEX('AEO 40'!$D$17:$AG$71,MATCH($B29,'AEO 40'!$B$17:$B$71,0),MATCH(M$1,'AEO 40'!$D$1:$AG$1,0))</f>
        <v>50.924343</v>
      </c>
      <c r="N29" s="123">
        <f>INDEX('AEO 40'!$D$17:$AG$71,MATCH($B29,'AEO 40'!$B$17:$B$71,0),MATCH(N$1,'AEO 40'!$D$1:$AG$1,0))</f>
        <v>50.939781000000004</v>
      </c>
      <c r="O29" s="123">
        <f>INDEX('AEO 40'!$D$17:$AG$71,MATCH($B29,'AEO 40'!$B$17:$B$71,0),MATCH(O$1,'AEO 40'!$D$1:$AG$1,0))</f>
        <v>50.923611000000001</v>
      </c>
      <c r="P29" s="123">
        <f>INDEX('AEO 40'!$D$17:$AG$71,MATCH($B29,'AEO 40'!$B$17:$B$71,0),MATCH(P$1,'AEO 40'!$D$1:$AG$1,0))</f>
        <v>50.898819000000003</v>
      </c>
      <c r="Q29" s="123">
        <f>INDEX('AEO 40'!$D$17:$AG$71,MATCH($B29,'AEO 40'!$B$17:$B$71,0),MATCH(Q$1,'AEO 40'!$D$1:$AG$1,0))</f>
        <v>50.878802999999998</v>
      </c>
      <c r="R29" s="123">
        <f>INDEX('AEO 40'!$D$17:$AG$71,MATCH($B29,'AEO 40'!$B$17:$B$71,0),MATCH(R$1,'AEO 40'!$D$1:$AG$1,0))</f>
        <v>50.855877</v>
      </c>
      <c r="S29" s="123">
        <f>INDEX('AEO 40'!$D$17:$AG$71,MATCH($B29,'AEO 40'!$B$17:$B$71,0),MATCH(S$1,'AEO 40'!$D$1:$AG$1,0))</f>
        <v>50.846584</v>
      </c>
      <c r="T29" s="123">
        <f>INDEX('AEO 40'!$D$17:$AG$71,MATCH($B29,'AEO 40'!$B$17:$B$71,0),MATCH(T$1,'AEO 40'!$D$1:$AG$1,0))</f>
        <v>50.837448000000002</v>
      </c>
      <c r="U29" s="123">
        <f>INDEX('AEO 40'!$D$17:$AG$71,MATCH($B29,'AEO 40'!$B$17:$B$71,0),MATCH(U$1,'AEO 40'!$D$1:$AG$1,0))</f>
        <v>50.825099999999999</v>
      </c>
      <c r="V29" s="123">
        <f>INDEX('AEO 40'!$D$17:$AG$71,MATCH($B29,'AEO 40'!$B$17:$B$71,0),MATCH(V$1,'AEO 40'!$D$1:$AG$1,0))</f>
        <v>50.785083999999998</v>
      </c>
      <c r="W29" s="123">
        <f>INDEX('AEO 40'!$D$17:$AG$71,MATCH($B29,'AEO 40'!$B$17:$B$71,0),MATCH(W$1,'AEO 40'!$D$1:$AG$1,0))</f>
        <v>50.764904000000001</v>
      </c>
      <c r="X29" s="123">
        <f>INDEX('AEO 40'!$D$17:$AG$71,MATCH($B29,'AEO 40'!$B$17:$B$71,0),MATCH(X$1,'AEO 40'!$D$1:$AG$1,0))</f>
        <v>50.739597000000003</v>
      </c>
      <c r="Y29" s="123">
        <f>INDEX('AEO 40'!$D$17:$AG$71,MATCH($B29,'AEO 40'!$B$17:$B$71,0),MATCH(Y$1,'AEO 40'!$D$1:$AG$1,0))</f>
        <v>50.699089000000001</v>
      </c>
      <c r="Z29" s="123">
        <f>INDEX('AEO 40'!$D$17:$AG$71,MATCH($B29,'AEO 40'!$B$17:$B$71,0),MATCH(Z$1,'AEO 40'!$D$1:$AG$1,0))</f>
        <v>50.674438000000002</v>
      </c>
      <c r="AA29" s="123">
        <f>INDEX('AEO 40'!$D$17:$AG$71,MATCH($B29,'AEO 40'!$B$17:$B$71,0),MATCH(AA$1,'AEO 40'!$D$1:$AG$1,0))</f>
        <v>50.641204999999999</v>
      </c>
      <c r="AB29" s="123">
        <f>INDEX('AEO 40'!$D$17:$AG$71,MATCH($B29,'AEO 40'!$B$17:$B$71,0),MATCH(AB$1,'AEO 40'!$D$1:$AG$1,0))</f>
        <v>50.594172999999998</v>
      </c>
      <c r="AC29" s="123">
        <f>INDEX('AEO 40'!$D$17:$AG$71,MATCH($B29,'AEO 40'!$B$17:$B$71,0),MATCH(AC$1,'AEO 40'!$D$1:$AG$1,0))</f>
        <v>50.558235000000003</v>
      </c>
      <c r="AD29" s="123">
        <f>INDEX('AEO 40'!$D$17:$AG$71,MATCH($B29,'AEO 40'!$B$17:$B$71,0),MATCH(AD$1,'AEO 40'!$D$1:$AG$1,0))</f>
        <v>50.513485000000003</v>
      </c>
      <c r="AE29" s="123">
        <f>INDEX('AEO 40'!$D$17:$AG$71,MATCH($B29,'AEO 40'!$B$17:$B$71,0),MATCH(AE$1,'AEO 40'!$D$1:$AG$1,0))</f>
        <v>50.465656000000003</v>
      </c>
      <c r="AF29" s="123">
        <f>INDEX('AEO 40'!$D$17:$AG$71,MATCH($B29,'AEO 40'!$B$17:$B$71,0),MATCH(AF$1,'AEO 40'!$D$1:$AG$1,0))</f>
        <v>50.421509</v>
      </c>
      <c r="AG29" s="123">
        <f>INDEX('AEO 40'!$D$17:$AG$71,MATCH($B29,'AEO 40'!$B$17:$B$71,0),MATCH(AG$1,'AEO 40'!$D$1:$AG$1,0))</f>
        <v>50.376427</v>
      </c>
    </row>
    <row r="30" spans="1:33">
      <c r="A30" s="114" t="s">
        <v>116</v>
      </c>
      <c r="B30" s="101" t="s">
        <v>831</v>
      </c>
      <c r="C30" s="123">
        <f>INDEX('AEO 40 (2021)'!$D$17:$AG$71,MATCH($B30,'AEO 40 (2021)'!$B$17:$B$71,0),MATCH(C$1,'AEO 40 (2021)'!$D$1:$AG$1,0))</f>
        <v>54.198765000000002</v>
      </c>
      <c r="D30" s="123">
        <f>INDEX('AEO 40'!$D$17:$AG$71,MATCH($B30,'AEO 40'!$B$17:$B$71,0),MATCH(D$1,'AEO 40'!$D$1:$AG$1,0))</f>
        <v>74.077354</v>
      </c>
      <c r="E30" s="123">
        <f>INDEX('AEO 40'!$D$17:$AG$71,MATCH($B30,'AEO 40'!$B$17:$B$71,0),MATCH(E$1,'AEO 40'!$D$1:$AG$1,0))</f>
        <v>74.933944999999994</v>
      </c>
      <c r="F30" s="123">
        <f>INDEX('AEO 40'!$D$17:$AG$71,MATCH($B30,'AEO 40'!$B$17:$B$71,0),MATCH(F$1,'AEO 40'!$D$1:$AG$1,0))</f>
        <v>74.955841000000007</v>
      </c>
      <c r="G30" s="123">
        <f>INDEX('AEO 40'!$D$17:$AG$71,MATCH($B30,'AEO 40'!$B$17:$B$71,0),MATCH(G$1,'AEO 40'!$D$1:$AG$1,0))</f>
        <v>75.172461999999996</v>
      </c>
      <c r="H30" s="123">
        <f>INDEX('AEO 40'!$D$17:$AG$71,MATCH($B30,'AEO 40'!$B$17:$B$71,0),MATCH(H$1,'AEO 40'!$D$1:$AG$1,0))</f>
        <v>75.250725000000003</v>
      </c>
      <c r="I30" s="123">
        <f>INDEX('AEO 40'!$D$17:$AG$71,MATCH($B30,'AEO 40'!$B$17:$B$71,0),MATCH(I$1,'AEO 40'!$D$1:$AG$1,0))</f>
        <v>75.285247999999996</v>
      </c>
      <c r="J30" s="123">
        <f>INDEX('AEO 40'!$D$17:$AG$71,MATCH($B30,'AEO 40'!$B$17:$B$71,0),MATCH(J$1,'AEO 40'!$D$1:$AG$1,0))</f>
        <v>75.302314999999993</v>
      </c>
      <c r="K30" s="123">
        <f>INDEX('AEO 40'!$D$17:$AG$71,MATCH($B30,'AEO 40'!$B$17:$B$71,0),MATCH(K$1,'AEO 40'!$D$1:$AG$1,0))</f>
        <v>75.312386000000004</v>
      </c>
      <c r="L30" s="123">
        <f>INDEX('AEO 40'!$D$17:$AG$71,MATCH($B30,'AEO 40'!$B$17:$B$71,0),MATCH(L$1,'AEO 40'!$D$1:$AG$1,0))</f>
        <v>75.297561999999999</v>
      </c>
      <c r="M30" s="123">
        <f>INDEX('AEO 40'!$D$17:$AG$71,MATCH($B30,'AEO 40'!$B$17:$B$71,0),MATCH(M$1,'AEO 40'!$D$1:$AG$1,0))</f>
        <v>75.268799000000001</v>
      </c>
      <c r="N30" s="123">
        <f>INDEX('AEO 40'!$D$17:$AG$71,MATCH($B30,'AEO 40'!$B$17:$B$71,0),MATCH(N$1,'AEO 40'!$D$1:$AG$1,0))</f>
        <v>75.236320000000006</v>
      </c>
      <c r="O30" s="123">
        <f>INDEX('AEO 40'!$D$17:$AG$71,MATCH($B30,'AEO 40'!$B$17:$B$71,0),MATCH(O$1,'AEO 40'!$D$1:$AG$1,0))</f>
        <v>75.167914999999994</v>
      </c>
      <c r="P30" s="123">
        <f>INDEX('AEO 40'!$D$17:$AG$71,MATCH($B30,'AEO 40'!$B$17:$B$71,0),MATCH(P$1,'AEO 40'!$D$1:$AG$1,0))</f>
        <v>75.121566999999999</v>
      </c>
      <c r="Q30" s="123">
        <f>INDEX('AEO 40'!$D$17:$AG$71,MATCH($B30,'AEO 40'!$B$17:$B$71,0),MATCH(Q$1,'AEO 40'!$D$1:$AG$1,0))</f>
        <v>75.072372000000001</v>
      </c>
      <c r="R30" s="123">
        <f>INDEX('AEO 40'!$D$17:$AG$71,MATCH($B30,'AEO 40'!$B$17:$B$71,0),MATCH(R$1,'AEO 40'!$D$1:$AG$1,0))</f>
        <v>75.025763999999995</v>
      </c>
      <c r="S30" s="123">
        <f>INDEX('AEO 40'!$D$17:$AG$71,MATCH($B30,'AEO 40'!$B$17:$B$71,0),MATCH(S$1,'AEO 40'!$D$1:$AG$1,0))</f>
        <v>74.994972000000004</v>
      </c>
      <c r="T30" s="123">
        <f>INDEX('AEO 40'!$D$17:$AG$71,MATCH($B30,'AEO 40'!$B$17:$B$71,0),MATCH(T$1,'AEO 40'!$D$1:$AG$1,0))</f>
        <v>74.953682000000001</v>
      </c>
      <c r="U30" s="123">
        <f>INDEX('AEO 40'!$D$17:$AG$71,MATCH($B30,'AEO 40'!$B$17:$B$71,0),MATCH(U$1,'AEO 40'!$D$1:$AG$1,0))</f>
        <v>74.905945000000003</v>
      </c>
      <c r="V30" s="123">
        <f>INDEX('AEO 40'!$D$17:$AG$71,MATCH($B30,'AEO 40'!$B$17:$B$71,0),MATCH(V$1,'AEO 40'!$D$1:$AG$1,0))</f>
        <v>74.843033000000005</v>
      </c>
      <c r="W30" s="123">
        <f>INDEX('AEO 40'!$D$17:$AG$71,MATCH($B30,'AEO 40'!$B$17:$B$71,0),MATCH(W$1,'AEO 40'!$D$1:$AG$1,0))</f>
        <v>74.795280000000005</v>
      </c>
      <c r="X30" s="123">
        <f>INDEX('AEO 40'!$D$17:$AG$71,MATCH($B30,'AEO 40'!$B$17:$B$71,0),MATCH(X$1,'AEO 40'!$D$1:$AG$1,0))</f>
        <v>74.742881999999994</v>
      </c>
      <c r="Y30" s="123">
        <f>INDEX('AEO 40'!$D$17:$AG$71,MATCH($B30,'AEO 40'!$B$17:$B$71,0),MATCH(Y$1,'AEO 40'!$D$1:$AG$1,0))</f>
        <v>74.681053000000006</v>
      </c>
      <c r="Z30" s="123">
        <f>INDEX('AEO 40'!$D$17:$AG$71,MATCH($B30,'AEO 40'!$B$17:$B$71,0),MATCH(Z$1,'AEO 40'!$D$1:$AG$1,0))</f>
        <v>74.629386999999994</v>
      </c>
      <c r="AA30" s="123">
        <f>INDEX('AEO 40'!$D$17:$AG$71,MATCH($B30,'AEO 40'!$B$17:$B$71,0),MATCH(AA$1,'AEO 40'!$D$1:$AG$1,0))</f>
        <v>74.570305000000005</v>
      </c>
      <c r="AB30" s="123">
        <f>INDEX('AEO 40'!$D$17:$AG$71,MATCH($B30,'AEO 40'!$B$17:$B$71,0),MATCH(AB$1,'AEO 40'!$D$1:$AG$1,0))</f>
        <v>74.504020999999995</v>
      </c>
      <c r="AC30" s="123">
        <f>INDEX('AEO 40'!$D$17:$AG$71,MATCH($B30,'AEO 40'!$B$17:$B$71,0),MATCH(AC$1,'AEO 40'!$D$1:$AG$1,0))</f>
        <v>74.447402999999994</v>
      </c>
      <c r="AD30" s="123">
        <f>INDEX('AEO 40'!$D$17:$AG$71,MATCH($B30,'AEO 40'!$B$17:$B$71,0),MATCH(AD$1,'AEO 40'!$D$1:$AG$1,0))</f>
        <v>74.392212000000001</v>
      </c>
      <c r="AE30" s="123">
        <f>INDEX('AEO 40'!$D$17:$AG$71,MATCH($B30,'AEO 40'!$B$17:$B$71,0),MATCH(AE$1,'AEO 40'!$D$1:$AG$1,0))</f>
        <v>74.335350000000005</v>
      </c>
      <c r="AF30" s="123">
        <f>INDEX('AEO 40'!$D$17:$AG$71,MATCH($B30,'AEO 40'!$B$17:$B$71,0),MATCH(AF$1,'AEO 40'!$D$1:$AG$1,0))</f>
        <v>74.284744000000003</v>
      </c>
      <c r="AG30" s="123">
        <f>INDEX('AEO 40'!$D$17:$AG$71,MATCH($B30,'AEO 40'!$B$17:$B$71,0),MATCH(AG$1,'AEO 40'!$D$1:$AG$1,0))</f>
        <v>74.230980000000002</v>
      </c>
    </row>
    <row r="31" spans="1:33">
      <c r="A31" s="114" t="s">
        <v>115</v>
      </c>
      <c r="B31" s="101" t="s">
        <v>832</v>
      </c>
      <c r="C31" s="123">
        <f>INDEX('AEO 40 (2021)'!$D$17:$AG$71,MATCH($B31,'AEO 40 (2021)'!$B$17:$B$71,0),MATCH(C$1,'AEO 40 (2021)'!$D$1:$AG$1,0))</f>
        <v>0</v>
      </c>
      <c r="D31" s="123">
        <f>INDEX('AEO 40'!$D$17:$AG$71,MATCH($B31,'AEO 40'!$B$17:$B$71,0),MATCH(D$1,'AEO 40'!$D$1:$AG$1,0))</f>
        <v>0</v>
      </c>
      <c r="E31" s="123">
        <f>INDEX('AEO 40'!$D$17:$AG$71,MATCH($B31,'AEO 40'!$B$17:$B$71,0),MATCH(E$1,'AEO 40'!$D$1:$AG$1,0))</f>
        <v>0</v>
      </c>
      <c r="F31" s="123">
        <f>INDEX('AEO 40'!$D$17:$AG$71,MATCH($B31,'AEO 40'!$B$17:$B$71,0),MATCH(F$1,'AEO 40'!$D$1:$AG$1,0))</f>
        <v>0</v>
      </c>
      <c r="G31" s="123">
        <f>INDEX('AEO 40'!$D$17:$AG$71,MATCH($B31,'AEO 40'!$B$17:$B$71,0),MATCH(G$1,'AEO 40'!$D$1:$AG$1,0))</f>
        <v>0</v>
      </c>
      <c r="H31" s="123">
        <f>INDEX('AEO 40'!$D$17:$AG$71,MATCH($B31,'AEO 40'!$B$17:$B$71,0),MATCH(H$1,'AEO 40'!$D$1:$AG$1,0))</f>
        <v>0</v>
      </c>
      <c r="I31" s="123">
        <f>INDEX('AEO 40'!$D$17:$AG$71,MATCH($B31,'AEO 40'!$B$17:$B$71,0),MATCH(I$1,'AEO 40'!$D$1:$AG$1,0))</f>
        <v>0</v>
      </c>
      <c r="J31" s="123">
        <f>INDEX('AEO 40'!$D$17:$AG$71,MATCH($B31,'AEO 40'!$B$17:$B$71,0),MATCH(J$1,'AEO 40'!$D$1:$AG$1,0))</f>
        <v>0</v>
      </c>
      <c r="K31" s="123">
        <f>INDEX('AEO 40'!$D$17:$AG$71,MATCH($B31,'AEO 40'!$B$17:$B$71,0),MATCH(K$1,'AEO 40'!$D$1:$AG$1,0))</f>
        <v>0</v>
      </c>
      <c r="L31" s="123">
        <f>INDEX('AEO 40'!$D$17:$AG$71,MATCH($B31,'AEO 40'!$B$17:$B$71,0),MATCH(L$1,'AEO 40'!$D$1:$AG$1,0))</f>
        <v>0</v>
      </c>
      <c r="M31" s="123">
        <f>INDEX('AEO 40'!$D$17:$AG$71,MATCH($B31,'AEO 40'!$B$17:$B$71,0),MATCH(M$1,'AEO 40'!$D$1:$AG$1,0))</f>
        <v>0</v>
      </c>
      <c r="N31" s="123">
        <f>INDEX('AEO 40'!$D$17:$AG$71,MATCH($B31,'AEO 40'!$B$17:$B$71,0),MATCH(N$1,'AEO 40'!$D$1:$AG$1,0))</f>
        <v>0</v>
      </c>
      <c r="O31" s="123">
        <f>INDEX('AEO 40'!$D$17:$AG$71,MATCH($B31,'AEO 40'!$B$17:$B$71,0),MATCH(O$1,'AEO 40'!$D$1:$AG$1,0))</f>
        <v>0</v>
      </c>
      <c r="P31" s="123">
        <f>INDEX('AEO 40'!$D$17:$AG$71,MATCH($B31,'AEO 40'!$B$17:$B$71,0),MATCH(P$1,'AEO 40'!$D$1:$AG$1,0))</f>
        <v>0</v>
      </c>
      <c r="Q31" s="123">
        <f>INDEX('AEO 40'!$D$17:$AG$71,MATCH($B31,'AEO 40'!$B$17:$B$71,0),MATCH(Q$1,'AEO 40'!$D$1:$AG$1,0))</f>
        <v>0</v>
      </c>
      <c r="R31" s="123">
        <f>INDEX('AEO 40'!$D$17:$AG$71,MATCH($B31,'AEO 40'!$B$17:$B$71,0),MATCH(R$1,'AEO 40'!$D$1:$AG$1,0))</f>
        <v>0</v>
      </c>
      <c r="S31" s="123">
        <f>INDEX('AEO 40'!$D$17:$AG$71,MATCH($B31,'AEO 40'!$B$17:$B$71,0),MATCH(S$1,'AEO 40'!$D$1:$AG$1,0))</f>
        <v>0</v>
      </c>
      <c r="T31" s="123">
        <f>INDEX('AEO 40'!$D$17:$AG$71,MATCH($B31,'AEO 40'!$B$17:$B$71,0),MATCH(T$1,'AEO 40'!$D$1:$AG$1,0))</f>
        <v>0</v>
      </c>
      <c r="U31" s="123">
        <f>INDEX('AEO 40'!$D$17:$AG$71,MATCH($B31,'AEO 40'!$B$17:$B$71,0),MATCH(U$1,'AEO 40'!$D$1:$AG$1,0))</f>
        <v>0</v>
      </c>
      <c r="V31" s="123">
        <f>INDEX('AEO 40'!$D$17:$AG$71,MATCH($B31,'AEO 40'!$B$17:$B$71,0),MATCH(V$1,'AEO 40'!$D$1:$AG$1,0))</f>
        <v>0</v>
      </c>
      <c r="W31" s="123">
        <f>INDEX('AEO 40'!$D$17:$AG$71,MATCH($B31,'AEO 40'!$B$17:$B$71,0),MATCH(W$1,'AEO 40'!$D$1:$AG$1,0))</f>
        <v>0</v>
      </c>
      <c r="X31" s="123">
        <f>INDEX('AEO 40'!$D$17:$AG$71,MATCH($B31,'AEO 40'!$B$17:$B$71,0),MATCH(X$1,'AEO 40'!$D$1:$AG$1,0))</f>
        <v>0</v>
      </c>
      <c r="Y31" s="123">
        <f>INDEX('AEO 40'!$D$17:$AG$71,MATCH($B31,'AEO 40'!$B$17:$B$71,0),MATCH(Y$1,'AEO 40'!$D$1:$AG$1,0))</f>
        <v>0</v>
      </c>
      <c r="Z31" s="123">
        <f>INDEX('AEO 40'!$D$17:$AG$71,MATCH($B31,'AEO 40'!$B$17:$B$71,0),MATCH(Z$1,'AEO 40'!$D$1:$AG$1,0))</f>
        <v>0</v>
      </c>
      <c r="AA31" s="123">
        <f>INDEX('AEO 40'!$D$17:$AG$71,MATCH($B31,'AEO 40'!$B$17:$B$71,0),MATCH(AA$1,'AEO 40'!$D$1:$AG$1,0))</f>
        <v>0</v>
      </c>
      <c r="AB31" s="123">
        <f>INDEX('AEO 40'!$D$17:$AG$71,MATCH($B31,'AEO 40'!$B$17:$B$71,0),MATCH(AB$1,'AEO 40'!$D$1:$AG$1,0))</f>
        <v>0</v>
      </c>
      <c r="AC31" s="123">
        <f>INDEX('AEO 40'!$D$17:$AG$71,MATCH($B31,'AEO 40'!$B$17:$B$71,0),MATCH(AC$1,'AEO 40'!$D$1:$AG$1,0))</f>
        <v>0</v>
      </c>
      <c r="AD31" s="123">
        <f>INDEX('AEO 40'!$D$17:$AG$71,MATCH($B31,'AEO 40'!$B$17:$B$71,0),MATCH(AD$1,'AEO 40'!$D$1:$AG$1,0))</f>
        <v>0</v>
      </c>
      <c r="AE31" s="123">
        <f>INDEX('AEO 40'!$D$17:$AG$71,MATCH($B31,'AEO 40'!$B$17:$B$71,0),MATCH(AE$1,'AEO 40'!$D$1:$AG$1,0))</f>
        <v>0</v>
      </c>
      <c r="AF31" s="123">
        <f>INDEX('AEO 40'!$D$17:$AG$71,MATCH($B31,'AEO 40'!$B$17:$B$71,0),MATCH(AF$1,'AEO 40'!$D$1:$AG$1,0))</f>
        <v>0</v>
      </c>
      <c r="AG31" s="123">
        <f>INDEX('AEO 40'!$D$17:$AG$71,MATCH($B31,'AEO 40'!$B$17:$B$71,0),MATCH(AG$1,'AEO 40'!$D$1:$AG$1,0))</f>
        <v>0</v>
      </c>
    </row>
    <row r="32" spans="1:33">
      <c r="A32" s="114" t="s">
        <v>114</v>
      </c>
      <c r="B32" s="101" t="s">
        <v>833</v>
      </c>
      <c r="C32" s="123">
        <f>INDEX('AEO 40 (2021)'!$D$17:$AG$71,MATCH($B32,'AEO 40 (2021)'!$B$17:$B$71,0),MATCH(C$1,'AEO 40 (2021)'!$D$1:$AG$1,0))</f>
        <v>44.335171000000003</v>
      </c>
      <c r="D32" s="123">
        <f>INDEX('AEO 40'!$D$17:$AG$71,MATCH($B32,'AEO 40'!$B$17:$B$71,0),MATCH(D$1,'AEO 40'!$D$1:$AG$1,0))</f>
        <v>44.952449999999999</v>
      </c>
      <c r="E32" s="123">
        <f>INDEX('AEO 40'!$D$17:$AG$71,MATCH($B32,'AEO 40'!$B$17:$B$71,0),MATCH(E$1,'AEO 40'!$D$1:$AG$1,0))</f>
        <v>46.502628000000001</v>
      </c>
      <c r="F32" s="123">
        <f>INDEX('AEO 40'!$D$17:$AG$71,MATCH($B32,'AEO 40'!$B$17:$B$71,0),MATCH(F$1,'AEO 40'!$D$1:$AG$1,0))</f>
        <v>47.077807999999997</v>
      </c>
      <c r="G32" s="123">
        <f>INDEX('AEO 40'!$D$17:$AG$71,MATCH($B32,'AEO 40'!$B$17:$B$71,0),MATCH(G$1,'AEO 40'!$D$1:$AG$1,0))</f>
        <v>47.316330000000001</v>
      </c>
      <c r="H32" s="123">
        <f>INDEX('AEO 40'!$D$17:$AG$71,MATCH($B32,'AEO 40'!$B$17:$B$71,0),MATCH(H$1,'AEO 40'!$D$1:$AG$1,0))</f>
        <v>47.358058999999997</v>
      </c>
      <c r="I32" s="123">
        <f>INDEX('AEO 40'!$D$17:$AG$71,MATCH($B32,'AEO 40'!$B$17:$B$71,0),MATCH(I$1,'AEO 40'!$D$1:$AG$1,0))</f>
        <v>47.347884999999998</v>
      </c>
      <c r="J32" s="123">
        <f>INDEX('AEO 40'!$D$17:$AG$71,MATCH($B32,'AEO 40'!$B$17:$B$71,0),MATCH(J$1,'AEO 40'!$D$1:$AG$1,0))</f>
        <v>47.358294999999998</v>
      </c>
      <c r="K32" s="123">
        <f>INDEX('AEO 40'!$D$17:$AG$71,MATCH($B32,'AEO 40'!$B$17:$B$71,0),MATCH(K$1,'AEO 40'!$D$1:$AG$1,0))</f>
        <v>47.386584999999997</v>
      </c>
      <c r="L32" s="123">
        <f>INDEX('AEO 40'!$D$17:$AG$71,MATCH($B32,'AEO 40'!$B$17:$B$71,0),MATCH(L$1,'AEO 40'!$D$1:$AG$1,0))</f>
        <v>47.397457000000003</v>
      </c>
      <c r="M32" s="123">
        <f>INDEX('AEO 40'!$D$17:$AG$71,MATCH($B32,'AEO 40'!$B$17:$B$71,0),MATCH(M$1,'AEO 40'!$D$1:$AG$1,0))</f>
        <v>47.418461000000001</v>
      </c>
      <c r="N32" s="123">
        <f>INDEX('AEO 40'!$D$17:$AG$71,MATCH($B32,'AEO 40'!$B$17:$B$71,0),MATCH(N$1,'AEO 40'!$D$1:$AG$1,0))</f>
        <v>47.461578000000003</v>
      </c>
      <c r="O32" s="123">
        <f>INDEX('AEO 40'!$D$17:$AG$71,MATCH($B32,'AEO 40'!$B$17:$B$71,0),MATCH(O$1,'AEO 40'!$D$1:$AG$1,0))</f>
        <v>47.511676999999999</v>
      </c>
      <c r="P32" s="123">
        <f>INDEX('AEO 40'!$D$17:$AG$71,MATCH($B32,'AEO 40'!$B$17:$B$71,0),MATCH(P$1,'AEO 40'!$D$1:$AG$1,0))</f>
        <v>47.546714999999999</v>
      </c>
      <c r="Q32" s="123">
        <f>INDEX('AEO 40'!$D$17:$AG$71,MATCH($B32,'AEO 40'!$B$17:$B$71,0),MATCH(Q$1,'AEO 40'!$D$1:$AG$1,0))</f>
        <v>47.580630999999997</v>
      </c>
      <c r="R32" s="123">
        <f>INDEX('AEO 40'!$D$17:$AG$71,MATCH($B32,'AEO 40'!$B$17:$B$71,0),MATCH(R$1,'AEO 40'!$D$1:$AG$1,0))</f>
        <v>47.615231000000001</v>
      </c>
      <c r="S32" s="123">
        <f>INDEX('AEO 40'!$D$17:$AG$71,MATCH($B32,'AEO 40'!$B$17:$B$71,0),MATCH(S$1,'AEO 40'!$D$1:$AG$1,0))</f>
        <v>47.650920999999997</v>
      </c>
      <c r="T32" s="123">
        <f>INDEX('AEO 40'!$D$17:$AG$71,MATCH($B32,'AEO 40'!$B$17:$B$71,0),MATCH(T$1,'AEO 40'!$D$1:$AG$1,0))</f>
        <v>47.682265999999998</v>
      </c>
      <c r="U32" s="123">
        <f>INDEX('AEO 40'!$D$17:$AG$71,MATCH($B32,'AEO 40'!$B$17:$B$71,0),MATCH(U$1,'AEO 40'!$D$1:$AG$1,0))</f>
        <v>47.703204999999997</v>
      </c>
      <c r="V32" s="123">
        <f>INDEX('AEO 40'!$D$17:$AG$71,MATCH($B32,'AEO 40'!$B$17:$B$71,0),MATCH(V$1,'AEO 40'!$D$1:$AG$1,0))</f>
        <v>47.708683000000001</v>
      </c>
      <c r="W32" s="123">
        <f>INDEX('AEO 40'!$D$17:$AG$71,MATCH($B32,'AEO 40'!$B$17:$B$71,0),MATCH(W$1,'AEO 40'!$D$1:$AG$1,0))</f>
        <v>47.714874000000002</v>
      </c>
      <c r="X32" s="123">
        <f>INDEX('AEO 40'!$D$17:$AG$71,MATCH($B32,'AEO 40'!$B$17:$B$71,0),MATCH(X$1,'AEO 40'!$D$1:$AG$1,0))</f>
        <v>47.717247</v>
      </c>
      <c r="Y32" s="123">
        <f>INDEX('AEO 40'!$D$17:$AG$71,MATCH($B32,'AEO 40'!$B$17:$B$71,0),MATCH(Y$1,'AEO 40'!$D$1:$AG$1,0))</f>
        <v>47.709975999999997</v>
      </c>
      <c r="Z32" s="123">
        <f>INDEX('AEO 40'!$D$17:$AG$71,MATCH($B32,'AEO 40'!$B$17:$B$71,0),MATCH(Z$1,'AEO 40'!$D$1:$AG$1,0))</f>
        <v>47.706538999999999</v>
      </c>
      <c r="AA32" s="123">
        <f>INDEX('AEO 40'!$D$17:$AG$71,MATCH($B32,'AEO 40'!$B$17:$B$71,0),MATCH(AA$1,'AEO 40'!$D$1:$AG$1,0))</f>
        <v>47.701279</v>
      </c>
      <c r="AB32" s="123">
        <f>INDEX('AEO 40'!$D$17:$AG$71,MATCH($B32,'AEO 40'!$B$17:$B$71,0),MATCH(AB$1,'AEO 40'!$D$1:$AG$1,0))</f>
        <v>47.686641999999999</v>
      </c>
      <c r="AC32" s="123">
        <f>INDEX('AEO 40'!$D$17:$AG$71,MATCH($B32,'AEO 40'!$B$17:$B$71,0),MATCH(AC$1,'AEO 40'!$D$1:$AG$1,0))</f>
        <v>47.672668000000002</v>
      </c>
      <c r="AD32" s="123">
        <f>INDEX('AEO 40'!$D$17:$AG$71,MATCH($B32,'AEO 40'!$B$17:$B$71,0),MATCH(AD$1,'AEO 40'!$D$1:$AG$1,0))</f>
        <v>47.662410999999999</v>
      </c>
      <c r="AE32" s="123">
        <f>INDEX('AEO 40'!$D$17:$AG$71,MATCH($B32,'AEO 40'!$B$17:$B$71,0),MATCH(AE$1,'AEO 40'!$D$1:$AG$1,0))</f>
        <v>47.642029000000001</v>
      </c>
      <c r="AF32" s="123">
        <f>INDEX('AEO 40'!$D$17:$AG$71,MATCH($B32,'AEO 40'!$B$17:$B$71,0),MATCH(AF$1,'AEO 40'!$D$1:$AG$1,0))</f>
        <v>47.623386000000004</v>
      </c>
      <c r="AG32" s="123">
        <f>INDEX('AEO 40'!$D$17:$AG$71,MATCH($B32,'AEO 40'!$B$17:$B$71,0),MATCH(AG$1,'AEO 40'!$D$1:$AG$1,0))</f>
        <v>47.603569</v>
      </c>
    </row>
    <row r="33" spans="1:33">
      <c r="A33" s="114" t="s">
        <v>113</v>
      </c>
      <c r="B33" s="101" t="s">
        <v>834</v>
      </c>
      <c r="C33" s="123">
        <f>INDEX('AEO 40 (2021)'!$D$17:$AG$71,MATCH($B33,'AEO 40 (2021)'!$B$17:$B$71,0),MATCH(C$1,'AEO 40 (2021)'!$D$1:$AG$1,0))</f>
        <v>31.866899</v>
      </c>
      <c r="D33" s="123">
        <f>INDEX('AEO 40'!$D$17:$AG$71,MATCH($B33,'AEO 40'!$B$17:$B$71,0),MATCH(D$1,'AEO 40'!$D$1:$AG$1,0))</f>
        <v>33.074455</v>
      </c>
      <c r="E33" s="123">
        <f>INDEX('AEO 40'!$D$17:$AG$71,MATCH($B33,'AEO 40'!$B$17:$B$71,0),MATCH(E$1,'AEO 40'!$D$1:$AG$1,0))</f>
        <v>33.119605999999997</v>
      </c>
      <c r="F33" s="123">
        <f>INDEX('AEO 40'!$D$17:$AG$71,MATCH($B33,'AEO 40'!$B$17:$B$71,0),MATCH(F$1,'AEO 40'!$D$1:$AG$1,0))</f>
        <v>33.311272000000002</v>
      </c>
      <c r="G33" s="123">
        <f>INDEX('AEO 40'!$D$17:$AG$71,MATCH($B33,'AEO 40'!$B$17:$B$71,0),MATCH(G$1,'AEO 40'!$D$1:$AG$1,0))</f>
        <v>33.472324</v>
      </c>
      <c r="H33" s="123">
        <f>INDEX('AEO 40'!$D$17:$AG$71,MATCH($B33,'AEO 40'!$B$17:$B$71,0),MATCH(H$1,'AEO 40'!$D$1:$AG$1,0))</f>
        <v>33.539012999999997</v>
      </c>
      <c r="I33" s="123">
        <f>INDEX('AEO 40'!$D$17:$AG$71,MATCH($B33,'AEO 40'!$B$17:$B$71,0),MATCH(I$1,'AEO 40'!$D$1:$AG$1,0))</f>
        <v>33.558151000000002</v>
      </c>
      <c r="J33" s="123">
        <f>INDEX('AEO 40'!$D$17:$AG$71,MATCH($B33,'AEO 40'!$B$17:$B$71,0),MATCH(J$1,'AEO 40'!$D$1:$AG$1,0))</f>
        <v>33.583492</v>
      </c>
      <c r="K33" s="123">
        <f>INDEX('AEO 40'!$D$17:$AG$71,MATCH($B33,'AEO 40'!$B$17:$B$71,0),MATCH(K$1,'AEO 40'!$D$1:$AG$1,0))</f>
        <v>33.604919000000002</v>
      </c>
      <c r="L33" s="123">
        <f>INDEX('AEO 40'!$D$17:$AG$71,MATCH($B33,'AEO 40'!$B$17:$B$71,0),MATCH(L$1,'AEO 40'!$D$1:$AG$1,0))</f>
        <v>33.619853999999997</v>
      </c>
      <c r="M33" s="123">
        <f>INDEX('AEO 40'!$D$17:$AG$71,MATCH($B33,'AEO 40'!$B$17:$B$71,0),MATCH(M$1,'AEO 40'!$D$1:$AG$1,0))</f>
        <v>33.606704999999998</v>
      </c>
      <c r="N33" s="123">
        <f>INDEX('AEO 40'!$D$17:$AG$71,MATCH($B33,'AEO 40'!$B$17:$B$71,0),MATCH(N$1,'AEO 40'!$D$1:$AG$1,0))</f>
        <v>33.596237000000002</v>
      </c>
      <c r="O33" s="123">
        <f>INDEX('AEO 40'!$D$17:$AG$71,MATCH($B33,'AEO 40'!$B$17:$B$71,0),MATCH(O$1,'AEO 40'!$D$1:$AG$1,0))</f>
        <v>33.579700000000003</v>
      </c>
      <c r="P33" s="123">
        <f>INDEX('AEO 40'!$D$17:$AG$71,MATCH($B33,'AEO 40'!$B$17:$B$71,0),MATCH(P$1,'AEO 40'!$D$1:$AG$1,0))</f>
        <v>33.564681999999998</v>
      </c>
      <c r="Q33" s="123">
        <f>INDEX('AEO 40'!$D$17:$AG$71,MATCH($B33,'AEO 40'!$B$17:$B$71,0),MATCH(Q$1,'AEO 40'!$D$1:$AG$1,0))</f>
        <v>33.535583000000003</v>
      </c>
      <c r="R33" s="123">
        <f>INDEX('AEO 40'!$D$17:$AG$71,MATCH($B33,'AEO 40'!$B$17:$B$71,0),MATCH(R$1,'AEO 40'!$D$1:$AG$1,0))</f>
        <v>33.501677999999998</v>
      </c>
      <c r="S33" s="123">
        <f>INDEX('AEO 40'!$D$17:$AG$71,MATCH($B33,'AEO 40'!$B$17:$B$71,0),MATCH(S$1,'AEO 40'!$D$1:$AG$1,0))</f>
        <v>33.465693999999999</v>
      </c>
      <c r="T33" s="123">
        <f>INDEX('AEO 40'!$D$17:$AG$71,MATCH($B33,'AEO 40'!$B$17:$B$71,0),MATCH(T$1,'AEO 40'!$D$1:$AG$1,0))</f>
        <v>33.433598000000003</v>
      </c>
      <c r="U33" s="123">
        <f>INDEX('AEO 40'!$D$17:$AG$71,MATCH($B33,'AEO 40'!$B$17:$B$71,0),MATCH(U$1,'AEO 40'!$D$1:$AG$1,0))</f>
        <v>33.405090000000001</v>
      </c>
      <c r="V33" s="123">
        <f>INDEX('AEO 40'!$D$17:$AG$71,MATCH($B33,'AEO 40'!$B$17:$B$71,0),MATCH(V$1,'AEO 40'!$D$1:$AG$1,0))</f>
        <v>33.388226000000003</v>
      </c>
      <c r="W33" s="123">
        <f>INDEX('AEO 40'!$D$17:$AG$71,MATCH($B33,'AEO 40'!$B$17:$B$71,0),MATCH(W$1,'AEO 40'!$D$1:$AG$1,0))</f>
        <v>33.371166000000002</v>
      </c>
      <c r="X33" s="123">
        <f>INDEX('AEO 40'!$D$17:$AG$71,MATCH($B33,'AEO 40'!$B$17:$B$71,0),MATCH(X$1,'AEO 40'!$D$1:$AG$1,0))</f>
        <v>33.356766</v>
      </c>
      <c r="Y33" s="123">
        <f>INDEX('AEO 40'!$D$17:$AG$71,MATCH($B33,'AEO 40'!$B$17:$B$71,0),MATCH(Y$1,'AEO 40'!$D$1:$AG$1,0))</f>
        <v>33.337147000000002</v>
      </c>
      <c r="Z33" s="123">
        <f>INDEX('AEO 40'!$D$17:$AG$71,MATCH($B33,'AEO 40'!$B$17:$B$71,0),MATCH(Z$1,'AEO 40'!$D$1:$AG$1,0))</f>
        <v>33.318385999999997</v>
      </c>
      <c r="AA33" s="123">
        <f>INDEX('AEO 40'!$D$17:$AG$71,MATCH($B33,'AEO 40'!$B$17:$B$71,0),MATCH(AA$1,'AEO 40'!$D$1:$AG$1,0))</f>
        <v>33.290405</v>
      </c>
      <c r="AB33" s="123">
        <f>INDEX('AEO 40'!$D$17:$AG$71,MATCH($B33,'AEO 40'!$B$17:$B$71,0),MATCH(AB$1,'AEO 40'!$D$1:$AG$1,0))</f>
        <v>33.262690999999997</v>
      </c>
      <c r="AC33" s="123">
        <f>INDEX('AEO 40'!$D$17:$AG$71,MATCH($B33,'AEO 40'!$B$17:$B$71,0),MATCH(AC$1,'AEO 40'!$D$1:$AG$1,0))</f>
        <v>33.235152999999997</v>
      </c>
      <c r="AD33" s="123">
        <f>INDEX('AEO 40'!$D$17:$AG$71,MATCH($B33,'AEO 40'!$B$17:$B$71,0),MATCH(AD$1,'AEO 40'!$D$1:$AG$1,0))</f>
        <v>33.215060999999999</v>
      </c>
      <c r="AE33" s="123">
        <f>INDEX('AEO 40'!$D$17:$AG$71,MATCH($B33,'AEO 40'!$B$17:$B$71,0),MATCH(AE$1,'AEO 40'!$D$1:$AG$1,0))</f>
        <v>33.191153999999997</v>
      </c>
      <c r="AF33" s="123">
        <f>INDEX('AEO 40'!$D$17:$AG$71,MATCH($B33,'AEO 40'!$B$17:$B$71,0),MATCH(AF$1,'AEO 40'!$D$1:$AG$1,0))</f>
        <v>33.167538</v>
      </c>
      <c r="AG33" s="123">
        <f>INDEX('AEO 40'!$D$17:$AG$71,MATCH($B33,'AEO 40'!$B$17:$B$71,0),MATCH(AG$1,'AEO 40'!$D$1:$AG$1,0))</f>
        <v>33.141303999999998</v>
      </c>
    </row>
    <row r="34" spans="1:33">
      <c r="A34" s="114" t="s">
        <v>113</v>
      </c>
      <c r="B34" s="101" t="s">
        <v>835</v>
      </c>
      <c r="C34" s="123">
        <f>INDEX('AEO 40 (2021)'!$D$17:$AG$71,MATCH($B34,'AEO 40 (2021)'!$B$17:$B$71,0),MATCH(C$1,'AEO 40 (2021)'!$D$1:$AG$1,0))</f>
        <v>29.560938</v>
      </c>
      <c r="D34" s="123">
        <f>INDEX('AEO 40'!$D$17:$AG$71,MATCH($B34,'AEO 40'!$B$17:$B$71,0),MATCH(D$1,'AEO 40'!$D$1:$AG$1,0))</f>
        <v>29.112864999999999</v>
      </c>
      <c r="E34" s="123">
        <f>INDEX('AEO 40'!$D$17:$AG$71,MATCH($B34,'AEO 40'!$B$17:$B$71,0),MATCH(E$1,'AEO 40'!$D$1:$AG$1,0))</f>
        <v>29.322779000000001</v>
      </c>
      <c r="F34" s="123">
        <f>INDEX('AEO 40'!$D$17:$AG$71,MATCH($B34,'AEO 40'!$B$17:$B$71,0),MATCH(F$1,'AEO 40'!$D$1:$AG$1,0))</f>
        <v>29.602076</v>
      </c>
      <c r="G34" s="123">
        <f>INDEX('AEO 40'!$D$17:$AG$71,MATCH($B34,'AEO 40'!$B$17:$B$71,0),MATCH(G$1,'AEO 40'!$D$1:$AG$1,0))</f>
        <v>29.835668999999999</v>
      </c>
      <c r="H34" s="123">
        <f>INDEX('AEO 40'!$D$17:$AG$71,MATCH($B34,'AEO 40'!$B$17:$B$71,0),MATCH(H$1,'AEO 40'!$D$1:$AG$1,0))</f>
        <v>29.951273</v>
      </c>
      <c r="I34" s="123">
        <f>INDEX('AEO 40'!$D$17:$AG$71,MATCH($B34,'AEO 40'!$B$17:$B$71,0),MATCH(I$1,'AEO 40'!$D$1:$AG$1,0))</f>
        <v>30.005227999999999</v>
      </c>
      <c r="J34" s="123">
        <f>INDEX('AEO 40'!$D$17:$AG$71,MATCH($B34,'AEO 40'!$B$17:$B$71,0),MATCH(J$1,'AEO 40'!$D$1:$AG$1,0))</f>
        <v>30.042517</v>
      </c>
      <c r="K34" s="123">
        <f>INDEX('AEO 40'!$D$17:$AG$71,MATCH($B34,'AEO 40'!$B$17:$B$71,0),MATCH(K$1,'AEO 40'!$D$1:$AG$1,0))</f>
        <v>30.093315</v>
      </c>
      <c r="L34" s="123">
        <f>INDEX('AEO 40'!$D$17:$AG$71,MATCH($B34,'AEO 40'!$B$17:$B$71,0),MATCH(L$1,'AEO 40'!$D$1:$AG$1,0))</f>
        <v>30.115005</v>
      </c>
      <c r="M34" s="123">
        <f>INDEX('AEO 40'!$D$17:$AG$71,MATCH($B34,'AEO 40'!$B$17:$B$71,0),MATCH(M$1,'AEO 40'!$D$1:$AG$1,0))</f>
        <v>30.113023999999999</v>
      </c>
      <c r="N34" s="123">
        <f>INDEX('AEO 40'!$D$17:$AG$71,MATCH($B34,'AEO 40'!$B$17:$B$71,0),MATCH(N$1,'AEO 40'!$D$1:$AG$1,0))</f>
        <v>30.113458999999999</v>
      </c>
      <c r="O34" s="123">
        <f>INDEX('AEO 40'!$D$17:$AG$71,MATCH($B34,'AEO 40'!$B$17:$B$71,0),MATCH(O$1,'AEO 40'!$D$1:$AG$1,0))</f>
        <v>30.103403</v>
      </c>
      <c r="P34" s="123">
        <f>INDEX('AEO 40'!$D$17:$AG$71,MATCH($B34,'AEO 40'!$B$17:$B$71,0),MATCH(P$1,'AEO 40'!$D$1:$AG$1,0))</f>
        <v>30.079239000000001</v>
      </c>
      <c r="Q34" s="123">
        <f>INDEX('AEO 40'!$D$17:$AG$71,MATCH($B34,'AEO 40'!$B$17:$B$71,0),MATCH(Q$1,'AEO 40'!$D$1:$AG$1,0))</f>
        <v>30.054026</v>
      </c>
      <c r="R34" s="123">
        <f>INDEX('AEO 40'!$D$17:$AG$71,MATCH($B34,'AEO 40'!$B$17:$B$71,0),MATCH(R$1,'AEO 40'!$D$1:$AG$1,0))</f>
        <v>30.032858000000001</v>
      </c>
      <c r="S34" s="123">
        <f>INDEX('AEO 40'!$D$17:$AG$71,MATCH($B34,'AEO 40'!$B$17:$B$71,0),MATCH(S$1,'AEO 40'!$D$1:$AG$1,0))</f>
        <v>30.021388999999999</v>
      </c>
      <c r="T34" s="123">
        <f>INDEX('AEO 40'!$D$17:$AG$71,MATCH($B34,'AEO 40'!$B$17:$B$71,0),MATCH(T$1,'AEO 40'!$D$1:$AG$1,0))</f>
        <v>30.026219999999999</v>
      </c>
      <c r="U34" s="123">
        <f>INDEX('AEO 40'!$D$17:$AG$71,MATCH($B34,'AEO 40'!$B$17:$B$71,0),MATCH(U$1,'AEO 40'!$D$1:$AG$1,0))</f>
        <v>30.000620000000001</v>
      </c>
      <c r="V34" s="123">
        <f>INDEX('AEO 40'!$D$17:$AG$71,MATCH($B34,'AEO 40'!$B$17:$B$71,0),MATCH(V$1,'AEO 40'!$D$1:$AG$1,0))</f>
        <v>29.978296</v>
      </c>
      <c r="W34" s="123">
        <f>INDEX('AEO 40'!$D$17:$AG$71,MATCH($B34,'AEO 40'!$B$17:$B$71,0),MATCH(W$1,'AEO 40'!$D$1:$AG$1,0))</f>
        <v>29.952929000000001</v>
      </c>
      <c r="X34" s="123">
        <f>INDEX('AEO 40'!$D$17:$AG$71,MATCH($B34,'AEO 40'!$B$17:$B$71,0),MATCH(X$1,'AEO 40'!$D$1:$AG$1,0))</f>
        <v>29.929082999999999</v>
      </c>
      <c r="Y34" s="123">
        <f>INDEX('AEO 40'!$D$17:$AG$71,MATCH($B34,'AEO 40'!$B$17:$B$71,0),MATCH(Y$1,'AEO 40'!$D$1:$AG$1,0))</f>
        <v>29.905783</v>
      </c>
      <c r="Z34" s="123">
        <f>INDEX('AEO 40'!$D$17:$AG$71,MATCH($B34,'AEO 40'!$B$17:$B$71,0),MATCH(Z$1,'AEO 40'!$D$1:$AG$1,0))</f>
        <v>29.877134000000002</v>
      </c>
      <c r="AA34" s="123">
        <f>INDEX('AEO 40'!$D$17:$AG$71,MATCH($B34,'AEO 40'!$B$17:$B$71,0),MATCH(AA$1,'AEO 40'!$D$1:$AG$1,0))</f>
        <v>29.848428999999999</v>
      </c>
      <c r="AB34" s="123">
        <f>INDEX('AEO 40'!$D$17:$AG$71,MATCH($B34,'AEO 40'!$B$17:$B$71,0),MATCH(AB$1,'AEO 40'!$D$1:$AG$1,0))</f>
        <v>29.822659000000002</v>
      </c>
      <c r="AC34" s="123">
        <f>INDEX('AEO 40'!$D$17:$AG$71,MATCH($B34,'AEO 40'!$B$17:$B$71,0),MATCH(AC$1,'AEO 40'!$D$1:$AG$1,0))</f>
        <v>29.794971</v>
      </c>
      <c r="AD34" s="123">
        <f>INDEX('AEO 40'!$D$17:$AG$71,MATCH($B34,'AEO 40'!$B$17:$B$71,0),MATCH(AD$1,'AEO 40'!$D$1:$AG$1,0))</f>
        <v>29.772542999999999</v>
      </c>
      <c r="AE34" s="123">
        <f>INDEX('AEO 40'!$D$17:$AG$71,MATCH($B34,'AEO 40'!$B$17:$B$71,0),MATCH(AE$1,'AEO 40'!$D$1:$AG$1,0))</f>
        <v>29.751356000000001</v>
      </c>
      <c r="AF34" s="123">
        <f>INDEX('AEO 40'!$D$17:$AG$71,MATCH($B34,'AEO 40'!$B$17:$B$71,0),MATCH(AF$1,'AEO 40'!$D$1:$AG$1,0))</f>
        <v>29.730596999999999</v>
      </c>
      <c r="AG34" s="123">
        <f>INDEX('AEO 40'!$D$17:$AG$71,MATCH($B34,'AEO 40'!$B$17:$B$71,0),MATCH(AG$1,'AEO 40'!$D$1:$AG$1,0))</f>
        <v>29.708746000000001</v>
      </c>
    </row>
    <row r="35" spans="1:33">
      <c r="A35" s="114" t="s">
        <v>787</v>
      </c>
      <c r="B35" s="101" t="s">
        <v>836</v>
      </c>
      <c r="C35" s="123">
        <f>INDEX('AEO 40 (2021)'!$D$17:$AG$71,MATCH($B35,'AEO 40 (2021)'!$B$17:$B$71,0),MATCH(C$1,'AEO 40 (2021)'!$D$1:$AG$1,0))</f>
        <v>30.613665000000001</v>
      </c>
      <c r="D35" s="123">
        <f>INDEX('AEO 40'!$D$17:$AG$71,MATCH($B35,'AEO 40'!$B$17:$B$71,0),MATCH(D$1,'AEO 40'!$D$1:$AG$1,0))</f>
        <v>31.775255000000001</v>
      </c>
      <c r="E35" s="123">
        <f>INDEX('AEO 40'!$D$17:$AG$71,MATCH($B35,'AEO 40'!$B$17:$B$71,0),MATCH(E$1,'AEO 40'!$D$1:$AG$1,0))</f>
        <v>32.314349999999997</v>
      </c>
      <c r="F35" s="123">
        <f>INDEX('AEO 40'!$D$17:$AG$71,MATCH($B35,'AEO 40'!$B$17:$B$71,0),MATCH(F$1,'AEO 40'!$D$1:$AG$1,0))</f>
        <v>32.547542999999997</v>
      </c>
      <c r="G35" s="123">
        <f>INDEX('AEO 40'!$D$17:$AG$71,MATCH($B35,'AEO 40'!$B$17:$B$71,0),MATCH(G$1,'AEO 40'!$D$1:$AG$1,0))</f>
        <v>32.693657000000002</v>
      </c>
      <c r="H35" s="123">
        <f>INDEX('AEO 40'!$D$17:$AG$71,MATCH($B35,'AEO 40'!$B$17:$B$71,0),MATCH(H$1,'AEO 40'!$D$1:$AG$1,0))</f>
        <v>32.736514999999997</v>
      </c>
      <c r="I35" s="123">
        <f>INDEX('AEO 40'!$D$17:$AG$71,MATCH($B35,'AEO 40'!$B$17:$B$71,0),MATCH(I$1,'AEO 40'!$D$1:$AG$1,0))</f>
        <v>32.743847000000002</v>
      </c>
      <c r="J35" s="123">
        <f>INDEX('AEO 40'!$D$17:$AG$71,MATCH($B35,'AEO 40'!$B$17:$B$71,0),MATCH(J$1,'AEO 40'!$D$1:$AG$1,0))</f>
        <v>32.749980999999998</v>
      </c>
      <c r="K35" s="123">
        <f>INDEX('AEO 40'!$D$17:$AG$71,MATCH($B35,'AEO 40'!$B$17:$B$71,0),MATCH(K$1,'AEO 40'!$D$1:$AG$1,0))</f>
        <v>32.762233999999999</v>
      </c>
      <c r="L35" s="123">
        <f>INDEX('AEO 40'!$D$17:$AG$71,MATCH($B35,'AEO 40'!$B$17:$B$71,0),MATCH(L$1,'AEO 40'!$D$1:$AG$1,0))</f>
        <v>32.761944</v>
      </c>
      <c r="M35" s="123">
        <f>INDEX('AEO 40'!$D$17:$AG$71,MATCH($B35,'AEO 40'!$B$17:$B$71,0),MATCH(M$1,'AEO 40'!$D$1:$AG$1,0))</f>
        <v>32.746326000000003</v>
      </c>
      <c r="N35" s="123">
        <f>INDEX('AEO 40'!$D$17:$AG$71,MATCH($B35,'AEO 40'!$B$17:$B$71,0),MATCH(N$1,'AEO 40'!$D$1:$AG$1,0))</f>
        <v>32.723652000000001</v>
      </c>
      <c r="O35" s="123">
        <f>INDEX('AEO 40'!$D$17:$AG$71,MATCH($B35,'AEO 40'!$B$17:$B$71,0),MATCH(O$1,'AEO 40'!$D$1:$AG$1,0))</f>
        <v>32.702587000000001</v>
      </c>
      <c r="P35" s="123">
        <f>INDEX('AEO 40'!$D$17:$AG$71,MATCH($B35,'AEO 40'!$B$17:$B$71,0),MATCH(P$1,'AEO 40'!$D$1:$AG$1,0))</f>
        <v>32.674441999999999</v>
      </c>
      <c r="Q35" s="123">
        <f>INDEX('AEO 40'!$D$17:$AG$71,MATCH($B35,'AEO 40'!$B$17:$B$71,0),MATCH(Q$1,'AEO 40'!$D$1:$AG$1,0))</f>
        <v>32.628509999999999</v>
      </c>
      <c r="R35" s="123">
        <f>INDEX('AEO 40'!$D$17:$AG$71,MATCH($B35,'AEO 40'!$B$17:$B$71,0),MATCH(R$1,'AEO 40'!$D$1:$AG$1,0))</f>
        <v>32.586616999999997</v>
      </c>
      <c r="S35" s="123">
        <f>INDEX('AEO 40'!$D$17:$AG$71,MATCH($B35,'AEO 40'!$B$17:$B$71,0),MATCH(S$1,'AEO 40'!$D$1:$AG$1,0))</f>
        <v>32.542057</v>
      </c>
      <c r="T35" s="123">
        <f>INDEX('AEO 40'!$D$17:$AG$71,MATCH($B35,'AEO 40'!$B$17:$B$71,0),MATCH(T$1,'AEO 40'!$D$1:$AG$1,0))</f>
        <v>32.514873999999999</v>
      </c>
      <c r="U35" s="123">
        <f>INDEX('AEO 40'!$D$17:$AG$71,MATCH($B35,'AEO 40'!$B$17:$B$71,0),MATCH(U$1,'AEO 40'!$D$1:$AG$1,0))</f>
        <v>32.493645000000001</v>
      </c>
      <c r="V35" s="123">
        <f>INDEX('AEO 40'!$D$17:$AG$71,MATCH($B35,'AEO 40'!$B$17:$B$71,0),MATCH(V$1,'AEO 40'!$D$1:$AG$1,0))</f>
        <v>32.468238999999997</v>
      </c>
      <c r="W35" s="123">
        <f>INDEX('AEO 40'!$D$17:$AG$71,MATCH($B35,'AEO 40'!$B$17:$B$71,0),MATCH(W$1,'AEO 40'!$D$1:$AG$1,0))</f>
        <v>32.451079999999997</v>
      </c>
      <c r="X35" s="123">
        <f>INDEX('AEO 40'!$D$17:$AG$71,MATCH($B35,'AEO 40'!$B$17:$B$71,0),MATCH(X$1,'AEO 40'!$D$1:$AG$1,0))</f>
        <v>32.427104999999997</v>
      </c>
      <c r="Y35" s="123">
        <f>INDEX('AEO 40'!$D$17:$AG$71,MATCH($B35,'AEO 40'!$B$17:$B$71,0),MATCH(Y$1,'AEO 40'!$D$1:$AG$1,0))</f>
        <v>32.394233999999997</v>
      </c>
      <c r="Z35" s="123">
        <f>INDEX('AEO 40'!$D$17:$AG$71,MATCH($B35,'AEO 40'!$B$17:$B$71,0),MATCH(Z$1,'AEO 40'!$D$1:$AG$1,0))</f>
        <v>32.359324999999998</v>
      </c>
      <c r="AA35" s="123">
        <f>INDEX('AEO 40'!$D$17:$AG$71,MATCH($B35,'AEO 40'!$B$17:$B$71,0),MATCH(AA$1,'AEO 40'!$D$1:$AG$1,0))</f>
        <v>32.326667999999998</v>
      </c>
      <c r="AB35" s="123">
        <f>INDEX('AEO 40'!$D$17:$AG$71,MATCH($B35,'AEO 40'!$B$17:$B$71,0),MATCH(AB$1,'AEO 40'!$D$1:$AG$1,0))</f>
        <v>32.292060999999997</v>
      </c>
      <c r="AC35" s="123">
        <f>INDEX('AEO 40'!$D$17:$AG$71,MATCH($B35,'AEO 40'!$B$17:$B$71,0),MATCH(AC$1,'AEO 40'!$D$1:$AG$1,0))</f>
        <v>32.256672000000002</v>
      </c>
      <c r="AD35" s="123">
        <f>INDEX('AEO 40'!$D$17:$AG$71,MATCH($B35,'AEO 40'!$B$17:$B$71,0),MATCH(AD$1,'AEO 40'!$D$1:$AG$1,0))</f>
        <v>32.229922999999999</v>
      </c>
      <c r="AE35" s="123">
        <f>INDEX('AEO 40'!$D$17:$AG$71,MATCH($B35,'AEO 40'!$B$17:$B$71,0),MATCH(AE$1,'AEO 40'!$D$1:$AG$1,0))</f>
        <v>32.199955000000003</v>
      </c>
      <c r="AF35" s="123">
        <f>INDEX('AEO 40'!$D$17:$AG$71,MATCH($B35,'AEO 40'!$B$17:$B$71,0),MATCH(AF$1,'AEO 40'!$D$1:$AG$1,0))</f>
        <v>32.167732000000001</v>
      </c>
      <c r="AG35" s="123">
        <f>INDEX('AEO 40'!$D$17:$AG$71,MATCH($B35,'AEO 40'!$B$17:$B$71,0),MATCH(AG$1,'AEO 40'!$D$1:$AG$1,0))</f>
        <v>32.132899999999999</v>
      </c>
    </row>
    <row r="36" spans="1:33">
      <c r="A36" s="114" t="s">
        <v>787</v>
      </c>
      <c r="B36" s="101" t="s">
        <v>837</v>
      </c>
      <c r="C36" s="123">
        <f>INDEX('AEO 40 (2021)'!$D$17:$AG$71,MATCH($B36,'AEO 40 (2021)'!$B$17:$B$71,0),MATCH(C$1,'AEO 40 (2021)'!$D$1:$AG$1,0))</f>
        <v>29.505424000000001</v>
      </c>
      <c r="D36" s="123">
        <f>INDEX('AEO 40'!$D$17:$AG$71,MATCH($B36,'AEO 40'!$B$17:$B$71,0),MATCH(D$1,'AEO 40'!$D$1:$AG$1,0))</f>
        <v>28.742460000000001</v>
      </c>
      <c r="E36" s="123">
        <f>INDEX('AEO 40'!$D$17:$AG$71,MATCH($B36,'AEO 40'!$B$17:$B$71,0),MATCH(E$1,'AEO 40'!$D$1:$AG$1,0))</f>
        <v>29.020159</v>
      </c>
      <c r="F36" s="123">
        <f>INDEX('AEO 40'!$D$17:$AG$71,MATCH($B36,'AEO 40'!$B$17:$B$71,0),MATCH(F$1,'AEO 40'!$D$1:$AG$1,0))</f>
        <v>29.288634999999999</v>
      </c>
      <c r="G36" s="123">
        <f>INDEX('AEO 40'!$D$17:$AG$71,MATCH($B36,'AEO 40'!$B$17:$B$71,0),MATCH(G$1,'AEO 40'!$D$1:$AG$1,0))</f>
        <v>29.566344999999998</v>
      </c>
      <c r="H36" s="123">
        <f>INDEX('AEO 40'!$D$17:$AG$71,MATCH($B36,'AEO 40'!$B$17:$B$71,0),MATCH(H$1,'AEO 40'!$D$1:$AG$1,0))</f>
        <v>29.702593</v>
      </c>
      <c r="I36" s="123">
        <f>INDEX('AEO 40'!$D$17:$AG$71,MATCH($B36,'AEO 40'!$B$17:$B$71,0),MATCH(I$1,'AEO 40'!$D$1:$AG$1,0))</f>
        <v>29.774394999999998</v>
      </c>
      <c r="J36" s="123">
        <f>INDEX('AEO 40'!$D$17:$AG$71,MATCH($B36,'AEO 40'!$B$17:$B$71,0),MATCH(J$1,'AEO 40'!$D$1:$AG$1,0))</f>
        <v>29.828686000000001</v>
      </c>
      <c r="K36" s="123">
        <f>INDEX('AEO 40'!$D$17:$AG$71,MATCH($B36,'AEO 40'!$B$17:$B$71,0),MATCH(K$1,'AEO 40'!$D$1:$AG$1,0))</f>
        <v>29.897680000000001</v>
      </c>
      <c r="L36" s="123">
        <f>INDEX('AEO 40'!$D$17:$AG$71,MATCH($B36,'AEO 40'!$B$17:$B$71,0),MATCH(L$1,'AEO 40'!$D$1:$AG$1,0))</f>
        <v>29.930271000000001</v>
      </c>
      <c r="M36" s="123">
        <f>INDEX('AEO 40'!$D$17:$AG$71,MATCH($B36,'AEO 40'!$B$17:$B$71,0),MATCH(M$1,'AEO 40'!$D$1:$AG$1,0))</f>
        <v>29.941526</v>
      </c>
      <c r="N36" s="123">
        <f>INDEX('AEO 40'!$D$17:$AG$71,MATCH($B36,'AEO 40'!$B$17:$B$71,0),MATCH(N$1,'AEO 40'!$D$1:$AG$1,0))</f>
        <v>29.939238</v>
      </c>
      <c r="O36" s="123">
        <f>INDEX('AEO 40'!$D$17:$AG$71,MATCH($B36,'AEO 40'!$B$17:$B$71,0),MATCH(O$1,'AEO 40'!$D$1:$AG$1,0))</f>
        <v>29.93899</v>
      </c>
      <c r="P36" s="123">
        <f>INDEX('AEO 40'!$D$17:$AG$71,MATCH($B36,'AEO 40'!$B$17:$B$71,0),MATCH(P$1,'AEO 40'!$D$1:$AG$1,0))</f>
        <v>29.920462000000001</v>
      </c>
      <c r="Q36" s="123">
        <f>INDEX('AEO 40'!$D$17:$AG$71,MATCH($B36,'AEO 40'!$B$17:$B$71,0),MATCH(Q$1,'AEO 40'!$D$1:$AG$1,0))</f>
        <v>29.903459999999999</v>
      </c>
      <c r="R36" s="123">
        <f>INDEX('AEO 40'!$D$17:$AG$71,MATCH($B36,'AEO 40'!$B$17:$B$71,0),MATCH(R$1,'AEO 40'!$D$1:$AG$1,0))</f>
        <v>29.888248000000001</v>
      </c>
      <c r="S36" s="123">
        <f>INDEX('AEO 40'!$D$17:$AG$71,MATCH($B36,'AEO 40'!$B$17:$B$71,0),MATCH(S$1,'AEO 40'!$D$1:$AG$1,0))</f>
        <v>29.882393</v>
      </c>
      <c r="T36" s="123">
        <f>INDEX('AEO 40'!$D$17:$AG$71,MATCH($B36,'AEO 40'!$B$17:$B$71,0),MATCH(T$1,'AEO 40'!$D$1:$AG$1,0))</f>
        <v>29.893170999999999</v>
      </c>
      <c r="U36" s="123">
        <f>INDEX('AEO 40'!$D$17:$AG$71,MATCH($B36,'AEO 40'!$B$17:$B$71,0),MATCH(U$1,'AEO 40'!$D$1:$AG$1,0))</f>
        <v>29.876671000000002</v>
      </c>
      <c r="V36" s="123">
        <f>INDEX('AEO 40'!$D$17:$AG$71,MATCH($B36,'AEO 40'!$B$17:$B$71,0),MATCH(V$1,'AEO 40'!$D$1:$AG$1,0))</f>
        <v>29.856403</v>
      </c>
      <c r="W36" s="123">
        <f>INDEX('AEO 40'!$D$17:$AG$71,MATCH($B36,'AEO 40'!$B$17:$B$71,0),MATCH(W$1,'AEO 40'!$D$1:$AG$1,0))</f>
        <v>29.835932</v>
      </c>
      <c r="X36" s="123">
        <f>INDEX('AEO 40'!$D$17:$AG$71,MATCH($B36,'AEO 40'!$B$17:$B$71,0),MATCH(X$1,'AEO 40'!$D$1:$AG$1,0))</f>
        <v>29.815521</v>
      </c>
      <c r="Y36" s="123">
        <f>INDEX('AEO 40'!$D$17:$AG$71,MATCH($B36,'AEO 40'!$B$17:$B$71,0),MATCH(Y$1,'AEO 40'!$D$1:$AG$1,0))</f>
        <v>29.794239000000001</v>
      </c>
      <c r="Z36" s="123">
        <f>INDEX('AEO 40'!$D$17:$AG$71,MATCH($B36,'AEO 40'!$B$17:$B$71,0),MATCH(Z$1,'AEO 40'!$D$1:$AG$1,0))</f>
        <v>29.770724999999999</v>
      </c>
      <c r="AA36" s="123">
        <f>INDEX('AEO 40'!$D$17:$AG$71,MATCH($B36,'AEO 40'!$B$17:$B$71,0),MATCH(AA$1,'AEO 40'!$D$1:$AG$1,0))</f>
        <v>29.748055000000001</v>
      </c>
      <c r="AB36" s="123">
        <f>INDEX('AEO 40'!$D$17:$AG$71,MATCH($B36,'AEO 40'!$B$17:$B$71,0),MATCH(AB$1,'AEO 40'!$D$1:$AG$1,0))</f>
        <v>29.724706999999999</v>
      </c>
      <c r="AC36" s="123">
        <f>INDEX('AEO 40'!$D$17:$AG$71,MATCH($B36,'AEO 40'!$B$17:$B$71,0),MATCH(AC$1,'AEO 40'!$D$1:$AG$1,0))</f>
        <v>29.700776999999999</v>
      </c>
      <c r="AD36" s="123">
        <f>INDEX('AEO 40'!$D$17:$AG$71,MATCH($B36,'AEO 40'!$B$17:$B$71,0),MATCH(AD$1,'AEO 40'!$D$1:$AG$1,0))</f>
        <v>29.677788</v>
      </c>
      <c r="AE36" s="123">
        <f>INDEX('AEO 40'!$D$17:$AG$71,MATCH($B36,'AEO 40'!$B$17:$B$71,0),MATCH(AE$1,'AEO 40'!$D$1:$AG$1,0))</f>
        <v>29.658837999999999</v>
      </c>
      <c r="AF36" s="123">
        <f>INDEX('AEO 40'!$D$17:$AG$71,MATCH($B36,'AEO 40'!$B$17:$B$71,0),MATCH(AF$1,'AEO 40'!$D$1:$AG$1,0))</f>
        <v>29.638945</v>
      </c>
      <c r="AG36" s="123">
        <f>INDEX('AEO 40'!$D$17:$AG$71,MATCH($B36,'AEO 40'!$B$17:$B$71,0),MATCH(AG$1,'AEO 40'!$D$1:$AG$1,0))</f>
        <v>29.617992000000001</v>
      </c>
    </row>
    <row r="37" spans="1:33">
      <c r="A37" s="114" t="s">
        <v>788</v>
      </c>
      <c r="B37" s="101" t="s">
        <v>838</v>
      </c>
      <c r="C37" s="123">
        <f>INDEX('AEO 40 (2021)'!$D$17:$AG$71,MATCH($B37,'AEO 40 (2021)'!$B$17:$B$71,0),MATCH(C$1,'AEO 40 (2021)'!$D$1:$AG$1,0))</f>
        <v>0</v>
      </c>
      <c r="D37" s="123">
        <f>INDEX('AEO 40'!$D$17:$AG$71,MATCH($B37,'AEO 40'!$B$17:$B$71,0),MATCH(D$1,'AEO 40'!$D$1:$AG$1,0))</f>
        <v>0</v>
      </c>
      <c r="E37" s="123">
        <f>INDEX('AEO 40'!$D$17:$AG$71,MATCH($B37,'AEO 40'!$B$17:$B$71,0),MATCH(E$1,'AEO 40'!$D$1:$AG$1,0))</f>
        <v>0</v>
      </c>
      <c r="F37" s="123">
        <f>INDEX('AEO 40'!$D$17:$AG$71,MATCH($B37,'AEO 40'!$B$17:$B$71,0),MATCH(F$1,'AEO 40'!$D$1:$AG$1,0))</f>
        <v>0</v>
      </c>
      <c r="G37" s="123">
        <f>INDEX('AEO 40'!$D$17:$AG$71,MATCH($B37,'AEO 40'!$B$17:$B$71,0),MATCH(G$1,'AEO 40'!$D$1:$AG$1,0))</f>
        <v>0</v>
      </c>
      <c r="H37" s="123">
        <f>INDEX('AEO 40'!$D$17:$AG$71,MATCH($B37,'AEO 40'!$B$17:$B$71,0),MATCH(H$1,'AEO 40'!$D$1:$AG$1,0))</f>
        <v>0</v>
      </c>
      <c r="I37" s="123">
        <f>INDEX('AEO 40'!$D$17:$AG$71,MATCH($B37,'AEO 40'!$B$17:$B$71,0),MATCH(I$1,'AEO 40'!$D$1:$AG$1,0))</f>
        <v>0</v>
      </c>
      <c r="J37" s="123">
        <f>INDEX('AEO 40'!$D$17:$AG$71,MATCH($B37,'AEO 40'!$B$17:$B$71,0),MATCH(J$1,'AEO 40'!$D$1:$AG$1,0))</f>
        <v>0</v>
      </c>
      <c r="K37" s="123">
        <f>INDEX('AEO 40'!$D$17:$AG$71,MATCH($B37,'AEO 40'!$B$17:$B$71,0),MATCH(K$1,'AEO 40'!$D$1:$AG$1,0))</f>
        <v>0</v>
      </c>
      <c r="L37" s="123">
        <f>INDEX('AEO 40'!$D$17:$AG$71,MATCH($B37,'AEO 40'!$B$17:$B$71,0),MATCH(L$1,'AEO 40'!$D$1:$AG$1,0))</f>
        <v>0</v>
      </c>
      <c r="M37" s="123">
        <f>INDEX('AEO 40'!$D$17:$AG$71,MATCH($B37,'AEO 40'!$B$17:$B$71,0),MATCH(M$1,'AEO 40'!$D$1:$AG$1,0))</f>
        <v>0</v>
      </c>
      <c r="N37" s="123">
        <f>INDEX('AEO 40'!$D$17:$AG$71,MATCH($B37,'AEO 40'!$B$17:$B$71,0),MATCH(N$1,'AEO 40'!$D$1:$AG$1,0))</f>
        <v>0</v>
      </c>
      <c r="O37" s="123">
        <f>INDEX('AEO 40'!$D$17:$AG$71,MATCH($B37,'AEO 40'!$B$17:$B$71,0),MATCH(O$1,'AEO 40'!$D$1:$AG$1,0))</f>
        <v>0</v>
      </c>
      <c r="P37" s="123">
        <f>INDEX('AEO 40'!$D$17:$AG$71,MATCH($B37,'AEO 40'!$B$17:$B$71,0),MATCH(P$1,'AEO 40'!$D$1:$AG$1,0))</f>
        <v>0</v>
      </c>
      <c r="Q37" s="123">
        <f>INDEX('AEO 40'!$D$17:$AG$71,MATCH($B37,'AEO 40'!$B$17:$B$71,0),MATCH(Q$1,'AEO 40'!$D$1:$AG$1,0))</f>
        <v>0</v>
      </c>
      <c r="R37" s="123">
        <f>INDEX('AEO 40'!$D$17:$AG$71,MATCH($B37,'AEO 40'!$B$17:$B$71,0),MATCH(R$1,'AEO 40'!$D$1:$AG$1,0))</f>
        <v>0</v>
      </c>
      <c r="S37" s="123">
        <f>INDEX('AEO 40'!$D$17:$AG$71,MATCH($B37,'AEO 40'!$B$17:$B$71,0),MATCH(S$1,'AEO 40'!$D$1:$AG$1,0))</f>
        <v>0</v>
      </c>
      <c r="T37" s="123">
        <f>INDEX('AEO 40'!$D$17:$AG$71,MATCH($B37,'AEO 40'!$B$17:$B$71,0),MATCH(T$1,'AEO 40'!$D$1:$AG$1,0))</f>
        <v>0</v>
      </c>
      <c r="U37" s="123">
        <f>INDEX('AEO 40'!$D$17:$AG$71,MATCH($B37,'AEO 40'!$B$17:$B$71,0),MATCH(U$1,'AEO 40'!$D$1:$AG$1,0))</f>
        <v>0</v>
      </c>
      <c r="V37" s="123">
        <f>INDEX('AEO 40'!$D$17:$AG$71,MATCH($B37,'AEO 40'!$B$17:$B$71,0),MATCH(V$1,'AEO 40'!$D$1:$AG$1,0))</f>
        <v>0</v>
      </c>
      <c r="W37" s="123">
        <f>INDEX('AEO 40'!$D$17:$AG$71,MATCH($B37,'AEO 40'!$B$17:$B$71,0),MATCH(W$1,'AEO 40'!$D$1:$AG$1,0))</f>
        <v>0</v>
      </c>
      <c r="X37" s="123">
        <f>INDEX('AEO 40'!$D$17:$AG$71,MATCH($B37,'AEO 40'!$B$17:$B$71,0),MATCH(X$1,'AEO 40'!$D$1:$AG$1,0))</f>
        <v>0</v>
      </c>
      <c r="Y37" s="123">
        <f>INDEX('AEO 40'!$D$17:$AG$71,MATCH($B37,'AEO 40'!$B$17:$B$71,0),MATCH(Y$1,'AEO 40'!$D$1:$AG$1,0))</f>
        <v>0</v>
      </c>
      <c r="Z37" s="123">
        <f>INDEX('AEO 40'!$D$17:$AG$71,MATCH($B37,'AEO 40'!$B$17:$B$71,0),MATCH(Z$1,'AEO 40'!$D$1:$AG$1,0))</f>
        <v>0</v>
      </c>
      <c r="AA37" s="123">
        <f>INDEX('AEO 40'!$D$17:$AG$71,MATCH($B37,'AEO 40'!$B$17:$B$71,0),MATCH(AA$1,'AEO 40'!$D$1:$AG$1,0))</f>
        <v>0</v>
      </c>
      <c r="AB37" s="123">
        <f>INDEX('AEO 40'!$D$17:$AG$71,MATCH($B37,'AEO 40'!$B$17:$B$71,0),MATCH(AB$1,'AEO 40'!$D$1:$AG$1,0))</f>
        <v>0</v>
      </c>
      <c r="AC37" s="123">
        <f>INDEX('AEO 40'!$D$17:$AG$71,MATCH($B37,'AEO 40'!$B$17:$B$71,0),MATCH(AC$1,'AEO 40'!$D$1:$AG$1,0))</f>
        <v>0</v>
      </c>
      <c r="AD37" s="123">
        <f>INDEX('AEO 40'!$D$17:$AG$71,MATCH($B37,'AEO 40'!$B$17:$B$71,0),MATCH(AD$1,'AEO 40'!$D$1:$AG$1,0))</f>
        <v>0</v>
      </c>
      <c r="AE37" s="123">
        <f>INDEX('AEO 40'!$D$17:$AG$71,MATCH($B37,'AEO 40'!$B$17:$B$71,0),MATCH(AE$1,'AEO 40'!$D$1:$AG$1,0))</f>
        <v>0</v>
      </c>
      <c r="AF37" s="123">
        <f>INDEX('AEO 40'!$D$17:$AG$71,MATCH($B37,'AEO 40'!$B$17:$B$71,0),MATCH(AF$1,'AEO 40'!$D$1:$AG$1,0))</f>
        <v>0</v>
      </c>
      <c r="AG37" s="123">
        <f>INDEX('AEO 40'!$D$17:$AG$71,MATCH($B37,'AEO 40'!$B$17:$B$71,0),MATCH(AG$1,'AEO 40'!$D$1:$AG$1,0))</f>
        <v>0</v>
      </c>
    </row>
    <row r="38" spans="1:33">
      <c r="A38" s="114" t="s">
        <v>788</v>
      </c>
      <c r="B38" s="101" t="s">
        <v>839</v>
      </c>
      <c r="C38" s="123">
        <f>INDEX('AEO 40 (2021)'!$D$17:$AG$71,MATCH($B38,'AEO 40 (2021)'!$B$17:$B$71,0),MATCH(C$1,'AEO 40 (2021)'!$D$1:$AG$1,0))</f>
        <v>37.815384000000002</v>
      </c>
      <c r="D38" s="123">
        <f>INDEX('AEO 40'!$D$17:$AG$71,MATCH($B38,'AEO 40'!$B$17:$B$71,0),MATCH(D$1,'AEO 40'!$D$1:$AG$1,0))</f>
        <v>51.416946000000003</v>
      </c>
      <c r="E38" s="123">
        <f>INDEX('AEO 40'!$D$17:$AG$71,MATCH($B38,'AEO 40'!$B$17:$B$71,0),MATCH(E$1,'AEO 40'!$D$1:$AG$1,0))</f>
        <v>42.187317</v>
      </c>
      <c r="F38" s="123">
        <f>INDEX('AEO 40'!$D$17:$AG$71,MATCH($B38,'AEO 40'!$B$17:$B$71,0),MATCH(F$1,'AEO 40'!$D$1:$AG$1,0))</f>
        <v>41.619621000000002</v>
      </c>
      <c r="G38" s="123">
        <f>INDEX('AEO 40'!$D$17:$AG$71,MATCH($B38,'AEO 40'!$B$17:$B$71,0),MATCH(G$1,'AEO 40'!$D$1:$AG$1,0))</f>
        <v>41.537292000000001</v>
      </c>
      <c r="H38" s="123">
        <f>INDEX('AEO 40'!$D$17:$AG$71,MATCH($B38,'AEO 40'!$B$17:$B$71,0),MATCH(H$1,'AEO 40'!$D$1:$AG$1,0))</f>
        <v>41.13073</v>
      </c>
      <c r="I38" s="123">
        <f>INDEX('AEO 40'!$D$17:$AG$71,MATCH($B38,'AEO 40'!$B$17:$B$71,0),MATCH(I$1,'AEO 40'!$D$1:$AG$1,0))</f>
        <v>40.985824999999998</v>
      </c>
      <c r="J38" s="123">
        <f>INDEX('AEO 40'!$D$17:$AG$71,MATCH($B38,'AEO 40'!$B$17:$B$71,0),MATCH(J$1,'AEO 40'!$D$1:$AG$1,0))</f>
        <v>41.078819000000003</v>
      </c>
      <c r="K38" s="123">
        <f>INDEX('AEO 40'!$D$17:$AG$71,MATCH($B38,'AEO 40'!$B$17:$B$71,0),MATCH(K$1,'AEO 40'!$D$1:$AG$1,0))</f>
        <v>41.204059999999998</v>
      </c>
      <c r="L38" s="123">
        <f>INDEX('AEO 40'!$D$17:$AG$71,MATCH($B38,'AEO 40'!$B$17:$B$71,0),MATCH(L$1,'AEO 40'!$D$1:$AG$1,0))</f>
        <v>41.331623</v>
      </c>
      <c r="M38" s="123">
        <f>INDEX('AEO 40'!$D$17:$AG$71,MATCH($B38,'AEO 40'!$B$17:$B$71,0),MATCH(M$1,'AEO 40'!$D$1:$AG$1,0))</f>
        <v>41.468184999999998</v>
      </c>
      <c r="N38" s="123">
        <f>INDEX('AEO 40'!$D$17:$AG$71,MATCH($B38,'AEO 40'!$B$17:$B$71,0),MATCH(N$1,'AEO 40'!$D$1:$AG$1,0))</f>
        <v>41.597816000000002</v>
      </c>
      <c r="O38" s="123">
        <f>INDEX('AEO 40'!$D$17:$AG$71,MATCH($B38,'AEO 40'!$B$17:$B$71,0),MATCH(O$1,'AEO 40'!$D$1:$AG$1,0))</f>
        <v>41.710051999999997</v>
      </c>
      <c r="P38" s="123">
        <f>INDEX('AEO 40'!$D$17:$AG$71,MATCH($B38,'AEO 40'!$B$17:$B$71,0),MATCH(P$1,'AEO 40'!$D$1:$AG$1,0))</f>
        <v>41.797626000000001</v>
      </c>
      <c r="Q38" s="123">
        <f>INDEX('AEO 40'!$D$17:$AG$71,MATCH($B38,'AEO 40'!$B$17:$B$71,0),MATCH(Q$1,'AEO 40'!$D$1:$AG$1,0))</f>
        <v>41.914532000000001</v>
      </c>
      <c r="R38" s="123">
        <f>INDEX('AEO 40'!$D$17:$AG$71,MATCH($B38,'AEO 40'!$B$17:$B$71,0),MATCH(R$1,'AEO 40'!$D$1:$AG$1,0))</f>
        <v>42.033118999999999</v>
      </c>
      <c r="S38" s="123">
        <f>INDEX('AEO 40'!$D$17:$AG$71,MATCH($B38,'AEO 40'!$B$17:$B$71,0),MATCH(S$1,'AEO 40'!$D$1:$AG$1,0))</f>
        <v>42.152641000000003</v>
      </c>
      <c r="T38" s="123">
        <f>INDEX('AEO 40'!$D$17:$AG$71,MATCH($B38,'AEO 40'!$B$17:$B$71,0),MATCH(T$1,'AEO 40'!$D$1:$AG$1,0))</f>
        <v>42.273567</v>
      </c>
      <c r="U38" s="123">
        <f>INDEX('AEO 40'!$D$17:$AG$71,MATCH($B38,'AEO 40'!$B$17:$B$71,0),MATCH(U$1,'AEO 40'!$D$1:$AG$1,0))</f>
        <v>42.372062999999997</v>
      </c>
      <c r="V38" s="123">
        <f>INDEX('AEO 40'!$D$17:$AG$71,MATCH($B38,'AEO 40'!$B$17:$B$71,0),MATCH(V$1,'AEO 40'!$D$1:$AG$1,0))</f>
        <v>42.454388000000002</v>
      </c>
      <c r="W38" s="123">
        <f>INDEX('AEO 40'!$D$17:$AG$71,MATCH($B38,'AEO 40'!$B$17:$B$71,0),MATCH(W$1,'AEO 40'!$D$1:$AG$1,0))</f>
        <v>42.539847999999999</v>
      </c>
      <c r="X38" s="123">
        <f>INDEX('AEO 40'!$D$17:$AG$71,MATCH($B38,'AEO 40'!$B$17:$B$71,0),MATCH(X$1,'AEO 40'!$D$1:$AG$1,0))</f>
        <v>42.616241000000002</v>
      </c>
      <c r="Y38" s="123">
        <f>INDEX('AEO 40'!$D$17:$AG$71,MATCH($B38,'AEO 40'!$B$17:$B$71,0),MATCH(Y$1,'AEO 40'!$D$1:$AG$1,0))</f>
        <v>42.688633000000003</v>
      </c>
      <c r="Z38" s="123">
        <f>INDEX('AEO 40'!$D$17:$AG$71,MATCH($B38,'AEO 40'!$B$17:$B$71,0),MATCH(Z$1,'AEO 40'!$D$1:$AG$1,0))</f>
        <v>42.759571000000001</v>
      </c>
      <c r="AA38" s="123">
        <f>INDEX('AEO 40'!$D$17:$AG$71,MATCH($B38,'AEO 40'!$B$17:$B$71,0),MATCH(AA$1,'AEO 40'!$D$1:$AG$1,0))</f>
        <v>42.824795000000002</v>
      </c>
      <c r="AB38" s="123">
        <f>INDEX('AEO 40'!$D$17:$AG$71,MATCH($B38,'AEO 40'!$B$17:$B$71,0),MATCH(AB$1,'AEO 40'!$D$1:$AG$1,0))</f>
        <v>42.880794999999999</v>
      </c>
      <c r="AC38" s="123">
        <f>INDEX('AEO 40'!$D$17:$AG$71,MATCH($B38,'AEO 40'!$B$17:$B$71,0),MATCH(AC$1,'AEO 40'!$D$1:$AG$1,0))</f>
        <v>42.930458000000002</v>
      </c>
      <c r="AD38" s="123">
        <f>INDEX('AEO 40'!$D$17:$AG$71,MATCH($B38,'AEO 40'!$B$17:$B$71,0),MATCH(AD$1,'AEO 40'!$D$1:$AG$1,0))</f>
        <v>42.968471999999998</v>
      </c>
      <c r="AE38" s="123">
        <f>INDEX('AEO 40'!$D$17:$AG$71,MATCH($B38,'AEO 40'!$B$17:$B$71,0),MATCH(AE$1,'AEO 40'!$D$1:$AG$1,0))</f>
        <v>42.99559</v>
      </c>
      <c r="AF38" s="123">
        <f>INDEX('AEO 40'!$D$17:$AG$71,MATCH($B38,'AEO 40'!$B$17:$B$71,0),MATCH(AF$1,'AEO 40'!$D$1:$AG$1,0))</f>
        <v>43.017234999999999</v>
      </c>
      <c r="AG38" s="123">
        <f>INDEX('AEO 40'!$D$17:$AG$71,MATCH($B38,'AEO 40'!$B$17:$B$71,0),MATCH(AG$1,'AEO 40'!$D$1:$AG$1,0))</f>
        <v>43.032817999999999</v>
      </c>
    </row>
    <row r="39" spans="1:33">
      <c r="A39" s="114"/>
      <c r="B39" s="101" t="s">
        <v>840</v>
      </c>
      <c r="C39" s="123">
        <f>INDEX('AEO 40 (2021)'!$D$17:$AG$71,MATCH($B39,'AEO 40 (2021)'!$B$17:$B$71,0),MATCH(C$1,'AEO 40 (2021)'!$D$1:$AG$1,0))</f>
        <v>31.790717999999998</v>
      </c>
      <c r="D39" s="123">
        <f>INDEX('AEO 40'!$D$17:$AG$71,MATCH($B39,'AEO 40'!$B$17:$B$71,0),MATCH(D$1,'AEO 40'!$D$1:$AG$1,0))</f>
        <v>32.735343999999998</v>
      </c>
      <c r="E39" s="123">
        <f>INDEX('AEO 40'!$D$17:$AG$71,MATCH($B39,'AEO 40'!$B$17:$B$71,0),MATCH(E$1,'AEO 40'!$D$1:$AG$1,0))</f>
        <v>33.951098999999999</v>
      </c>
      <c r="F39" s="123">
        <f>INDEX('AEO 40'!$D$17:$AG$71,MATCH($B39,'AEO 40'!$B$17:$B$71,0),MATCH(F$1,'AEO 40'!$D$1:$AG$1,0))</f>
        <v>34.524211999999999</v>
      </c>
      <c r="G39" s="123">
        <f>INDEX('AEO 40'!$D$17:$AG$71,MATCH($B39,'AEO 40'!$B$17:$B$71,0),MATCH(G$1,'AEO 40'!$D$1:$AG$1,0))</f>
        <v>34.952869</v>
      </c>
      <c r="H39" s="123">
        <f>INDEX('AEO 40'!$D$17:$AG$71,MATCH($B39,'AEO 40'!$B$17:$B$71,0),MATCH(H$1,'AEO 40'!$D$1:$AG$1,0))</f>
        <v>35.098633</v>
      </c>
      <c r="I39" s="123">
        <f>INDEX('AEO 40'!$D$17:$AG$71,MATCH($B39,'AEO 40'!$B$17:$B$71,0),MATCH(I$1,'AEO 40'!$D$1:$AG$1,0))</f>
        <v>35.197926000000002</v>
      </c>
      <c r="J39" s="123">
        <f>INDEX('AEO 40'!$D$17:$AG$71,MATCH($B39,'AEO 40'!$B$17:$B$71,0),MATCH(J$1,'AEO 40'!$D$1:$AG$1,0))</f>
        <v>35.290627000000001</v>
      </c>
      <c r="K39" s="123">
        <f>INDEX('AEO 40'!$D$17:$AG$71,MATCH($B39,'AEO 40'!$B$17:$B$71,0),MATCH(K$1,'AEO 40'!$D$1:$AG$1,0))</f>
        <v>35.391632000000001</v>
      </c>
      <c r="L39" s="123">
        <f>INDEX('AEO 40'!$D$17:$AG$71,MATCH($B39,'AEO 40'!$B$17:$B$71,0),MATCH(L$1,'AEO 40'!$D$1:$AG$1,0))</f>
        <v>35.482613000000001</v>
      </c>
      <c r="M39" s="123">
        <f>INDEX('AEO 40'!$D$17:$AG$71,MATCH($B39,'AEO 40'!$B$17:$B$71,0),MATCH(M$1,'AEO 40'!$D$1:$AG$1,0))</f>
        <v>35.596080999999998</v>
      </c>
      <c r="N39" s="123">
        <f>INDEX('AEO 40'!$D$17:$AG$71,MATCH($B39,'AEO 40'!$B$17:$B$71,0),MATCH(N$1,'AEO 40'!$D$1:$AG$1,0))</f>
        <v>35.737183000000002</v>
      </c>
      <c r="O39" s="123">
        <f>INDEX('AEO 40'!$D$17:$AG$71,MATCH($B39,'AEO 40'!$B$17:$B$71,0),MATCH(O$1,'AEO 40'!$D$1:$AG$1,0))</f>
        <v>35.860984999999999</v>
      </c>
      <c r="P39" s="123">
        <f>INDEX('AEO 40'!$D$17:$AG$71,MATCH($B39,'AEO 40'!$B$17:$B$71,0),MATCH(P$1,'AEO 40'!$D$1:$AG$1,0))</f>
        <v>35.963946999999997</v>
      </c>
      <c r="Q39" s="123">
        <f>INDEX('AEO 40'!$D$17:$AG$71,MATCH($B39,'AEO 40'!$B$17:$B$71,0),MATCH(Q$1,'AEO 40'!$D$1:$AG$1,0))</f>
        <v>36.060459000000002</v>
      </c>
      <c r="R39" s="123">
        <f>INDEX('AEO 40'!$D$17:$AG$71,MATCH($B39,'AEO 40'!$B$17:$B$71,0),MATCH(R$1,'AEO 40'!$D$1:$AG$1,0))</f>
        <v>36.155796000000002</v>
      </c>
      <c r="S39" s="123">
        <f>INDEX('AEO 40'!$D$17:$AG$71,MATCH($B39,'AEO 40'!$B$17:$B$71,0),MATCH(S$1,'AEO 40'!$D$1:$AG$1,0))</f>
        <v>36.262740999999998</v>
      </c>
      <c r="T39" s="123">
        <f>INDEX('AEO 40'!$D$17:$AG$71,MATCH($B39,'AEO 40'!$B$17:$B$71,0),MATCH(T$1,'AEO 40'!$D$1:$AG$1,0))</f>
        <v>36.372745999999999</v>
      </c>
      <c r="U39" s="123">
        <f>INDEX('AEO 40'!$D$17:$AG$71,MATCH($B39,'AEO 40'!$B$17:$B$71,0),MATCH(U$1,'AEO 40'!$D$1:$AG$1,0))</f>
        <v>36.477600000000002</v>
      </c>
      <c r="V39" s="123">
        <f>INDEX('AEO 40'!$D$17:$AG$71,MATCH($B39,'AEO 40'!$B$17:$B$71,0),MATCH(V$1,'AEO 40'!$D$1:$AG$1,0))</f>
        <v>36.543522000000003</v>
      </c>
      <c r="W39" s="123">
        <f>INDEX('AEO 40'!$D$17:$AG$71,MATCH($B39,'AEO 40'!$B$17:$B$71,0),MATCH(W$1,'AEO 40'!$D$1:$AG$1,0))</f>
        <v>36.627749999999999</v>
      </c>
      <c r="X39" s="123">
        <f>INDEX('AEO 40'!$D$17:$AG$71,MATCH($B39,'AEO 40'!$B$17:$B$71,0),MATCH(X$1,'AEO 40'!$D$1:$AG$1,0))</f>
        <v>36.700648999999999</v>
      </c>
      <c r="Y39" s="123">
        <f>INDEX('AEO 40'!$D$17:$AG$71,MATCH($B39,'AEO 40'!$B$17:$B$71,0),MATCH(Y$1,'AEO 40'!$D$1:$AG$1,0))</f>
        <v>36.755989</v>
      </c>
      <c r="Z39" s="123">
        <f>INDEX('AEO 40'!$D$17:$AG$71,MATCH($B39,'AEO 40'!$B$17:$B$71,0),MATCH(Z$1,'AEO 40'!$D$1:$AG$1,0))</f>
        <v>36.834327999999999</v>
      </c>
      <c r="AA39" s="123">
        <f>INDEX('AEO 40'!$D$17:$AG$71,MATCH($B39,'AEO 40'!$B$17:$B$71,0),MATCH(AA$1,'AEO 40'!$D$1:$AG$1,0))</f>
        <v>36.913741999999999</v>
      </c>
      <c r="AB39" s="123">
        <f>INDEX('AEO 40'!$D$17:$AG$71,MATCH($B39,'AEO 40'!$B$17:$B$71,0),MATCH(AB$1,'AEO 40'!$D$1:$AG$1,0))</f>
        <v>36.966965000000002</v>
      </c>
      <c r="AC39" s="123">
        <f>INDEX('AEO 40'!$D$17:$AG$71,MATCH($B39,'AEO 40'!$B$17:$B$71,0),MATCH(AC$1,'AEO 40'!$D$1:$AG$1,0))</f>
        <v>37.033054</v>
      </c>
      <c r="AD39" s="123">
        <f>INDEX('AEO 40'!$D$17:$AG$71,MATCH($B39,'AEO 40'!$B$17:$B$71,0),MATCH(AD$1,'AEO 40'!$D$1:$AG$1,0))</f>
        <v>37.073078000000002</v>
      </c>
      <c r="AE39" s="123">
        <f>INDEX('AEO 40'!$D$17:$AG$71,MATCH($B39,'AEO 40'!$B$17:$B$71,0),MATCH(AE$1,'AEO 40'!$D$1:$AG$1,0))</f>
        <v>37.095291000000003</v>
      </c>
      <c r="AF39" s="123">
        <f>INDEX('AEO 40'!$D$17:$AG$71,MATCH($B39,'AEO 40'!$B$17:$B$71,0),MATCH(AF$1,'AEO 40'!$D$1:$AG$1,0))</f>
        <v>37.120800000000003</v>
      </c>
      <c r="AG39" s="123">
        <f>INDEX('AEO 40'!$D$17:$AG$71,MATCH($B39,'AEO 40'!$B$17:$B$71,0),MATCH(AG$1,'AEO 40'!$D$1:$AG$1,0))</f>
        <v>37.147499000000003</v>
      </c>
    </row>
    <row r="40" spans="1:33">
      <c r="D40" s="115"/>
    </row>
    <row r="41" spans="1:33" s="1" customFormat="1">
      <c r="A41" s="1" t="s">
        <v>1410</v>
      </c>
      <c r="C41" s="21">
        <v>2020</v>
      </c>
      <c r="D41" s="21">
        <v>2021</v>
      </c>
      <c r="E41" s="21">
        <v>2022</v>
      </c>
      <c r="F41" s="21">
        <v>2023</v>
      </c>
      <c r="G41" s="21">
        <v>2024</v>
      </c>
      <c r="H41" s="21">
        <v>2025</v>
      </c>
      <c r="I41" s="21">
        <v>2026</v>
      </c>
      <c r="J41" s="21">
        <v>2027</v>
      </c>
      <c r="K41" s="21">
        <v>2028</v>
      </c>
      <c r="L41" s="21">
        <v>2029</v>
      </c>
      <c r="M41" s="21">
        <v>2030</v>
      </c>
      <c r="N41" s="21">
        <v>2031</v>
      </c>
      <c r="O41" s="21">
        <v>2032</v>
      </c>
      <c r="P41" s="21">
        <v>2033</v>
      </c>
      <c r="Q41" s="21">
        <v>2034</v>
      </c>
      <c r="R41" s="21">
        <v>2035</v>
      </c>
      <c r="S41" s="21">
        <v>2036</v>
      </c>
      <c r="T41" s="21">
        <v>2037</v>
      </c>
      <c r="U41" s="21">
        <v>2038</v>
      </c>
      <c r="V41" s="21">
        <v>2039</v>
      </c>
      <c r="W41" s="21">
        <v>2040</v>
      </c>
      <c r="X41" s="21">
        <v>2041</v>
      </c>
      <c r="Y41" s="21">
        <v>2042</v>
      </c>
      <c r="Z41" s="21">
        <v>2043</v>
      </c>
      <c r="AA41" s="21">
        <v>2044</v>
      </c>
      <c r="AB41" s="21">
        <v>2045</v>
      </c>
      <c r="AC41" s="21">
        <v>2046</v>
      </c>
      <c r="AD41" s="21">
        <v>2047</v>
      </c>
      <c r="AE41" s="21">
        <v>2048</v>
      </c>
      <c r="AF41" s="21">
        <v>2049</v>
      </c>
      <c r="AG41" s="21">
        <v>2050</v>
      </c>
    </row>
    <row r="42" spans="1:33">
      <c r="A42" s="114" t="s">
        <v>114</v>
      </c>
      <c r="B42" s="101" t="s">
        <v>849</v>
      </c>
      <c r="C42" s="108">
        <f>INDEX('AEO 38 (2021)'!$D$17:$AG$85,MATCH($B42,'AEO 38 (2021)'!$B$17:$B$85,0),MATCH(C$41,'AEO 38 (2021)'!$D$1:$AG$1,0))</f>
        <v>4530.6123049999997</v>
      </c>
      <c r="D42" s="123">
        <f>INDEX('AEO 38'!$D$17:$AG$85,MATCH($B42,'AEO 38'!$B$17:$B$85,0),MATCH(D$41,'AEO 38'!$D$1:$AG$1,0))</f>
        <v>4773.7641599999997</v>
      </c>
      <c r="E42" s="123">
        <f>INDEX('AEO 38'!$D$17:$AG$85,MATCH($B42,'AEO 38'!$B$17:$B$85,0),MATCH(E$41,'AEO 38'!$D$1:$AG$1,0))</f>
        <v>4458.1455079999996</v>
      </c>
      <c r="F42" s="123">
        <f>INDEX('AEO 38'!$D$17:$AG$85,MATCH($B42,'AEO 38'!$B$17:$B$85,0),MATCH(F$41,'AEO 38'!$D$1:$AG$1,0))</f>
        <v>4166.4335940000001</v>
      </c>
      <c r="G42" s="123">
        <f>INDEX('AEO 38'!$D$17:$AG$85,MATCH($B42,'AEO 38'!$B$17:$B$85,0),MATCH(G$41,'AEO 38'!$D$1:$AG$1,0))</f>
        <v>3940.546143</v>
      </c>
      <c r="H42" s="123">
        <f>INDEX('AEO 38'!$D$17:$AG$85,MATCH($B42,'AEO 38'!$B$17:$B$85,0),MATCH(H$41,'AEO 38'!$D$1:$AG$1,0))</f>
        <v>3758.649414</v>
      </c>
      <c r="I42" s="123">
        <f>INDEX('AEO 38'!$D$17:$AG$85,MATCH($B42,'AEO 38'!$B$17:$B$85,0),MATCH(I$41,'AEO 38'!$D$1:$AG$1,0))</f>
        <v>3685.4841310000002</v>
      </c>
      <c r="J42" s="123">
        <f>INDEX('AEO 38'!$D$17:$AG$85,MATCH($B42,'AEO 38'!$B$17:$B$85,0),MATCH(J$41,'AEO 38'!$D$1:$AG$1,0))</f>
        <v>3608.0527339999999</v>
      </c>
      <c r="K42" s="123">
        <f>INDEX('AEO 38'!$D$17:$AG$85,MATCH($B42,'AEO 38'!$B$17:$B$85,0),MATCH(K$41,'AEO 38'!$D$1:$AG$1,0))</f>
        <v>3535.123779</v>
      </c>
      <c r="L42" s="123">
        <f>INDEX('AEO 38'!$D$17:$AG$85,MATCH($B42,'AEO 38'!$B$17:$B$85,0),MATCH(L$41,'AEO 38'!$D$1:$AG$1,0))</f>
        <v>3487.8276369999999</v>
      </c>
      <c r="M42" s="123">
        <f>INDEX('AEO 38'!$D$17:$AG$85,MATCH($B42,'AEO 38'!$B$17:$B$85,0),MATCH(M$41,'AEO 38'!$D$1:$AG$1,0))</f>
        <v>3463.514404</v>
      </c>
      <c r="N42" s="123">
        <f>INDEX('AEO 38'!$D$17:$AG$85,MATCH($B42,'AEO 38'!$B$17:$B$85,0),MATCH(N$41,'AEO 38'!$D$1:$AG$1,0))</f>
        <v>3455.9499510000001</v>
      </c>
      <c r="O42" s="123">
        <f>INDEX('AEO 38'!$D$17:$AG$85,MATCH($B42,'AEO 38'!$B$17:$B$85,0),MATCH(O$41,'AEO 38'!$D$1:$AG$1,0))</f>
        <v>3431.2517090000001</v>
      </c>
      <c r="P42" s="123">
        <f>INDEX('AEO 38'!$D$17:$AG$85,MATCH($B42,'AEO 38'!$B$17:$B$85,0),MATCH(P$41,'AEO 38'!$D$1:$AG$1,0))</f>
        <v>3409.8608399999998</v>
      </c>
      <c r="Q42" s="123">
        <f>INDEX('AEO 38'!$D$17:$AG$85,MATCH($B42,'AEO 38'!$B$17:$B$85,0),MATCH(Q$41,'AEO 38'!$D$1:$AG$1,0))</f>
        <v>3382.7409670000002</v>
      </c>
      <c r="R42" s="123">
        <f>INDEX('AEO 38'!$D$17:$AG$85,MATCH($B42,'AEO 38'!$B$17:$B$85,0),MATCH(R$41,'AEO 38'!$D$1:$AG$1,0))</f>
        <v>3339.3889159999999</v>
      </c>
      <c r="S42" s="123">
        <f>INDEX('AEO 38'!$D$17:$AG$85,MATCH($B42,'AEO 38'!$B$17:$B$85,0),MATCH(S$41,'AEO 38'!$D$1:$AG$1,0))</f>
        <v>3313.6850589999999</v>
      </c>
      <c r="T42" s="123">
        <f>INDEX('AEO 38'!$D$17:$AG$85,MATCH($B42,'AEO 38'!$B$17:$B$85,0),MATCH(T$41,'AEO 38'!$D$1:$AG$1,0))</f>
        <v>3298.329346</v>
      </c>
      <c r="U42" s="123">
        <f>INDEX('AEO 38'!$D$17:$AG$85,MATCH($B42,'AEO 38'!$B$17:$B$85,0),MATCH(U$41,'AEO 38'!$D$1:$AG$1,0))</f>
        <v>3283.9079590000001</v>
      </c>
      <c r="V42" s="123">
        <f>INDEX('AEO 38'!$D$17:$AG$85,MATCH($B42,'AEO 38'!$B$17:$B$85,0),MATCH(V$41,'AEO 38'!$D$1:$AG$1,0))</f>
        <v>3259.888672</v>
      </c>
      <c r="W42" s="123">
        <f>INDEX('AEO 38'!$D$17:$AG$85,MATCH($B42,'AEO 38'!$B$17:$B$85,0),MATCH(W$41,'AEO 38'!$D$1:$AG$1,0))</f>
        <v>3258.2358399999998</v>
      </c>
      <c r="X42" s="123">
        <f>INDEX('AEO 38'!$D$17:$AG$85,MATCH($B42,'AEO 38'!$B$17:$B$85,0),MATCH(X$41,'AEO 38'!$D$1:$AG$1,0))</f>
        <v>3230.2141109999998</v>
      </c>
      <c r="Y42" s="123">
        <f>INDEX('AEO 38'!$D$17:$AG$85,MATCH($B42,'AEO 38'!$B$17:$B$85,0),MATCH(Y$41,'AEO 38'!$D$1:$AG$1,0))</f>
        <v>3192.9172359999998</v>
      </c>
      <c r="Z42" s="123">
        <f>INDEX('AEO 38'!$D$17:$AG$85,MATCH($B42,'AEO 38'!$B$17:$B$85,0),MATCH(Z$41,'AEO 38'!$D$1:$AG$1,0))</f>
        <v>3173.1748050000001</v>
      </c>
      <c r="AA42" s="123">
        <f>INDEX('AEO 38'!$D$17:$AG$85,MATCH($B42,'AEO 38'!$B$17:$B$85,0),MATCH(AA$41,'AEO 38'!$D$1:$AG$1,0))</f>
        <v>3149.5336910000001</v>
      </c>
      <c r="AB42" s="123">
        <f>INDEX('AEO 38'!$D$17:$AG$85,MATCH($B42,'AEO 38'!$B$17:$B$85,0),MATCH(AB$41,'AEO 38'!$D$1:$AG$1,0))</f>
        <v>3133.0717770000001</v>
      </c>
      <c r="AC42" s="123">
        <f>INDEX('AEO 38'!$D$17:$AG$85,MATCH($B42,'AEO 38'!$B$17:$B$85,0),MATCH(AC$41,'AEO 38'!$D$1:$AG$1,0))</f>
        <v>3120.77124</v>
      </c>
      <c r="AD42" s="123">
        <f>INDEX('AEO 38'!$D$17:$AG$85,MATCH($B42,'AEO 38'!$B$17:$B$85,0),MATCH(AD$41,'AEO 38'!$D$1:$AG$1,0))</f>
        <v>3081.966797</v>
      </c>
      <c r="AE42" s="123">
        <f>INDEX('AEO 38'!$D$17:$AG$85,MATCH($B42,'AEO 38'!$B$17:$B$85,0),MATCH(AE$41,'AEO 38'!$D$1:$AG$1,0))</f>
        <v>3041.3054200000001</v>
      </c>
      <c r="AF42" s="123">
        <f>INDEX('AEO 38'!$D$17:$AG$85,MATCH($B42,'AEO 38'!$B$17:$B$85,0),MATCH(AF$41,'AEO 38'!$D$1:$AG$1,0))</f>
        <v>3012.044922</v>
      </c>
      <c r="AG42" s="123">
        <f>INDEX('AEO 38'!$D$17:$AG$85,MATCH($B42,'AEO 38'!$B$17:$B$85,0),MATCH(AG$41,'AEO 38'!$D$1:$AG$1,0))</f>
        <v>2981.9025879999999</v>
      </c>
    </row>
    <row r="43" spans="1:33">
      <c r="A43" s="114" t="s">
        <v>115</v>
      </c>
      <c r="B43" s="101" t="s">
        <v>850</v>
      </c>
      <c r="C43" s="123">
        <f>INDEX('AEO 38 (2021)'!$D$17:$AG$85,MATCH($B43,'AEO 38 (2021)'!$B$17:$B$85,0),MATCH(C$41,'AEO 38 (2021)'!$D$1:$AG$1,0))</f>
        <v>9.6831E-2</v>
      </c>
      <c r="D43" s="123">
        <f>INDEX('AEO 38'!$D$17:$AG$85,MATCH($B43,'AEO 38'!$B$17:$B$85,0),MATCH(D$41,'AEO 38'!$D$1:$AG$1,0))</f>
        <v>6.2391000000000002E-2</v>
      </c>
      <c r="E43" s="123">
        <f>INDEX('AEO 38'!$D$17:$AG$85,MATCH($B43,'AEO 38'!$B$17:$B$85,0),MATCH(E$41,'AEO 38'!$D$1:$AG$1,0))</f>
        <v>6.2495000000000002E-2</v>
      </c>
      <c r="F43" s="123">
        <f>INDEX('AEO 38'!$D$17:$AG$85,MATCH($B43,'AEO 38'!$B$17:$B$85,0),MATCH(F$41,'AEO 38'!$D$1:$AG$1,0))</f>
        <v>5.8910999999999998E-2</v>
      </c>
      <c r="G43" s="123">
        <f>INDEX('AEO 38'!$D$17:$AG$85,MATCH($B43,'AEO 38'!$B$17:$B$85,0),MATCH(G$41,'AEO 38'!$D$1:$AG$1,0))</f>
        <v>5.1513999999999997E-2</v>
      </c>
      <c r="H43" s="123">
        <f>INDEX('AEO 38'!$D$17:$AG$85,MATCH($B43,'AEO 38'!$B$17:$B$85,0),MATCH(H$41,'AEO 38'!$D$1:$AG$1,0))</f>
        <v>4.8508000000000003E-2</v>
      </c>
      <c r="I43" s="123">
        <f>INDEX('AEO 38'!$D$17:$AG$85,MATCH($B43,'AEO 38'!$B$17:$B$85,0),MATCH(I$41,'AEO 38'!$D$1:$AG$1,0))</f>
        <v>4.8742000000000001E-2</v>
      </c>
      <c r="J43" s="123">
        <f>INDEX('AEO 38'!$D$17:$AG$85,MATCH($B43,'AEO 38'!$B$17:$B$85,0),MATCH(J$41,'AEO 38'!$D$1:$AG$1,0))</f>
        <v>4.8451000000000001E-2</v>
      </c>
      <c r="K43" s="123">
        <f>INDEX('AEO 38'!$D$17:$AG$85,MATCH($B43,'AEO 38'!$B$17:$B$85,0),MATCH(K$41,'AEO 38'!$D$1:$AG$1,0))</f>
        <v>4.7604E-2</v>
      </c>
      <c r="L43" s="123">
        <f>INDEX('AEO 38'!$D$17:$AG$85,MATCH($B43,'AEO 38'!$B$17:$B$85,0),MATCH(L$41,'AEO 38'!$D$1:$AG$1,0))</f>
        <v>4.7280000000000003E-2</v>
      </c>
      <c r="M43" s="123">
        <f>INDEX('AEO 38'!$D$17:$AG$85,MATCH($B43,'AEO 38'!$B$17:$B$85,0),MATCH(M$41,'AEO 38'!$D$1:$AG$1,0))</f>
        <v>4.8404999999999997E-2</v>
      </c>
      <c r="N43" s="123">
        <f>INDEX('AEO 38'!$D$17:$AG$85,MATCH($B43,'AEO 38'!$B$17:$B$85,0),MATCH(N$41,'AEO 38'!$D$1:$AG$1,0))</f>
        <v>4.8784000000000001E-2</v>
      </c>
      <c r="O43" s="123">
        <f>INDEX('AEO 38'!$D$17:$AG$85,MATCH($B43,'AEO 38'!$B$17:$B$85,0),MATCH(O$41,'AEO 38'!$D$1:$AG$1,0))</f>
        <v>4.9352E-2</v>
      </c>
      <c r="P43" s="123">
        <f>INDEX('AEO 38'!$D$17:$AG$85,MATCH($B43,'AEO 38'!$B$17:$B$85,0),MATCH(P$41,'AEO 38'!$D$1:$AG$1,0))</f>
        <v>4.9326000000000002E-2</v>
      </c>
      <c r="Q43" s="123">
        <f>INDEX('AEO 38'!$D$17:$AG$85,MATCH($B43,'AEO 38'!$B$17:$B$85,0),MATCH(Q$41,'AEO 38'!$D$1:$AG$1,0))</f>
        <v>4.9632999999999997E-2</v>
      </c>
      <c r="R43" s="123">
        <f>INDEX('AEO 38'!$D$17:$AG$85,MATCH($B43,'AEO 38'!$B$17:$B$85,0),MATCH(R$41,'AEO 38'!$D$1:$AG$1,0))</f>
        <v>4.9206E-2</v>
      </c>
      <c r="S43" s="123">
        <f>INDEX('AEO 38'!$D$17:$AG$85,MATCH($B43,'AEO 38'!$B$17:$B$85,0),MATCH(S$41,'AEO 38'!$D$1:$AG$1,0))</f>
        <v>4.9036000000000003E-2</v>
      </c>
      <c r="T43" s="123">
        <f>INDEX('AEO 38'!$D$17:$AG$85,MATCH($B43,'AEO 38'!$B$17:$B$85,0),MATCH(T$41,'AEO 38'!$D$1:$AG$1,0))</f>
        <v>4.8717999999999997E-2</v>
      </c>
      <c r="U43" s="123">
        <f>INDEX('AEO 38'!$D$17:$AG$85,MATCH($B43,'AEO 38'!$B$17:$B$85,0),MATCH(U$41,'AEO 38'!$D$1:$AG$1,0))</f>
        <v>4.9010999999999999E-2</v>
      </c>
      <c r="V43" s="123">
        <f>INDEX('AEO 38'!$D$17:$AG$85,MATCH($B43,'AEO 38'!$B$17:$B$85,0),MATCH(V$41,'AEO 38'!$D$1:$AG$1,0))</f>
        <v>4.8737999999999997E-2</v>
      </c>
      <c r="W43" s="123">
        <f>INDEX('AEO 38'!$D$17:$AG$85,MATCH($B43,'AEO 38'!$B$17:$B$85,0),MATCH(W$41,'AEO 38'!$D$1:$AG$1,0))</f>
        <v>4.8847000000000002E-2</v>
      </c>
      <c r="X43" s="123">
        <f>INDEX('AEO 38'!$D$17:$AG$85,MATCH($B43,'AEO 38'!$B$17:$B$85,0),MATCH(X$41,'AEO 38'!$D$1:$AG$1,0))</f>
        <v>4.8744000000000003E-2</v>
      </c>
      <c r="Y43" s="123">
        <f>INDEX('AEO 38'!$D$17:$AG$85,MATCH($B43,'AEO 38'!$B$17:$B$85,0),MATCH(Y$41,'AEO 38'!$D$1:$AG$1,0))</f>
        <v>4.8315999999999998E-2</v>
      </c>
      <c r="Z43" s="123">
        <f>INDEX('AEO 38'!$D$17:$AG$85,MATCH($B43,'AEO 38'!$B$17:$B$85,0),MATCH(Z$41,'AEO 38'!$D$1:$AG$1,0))</f>
        <v>4.8036000000000002E-2</v>
      </c>
      <c r="AA43" s="123">
        <f>INDEX('AEO 38'!$D$17:$AG$85,MATCH($B43,'AEO 38'!$B$17:$B$85,0),MATCH(AA$41,'AEO 38'!$D$1:$AG$1,0))</f>
        <v>4.7747999999999999E-2</v>
      </c>
      <c r="AB43" s="123">
        <f>INDEX('AEO 38'!$D$17:$AG$85,MATCH($B43,'AEO 38'!$B$17:$B$85,0),MATCH(AB$41,'AEO 38'!$D$1:$AG$1,0))</f>
        <v>4.7617E-2</v>
      </c>
      <c r="AC43" s="123">
        <f>INDEX('AEO 38'!$D$17:$AG$85,MATCH($B43,'AEO 38'!$B$17:$B$85,0),MATCH(AC$41,'AEO 38'!$D$1:$AG$1,0))</f>
        <v>4.7626000000000002E-2</v>
      </c>
      <c r="AD43" s="123">
        <f>INDEX('AEO 38'!$D$17:$AG$85,MATCH($B43,'AEO 38'!$B$17:$B$85,0),MATCH(AD$41,'AEO 38'!$D$1:$AG$1,0))</f>
        <v>4.7222E-2</v>
      </c>
      <c r="AE43" s="123">
        <f>INDEX('AEO 38'!$D$17:$AG$85,MATCH($B43,'AEO 38'!$B$17:$B$85,0),MATCH(AE$41,'AEO 38'!$D$1:$AG$1,0))</f>
        <v>4.6676000000000002E-2</v>
      </c>
      <c r="AF43" s="123">
        <f>INDEX('AEO 38'!$D$17:$AG$85,MATCH($B43,'AEO 38'!$B$17:$B$85,0),MATCH(AF$41,'AEO 38'!$D$1:$AG$1,0))</f>
        <v>4.6310999999999998E-2</v>
      </c>
      <c r="AG43" s="123">
        <f>INDEX('AEO 38'!$D$17:$AG$85,MATCH($B43,'AEO 38'!$B$17:$B$85,0),MATCH(AG$41,'AEO 38'!$D$1:$AG$1,0))</f>
        <v>4.6224000000000001E-2</v>
      </c>
    </row>
    <row r="44" spans="1:33">
      <c r="A44" s="114"/>
      <c r="B44" s="101" t="s">
        <v>851</v>
      </c>
      <c r="C44" s="123">
        <f>INDEX('AEO 38 (2021)'!$D$17:$AG$85,MATCH($B44,'AEO 38 (2021)'!$B$17:$B$85,0),MATCH(C$41,'AEO 38 (2021)'!$D$1:$AG$1,0))</f>
        <v>4530.7089839999999</v>
      </c>
      <c r="D44" s="123">
        <f>INDEX('AEO 38'!$D$17:$AG$85,MATCH($B44,'AEO 38'!$B$17:$B$85,0),MATCH(D$41,'AEO 38'!$D$1:$AG$1,0))</f>
        <v>4773.8266599999997</v>
      </c>
      <c r="E44" s="123">
        <f>INDEX('AEO 38'!$D$17:$AG$85,MATCH($B44,'AEO 38'!$B$17:$B$85,0),MATCH(E$41,'AEO 38'!$D$1:$AG$1,0))</f>
        <v>4458.2080079999996</v>
      </c>
      <c r="F44" s="123">
        <f>INDEX('AEO 38'!$D$17:$AG$85,MATCH($B44,'AEO 38'!$B$17:$B$85,0),MATCH(F$41,'AEO 38'!$D$1:$AG$1,0))</f>
        <v>4166.4926759999998</v>
      </c>
      <c r="G44" s="123">
        <f>INDEX('AEO 38'!$D$17:$AG$85,MATCH($B44,'AEO 38'!$B$17:$B$85,0),MATCH(G$41,'AEO 38'!$D$1:$AG$1,0))</f>
        <v>3940.5976559999999</v>
      </c>
      <c r="H44" s="123">
        <f>INDEX('AEO 38'!$D$17:$AG$85,MATCH($B44,'AEO 38'!$B$17:$B$85,0),MATCH(H$41,'AEO 38'!$D$1:$AG$1,0))</f>
        <v>3758.6979980000001</v>
      </c>
      <c r="I44" s="123">
        <f>INDEX('AEO 38'!$D$17:$AG$85,MATCH($B44,'AEO 38'!$B$17:$B$85,0),MATCH(I$41,'AEO 38'!$D$1:$AG$1,0))</f>
        <v>3685.5329590000001</v>
      </c>
      <c r="J44" s="123">
        <f>INDEX('AEO 38'!$D$17:$AG$85,MATCH($B44,'AEO 38'!$B$17:$B$85,0),MATCH(J$41,'AEO 38'!$D$1:$AG$1,0))</f>
        <v>3608.1010740000002</v>
      </c>
      <c r="K44" s="123">
        <f>INDEX('AEO 38'!$D$17:$AG$85,MATCH($B44,'AEO 38'!$B$17:$B$85,0),MATCH(K$41,'AEO 38'!$D$1:$AG$1,0))</f>
        <v>3535.1713869999999</v>
      </c>
      <c r="L44" s="123">
        <f>INDEX('AEO 38'!$D$17:$AG$85,MATCH($B44,'AEO 38'!$B$17:$B$85,0),MATCH(L$41,'AEO 38'!$D$1:$AG$1,0))</f>
        <v>3487.875</v>
      </c>
      <c r="M44" s="123">
        <f>INDEX('AEO 38'!$D$17:$AG$85,MATCH($B44,'AEO 38'!$B$17:$B$85,0),MATCH(M$41,'AEO 38'!$D$1:$AG$1,0))</f>
        <v>3463.5627439999998</v>
      </c>
      <c r="N44" s="123">
        <f>INDEX('AEO 38'!$D$17:$AG$85,MATCH($B44,'AEO 38'!$B$17:$B$85,0),MATCH(N$41,'AEO 38'!$D$1:$AG$1,0))</f>
        <v>3455.998779</v>
      </c>
      <c r="O44" s="123">
        <f>INDEX('AEO 38'!$D$17:$AG$85,MATCH($B44,'AEO 38'!$B$17:$B$85,0),MATCH(O$41,'AEO 38'!$D$1:$AG$1,0))</f>
        <v>3431.3010250000002</v>
      </c>
      <c r="P44" s="123">
        <f>INDEX('AEO 38'!$D$17:$AG$85,MATCH($B44,'AEO 38'!$B$17:$B$85,0),MATCH(P$41,'AEO 38'!$D$1:$AG$1,0))</f>
        <v>3409.9101559999999</v>
      </c>
      <c r="Q44" s="123">
        <f>INDEX('AEO 38'!$D$17:$AG$85,MATCH($B44,'AEO 38'!$B$17:$B$85,0),MATCH(Q$41,'AEO 38'!$D$1:$AG$1,0))</f>
        <v>3382.7905270000001</v>
      </c>
      <c r="R44" s="123">
        <f>INDEX('AEO 38'!$D$17:$AG$85,MATCH($B44,'AEO 38'!$B$17:$B$85,0),MATCH(R$41,'AEO 38'!$D$1:$AG$1,0))</f>
        <v>3339.438232</v>
      </c>
      <c r="S44" s="123">
        <f>INDEX('AEO 38'!$D$17:$AG$85,MATCH($B44,'AEO 38'!$B$17:$B$85,0),MATCH(S$41,'AEO 38'!$D$1:$AG$1,0))</f>
        <v>3313.7341310000002</v>
      </c>
      <c r="T44" s="123">
        <f>INDEX('AEO 38'!$D$17:$AG$85,MATCH($B44,'AEO 38'!$B$17:$B$85,0),MATCH(T$41,'AEO 38'!$D$1:$AG$1,0))</f>
        <v>3298.3781739999999</v>
      </c>
      <c r="U44" s="123">
        <f>INDEX('AEO 38'!$D$17:$AG$85,MATCH($B44,'AEO 38'!$B$17:$B$85,0),MATCH(U$41,'AEO 38'!$D$1:$AG$1,0))</f>
        <v>3283.9570309999999</v>
      </c>
      <c r="V44" s="123">
        <f>INDEX('AEO 38'!$D$17:$AG$85,MATCH($B44,'AEO 38'!$B$17:$B$85,0),MATCH(V$41,'AEO 38'!$D$1:$AG$1,0))</f>
        <v>3259.9375</v>
      </c>
      <c r="W44" s="123">
        <f>INDEX('AEO 38'!$D$17:$AG$85,MATCH($B44,'AEO 38'!$B$17:$B$85,0),MATCH(W$41,'AEO 38'!$D$1:$AG$1,0))</f>
        <v>3258.2846679999998</v>
      </c>
      <c r="X44" s="123">
        <f>INDEX('AEO 38'!$D$17:$AG$85,MATCH($B44,'AEO 38'!$B$17:$B$85,0),MATCH(X$41,'AEO 38'!$D$1:$AG$1,0))</f>
        <v>3230.2629390000002</v>
      </c>
      <c r="Y44" s="123">
        <f>INDEX('AEO 38'!$D$17:$AG$85,MATCH($B44,'AEO 38'!$B$17:$B$85,0),MATCH(Y$41,'AEO 38'!$D$1:$AG$1,0))</f>
        <v>3192.9655760000001</v>
      </c>
      <c r="Z44" s="123">
        <f>INDEX('AEO 38'!$D$17:$AG$85,MATCH($B44,'AEO 38'!$B$17:$B$85,0),MATCH(Z$41,'AEO 38'!$D$1:$AG$1,0))</f>
        <v>3173.2229000000002</v>
      </c>
      <c r="AA44" s="123">
        <f>INDEX('AEO 38'!$D$17:$AG$85,MATCH($B44,'AEO 38'!$B$17:$B$85,0),MATCH(AA$41,'AEO 38'!$D$1:$AG$1,0))</f>
        <v>3149.5815429999998</v>
      </c>
      <c r="AB44" s="123">
        <f>INDEX('AEO 38'!$D$17:$AG$85,MATCH($B44,'AEO 38'!$B$17:$B$85,0),MATCH(AB$41,'AEO 38'!$D$1:$AG$1,0))</f>
        <v>3133.119385</v>
      </c>
      <c r="AC44" s="123">
        <f>INDEX('AEO 38'!$D$17:$AG$85,MATCH($B44,'AEO 38'!$B$17:$B$85,0),MATCH(AC$41,'AEO 38'!$D$1:$AG$1,0))</f>
        <v>3120.8188479999999</v>
      </c>
      <c r="AD44" s="123">
        <f>INDEX('AEO 38'!$D$17:$AG$85,MATCH($B44,'AEO 38'!$B$17:$B$85,0),MATCH(AD$41,'AEO 38'!$D$1:$AG$1,0))</f>
        <v>3082.0139159999999</v>
      </c>
      <c r="AE44" s="123">
        <f>INDEX('AEO 38'!$D$17:$AG$85,MATCH($B44,'AEO 38'!$B$17:$B$85,0),MATCH(AE$41,'AEO 38'!$D$1:$AG$1,0))</f>
        <v>3041.3520509999998</v>
      </c>
      <c r="AF44" s="123">
        <f>INDEX('AEO 38'!$D$17:$AG$85,MATCH($B44,'AEO 38'!$B$17:$B$85,0),MATCH(AF$41,'AEO 38'!$D$1:$AG$1,0))</f>
        <v>3012.0913089999999</v>
      </c>
      <c r="AG44" s="123">
        <f>INDEX('AEO 38'!$D$17:$AG$85,MATCH($B44,'AEO 38'!$B$17:$B$85,0),MATCH(AG$41,'AEO 38'!$D$1:$AG$1,0))</f>
        <v>2981.9487300000001</v>
      </c>
    </row>
    <row r="45" spans="1:33">
      <c r="A45" s="114" t="s">
        <v>114</v>
      </c>
      <c r="B45" s="101" t="s">
        <v>852</v>
      </c>
      <c r="C45" s="123">
        <f>INDEX('AEO 38 (2021)'!$D$17:$AG$85,MATCH($B45,'AEO 38 (2021)'!$B$17:$B$85,0),MATCH(C$41,'AEO 38 (2021)'!$D$1:$AG$1,0))</f>
        <v>84.711051999999995</v>
      </c>
      <c r="D45" s="123">
        <f>INDEX('AEO 38'!$D$17:$AG$85,MATCH($B45,'AEO 38'!$B$17:$B$85,0),MATCH(D$41,'AEO 38'!$D$1:$AG$1,0))</f>
        <v>71.446387999999999</v>
      </c>
      <c r="E45" s="123">
        <f>INDEX('AEO 38'!$D$17:$AG$85,MATCH($B45,'AEO 38'!$B$17:$B$85,0),MATCH(E$41,'AEO 38'!$D$1:$AG$1,0))</f>
        <v>67.201499999999996</v>
      </c>
      <c r="F45" s="123">
        <f>INDEX('AEO 38'!$D$17:$AG$85,MATCH($B45,'AEO 38'!$B$17:$B$85,0),MATCH(F$41,'AEO 38'!$D$1:$AG$1,0))</f>
        <v>63.246147000000001</v>
      </c>
      <c r="G45" s="123">
        <f>INDEX('AEO 38'!$D$17:$AG$85,MATCH($B45,'AEO 38'!$B$17:$B$85,0),MATCH(G$41,'AEO 38'!$D$1:$AG$1,0))</f>
        <v>59.806857999999998</v>
      </c>
      <c r="H45" s="123">
        <f>INDEX('AEO 38'!$D$17:$AG$85,MATCH($B45,'AEO 38'!$B$17:$B$85,0),MATCH(H$41,'AEO 38'!$D$1:$AG$1,0))</f>
        <v>57.028004000000003</v>
      </c>
      <c r="I45" s="123">
        <f>INDEX('AEO 38'!$D$17:$AG$85,MATCH($B45,'AEO 38'!$B$17:$B$85,0),MATCH(I$41,'AEO 38'!$D$1:$AG$1,0))</f>
        <v>55.921168999999999</v>
      </c>
      <c r="J45" s="123">
        <f>INDEX('AEO 38'!$D$17:$AG$85,MATCH($B45,'AEO 38'!$B$17:$B$85,0),MATCH(J$41,'AEO 38'!$D$1:$AG$1,0))</f>
        <v>54.783290999999998</v>
      </c>
      <c r="K45" s="123">
        <f>INDEX('AEO 38'!$D$17:$AG$85,MATCH($B45,'AEO 38'!$B$17:$B$85,0),MATCH(K$41,'AEO 38'!$D$1:$AG$1,0))</f>
        <v>53.752589999999998</v>
      </c>
      <c r="L45" s="123">
        <f>INDEX('AEO 38'!$D$17:$AG$85,MATCH($B45,'AEO 38'!$B$17:$B$85,0),MATCH(L$41,'AEO 38'!$D$1:$AG$1,0))</f>
        <v>53.140476</v>
      </c>
      <c r="M45" s="123">
        <f>INDEX('AEO 38'!$D$17:$AG$85,MATCH($B45,'AEO 38'!$B$17:$B$85,0),MATCH(M$41,'AEO 38'!$D$1:$AG$1,0))</f>
        <v>52.912452999999999</v>
      </c>
      <c r="N45" s="123">
        <f>INDEX('AEO 38'!$D$17:$AG$85,MATCH($B45,'AEO 38'!$B$17:$B$85,0),MATCH(N$41,'AEO 38'!$D$1:$AG$1,0))</f>
        <v>52.876815999999998</v>
      </c>
      <c r="O45" s="123">
        <f>INDEX('AEO 38'!$D$17:$AG$85,MATCH($B45,'AEO 38'!$B$17:$B$85,0),MATCH(O$41,'AEO 38'!$D$1:$AG$1,0))</f>
        <v>52.717491000000003</v>
      </c>
      <c r="P45" s="123">
        <f>INDEX('AEO 38'!$D$17:$AG$85,MATCH($B45,'AEO 38'!$B$17:$B$85,0),MATCH(P$41,'AEO 38'!$D$1:$AG$1,0))</f>
        <v>52.543686000000001</v>
      </c>
      <c r="Q45" s="123">
        <f>INDEX('AEO 38'!$D$17:$AG$85,MATCH($B45,'AEO 38'!$B$17:$B$85,0),MATCH(Q$41,'AEO 38'!$D$1:$AG$1,0))</f>
        <v>52.280048000000001</v>
      </c>
      <c r="R45" s="123">
        <f>INDEX('AEO 38'!$D$17:$AG$85,MATCH($B45,'AEO 38'!$B$17:$B$85,0),MATCH(R$41,'AEO 38'!$D$1:$AG$1,0))</f>
        <v>51.778275000000001</v>
      </c>
      <c r="S45" s="123">
        <f>INDEX('AEO 38'!$D$17:$AG$85,MATCH($B45,'AEO 38'!$B$17:$B$85,0),MATCH(S$41,'AEO 38'!$D$1:$AG$1,0))</f>
        <v>51.536777000000001</v>
      </c>
      <c r="T45" s="123">
        <f>INDEX('AEO 38'!$D$17:$AG$85,MATCH($B45,'AEO 38'!$B$17:$B$85,0),MATCH(T$41,'AEO 38'!$D$1:$AG$1,0))</f>
        <v>51.456035999999997</v>
      </c>
      <c r="U45" s="123">
        <f>INDEX('AEO 38'!$D$17:$AG$85,MATCH($B45,'AEO 38'!$B$17:$B$85,0),MATCH(U$41,'AEO 38'!$D$1:$AG$1,0))</f>
        <v>51.40287</v>
      </c>
      <c r="V45" s="123">
        <f>INDEX('AEO 38'!$D$17:$AG$85,MATCH($B45,'AEO 38'!$B$17:$B$85,0),MATCH(V$41,'AEO 38'!$D$1:$AG$1,0))</f>
        <v>51.205813999999997</v>
      </c>
      <c r="W45" s="123">
        <f>INDEX('AEO 38'!$D$17:$AG$85,MATCH($B45,'AEO 38'!$B$17:$B$85,0),MATCH(W$41,'AEO 38'!$D$1:$AG$1,0))</f>
        <v>51.334235999999997</v>
      </c>
      <c r="X45" s="123">
        <f>INDEX('AEO 38'!$D$17:$AG$85,MATCH($B45,'AEO 38'!$B$17:$B$85,0),MATCH(X$41,'AEO 38'!$D$1:$AG$1,0))</f>
        <v>51.071429999999999</v>
      </c>
      <c r="Y45" s="123">
        <f>INDEX('AEO 38'!$D$17:$AG$85,MATCH($B45,'AEO 38'!$B$17:$B$85,0),MATCH(Y$41,'AEO 38'!$D$1:$AG$1,0))</f>
        <v>50.627322999999997</v>
      </c>
      <c r="Z45" s="123">
        <f>INDEX('AEO 38'!$D$17:$AG$85,MATCH($B45,'AEO 38'!$B$17:$B$85,0),MATCH(Z$41,'AEO 38'!$D$1:$AG$1,0))</f>
        <v>50.467936999999999</v>
      </c>
      <c r="AA45" s="123">
        <f>INDEX('AEO 38'!$D$17:$AG$85,MATCH($B45,'AEO 38'!$B$17:$B$85,0),MATCH(AA$41,'AEO 38'!$D$1:$AG$1,0))</f>
        <v>50.272137000000001</v>
      </c>
      <c r="AB45" s="123">
        <f>INDEX('AEO 38'!$D$17:$AG$85,MATCH($B45,'AEO 38'!$B$17:$B$85,0),MATCH(AB$41,'AEO 38'!$D$1:$AG$1,0))</f>
        <v>50.188076000000002</v>
      </c>
      <c r="AC45" s="123">
        <f>INDEX('AEO 38'!$D$17:$AG$85,MATCH($B45,'AEO 38'!$B$17:$B$85,0),MATCH(AC$41,'AEO 38'!$D$1:$AG$1,0))</f>
        <v>50.162018000000003</v>
      </c>
      <c r="AD45" s="123">
        <f>INDEX('AEO 38'!$D$17:$AG$85,MATCH($B45,'AEO 38'!$B$17:$B$85,0),MATCH(AD$41,'AEO 38'!$D$1:$AG$1,0))</f>
        <v>49.712490000000003</v>
      </c>
      <c r="AE45" s="123">
        <f>INDEX('AEO 38'!$D$17:$AG$85,MATCH($B45,'AEO 38'!$B$17:$B$85,0),MATCH(AE$41,'AEO 38'!$D$1:$AG$1,0))</f>
        <v>49.208697999999998</v>
      </c>
      <c r="AF45" s="123">
        <f>INDEX('AEO 38'!$D$17:$AG$85,MATCH($B45,'AEO 38'!$B$17:$B$85,0),MATCH(AF$41,'AEO 38'!$D$1:$AG$1,0))</f>
        <v>48.874516</v>
      </c>
      <c r="AG45" s="123">
        <f>INDEX('AEO 38'!$D$17:$AG$85,MATCH($B45,'AEO 38'!$B$17:$B$85,0),MATCH(AG$41,'AEO 38'!$D$1:$AG$1,0))</f>
        <v>48.287666000000002</v>
      </c>
    </row>
    <row r="46" spans="1:33">
      <c r="A46" s="114" t="s">
        <v>112</v>
      </c>
      <c r="B46" s="101" t="s">
        <v>853</v>
      </c>
      <c r="C46" s="123">
        <f>INDEX('AEO 38 (2021)'!$D$17:$AG$85,MATCH($B46,'AEO 38 (2021)'!$B$17:$B$85,0),MATCH(C$41,'AEO 38 (2021)'!$D$1:$AG$1,0))</f>
        <v>2.1026910000000001</v>
      </c>
      <c r="D46" s="123">
        <f>INDEX('AEO 38'!$D$17:$AG$85,MATCH($B46,'AEO 38'!$B$17:$B$85,0),MATCH(D$41,'AEO 38'!$D$1:$AG$1,0))</f>
        <v>1.9243950000000001</v>
      </c>
      <c r="E46" s="123">
        <f>INDEX('AEO 38'!$D$17:$AG$85,MATCH($B46,'AEO 38'!$B$17:$B$85,0),MATCH(E$41,'AEO 38'!$D$1:$AG$1,0))</f>
        <v>2.0687820000000001</v>
      </c>
      <c r="F46" s="123">
        <f>INDEX('AEO 38'!$D$17:$AG$85,MATCH($B46,'AEO 38'!$B$17:$B$85,0),MATCH(F$41,'AEO 38'!$D$1:$AG$1,0))</f>
        <v>2.2043499999999998</v>
      </c>
      <c r="G46" s="123">
        <f>INDEX('AEO 38'!$D$17:$AG$85,MATCH($B46,'AEO 38'!$B$17:$B$85,0),MATCH(G$41,'AEO 38'!$D$1:$AG$1,0))</f>
        <v>2.3016730000000001</v>
      </c>
      <c r="H46" s="123">
        <f>INDEX('AEO 38'!$D$17:$AG$85,MATCH($B46,'AEO 38'!$B$17:$B$85,0),MATCH(H$41,'AEO 38'!$D$1:$AG$1,0))</f>
        <v>2.3979720000000002</v>
      </c>
      <c r="I46" s="123">
        <f>INDEX('AEO 38'!$D$17:$AG$85,MATCH($B46,'AEO 38'!$B$17:$B$85,0),MATCH(I$41,'AEO 38'!$D$1:$AG$1,0))</f>
        <v>2.5459070000000001</v>
      </c>
      <c r="J46" s="123">
        <f>INDEX('AEO 38'!$D$17:$AG$85,MATCH($B46,'AEO 38'!$B$17:$B$85,0),MATCH(J$41,'AEO 38'!$D$1:$AG$1,0))</f>
        <v>2.6815129999999998</v>
      </c>
      <c r="K46" s="123">
        <f>INDEX('AEO 38'!$D$17:$AG$85,MATCH($B46,'AEO 38'!$B$17:$B$85,0),MATCH(K$41,'AEO 38'!$D$1:$AG$1,0))</f>
        <v>2.8197000000000001</v>
      </c>
      <c r="L46" s="123">
        <f>INDEX('AEO 38'!$D$17:$AG$85,MATCH($B46,'AEO 38'!$B$17:$B$85,0),MATCH(L$41,'AEO 38'!$D$1:$AG$1,0))</f>
        <v>2.977322</v>
      </c>
      <c r="M46" s="123">
        <f>INDEX('AEO 38'!$D$17:$AG$85,MATCH($B46,'AEO 38'!$B$17:$B$85,0),MATCH(M$41,'AEO 38'!$D$1:$AG$1,0))</f>
        <v>3.156177</v>
      </c>
      <c r="N46" s="123">
        <f>INDEX('AEO 38'!$D$17:$AG$85,MATCH($B46,'AEO 38'!$B$17:$B$85,0),MATCH(N$41,'AEO 38'!$D$1:$AG$1,0))</f>
        <v>3.3501590000000001</v>
      </c>
      <c r="O46" s="123">
        <f>INDEX('AEO 38'!$D$17:$AG$85,MATCH($B46,'AEO 38'!$B$17:$B$85,0),MATCH(O$41,'AEO 38'!$D$1:$AG$1,0))</f>
        <v>3.5415899999999998</v>
      </c>
      <c r="P46" s="123">
        <f>INDEX('AEO 38'!$D$17:$AG$85,MATCH($B46,'AEO 38'!$B$17:$B$85,0),MATCH(P$41,'AEO 38'!$D$1:$AG$1,0))</f>
        <v>3.729711</v>
      </c>
      <c r="Q46" s="123">
        <f>INDEX('AEO 38'!$D$17:$AG$85,MATCH($B46,'AEO 38'!$B$17:$B$85,0),MATCH(Q$41,'AEO 38'!$D$1:$AG$1,0))</f>
        <v>3.9093490000000002</v>
      </c>
      <c r="R46" s="123">
        <f>INDEX('AEO 38'!$D$17:$AG$85,MATCH($B46,'AEO 38'!$B$17:$B$85,0),MATCH(R$41,'AEO 38'!$D$1:$AG$1,0))</f>
        <v>4.0721860000000003</v>
      </c>
      <c r="S46" s="123">
        <f>INDEX('AEO 38'!$D$17:$AG$85,MATCH($B46,'AEO 38'!$B$17:$B$85,0),MATCH(S$41,'AEO 38'!$D$1:$AG$1,0))</f>
        <v>4.2527730000000004</v>
      </c>
      <c r="T46" s="123">
        <f>INDEX('AEO 38'!$D$17:$AG$85,MATCH($B46,'AEO 38'!$B$17:$B$85,0),MATCH(T$41,'AEO 38'!$D$1:$AG$1,0))</f>
        <v>4.4487889999999997</v>
      </c>
      <c r="U46" s="123">
        <f>INDEX('AEO 38'!$D$17:$AG$85,MATCH($B46,'AEO 38'!$B$17:$B$85,0),MATCH(U$41,'AEO 38'!$D$1:$AG$1,0))</f>
        <v>4.6472129999999998</v>
      </c>
      <c r="V46" s="123">
        <f>INDEX('AEO 38'!$D$17:$AG$85,MATCH($B46,'AEO 38'!$B$17:$B$85,0),MATCH(V$41,'AEO 38'!$D$1:$AG$1,0))</f>
        <v>4.8358460000000001</v>
      </c>
      <c r="W46" s="123">
        <f>INDEX('AEO 38'!$D$17:$AG$85,MATCH($B46,'AEO 38'!$B$17:$B$85,0),MATCH(W$41,'AEO 38'!$D$1:$AG$1,0))</f>
        <v>5.0511590000000002</v>
      </c>
      <c r="X46" s="123">
        <f>INDEX('AEO 38'!$D$17:$AG$85,MATCH($B46,'AEO 38'!$B$17:$B$85,0),MATCH(X$41,'AEO 38'!$D$1:$AG$1,0))</f>
        <v>5.234699</v>
      </c>
      <c r="Y46" s="123">
        <f>INDEX('AEO 38'!$D$17:$AG$85,MATCH($B46,'AEO 38'!$B$17:$B$85,0),MATCH(Y$41,'AEO 38'!$D$1:$AG$1,0))</f>
        <v>5.3974979999999997</v>
      </c>
      <c r="Z46" s="123">
        <f>INDEX('AEO 38'!$D$17:$AG$85,MATCH($B46,'AEO 38'!$B$17:$B$85,0),MATCH(Z$41,'AEO 38'!$D$1:$AG$1,0))</f>
        <v>5.5865479999999996</v>
      </c>
      <c r="AA46" s="123">
        <f>INDEX('AEO 38'!$D$17:$AG$85,MATCH($B46,'AEO 38'!$B$17:$B$85,0),MATCH(AA$41,'AEO 38'!$D$1:$AG$1,0))</f>
        <v>5.7751270000000003</v>
      </c>
      <c r="AB46" s="123">
        <f>INDEX('AEO 38'!$D$17:$AG$85,MATCH($B46,'AEO 38'!$B$17:$B$85,0),MATCH(AB$41,'AEO 38'!$D$1:$AG$1,0))</f>
        <v>5.9771960000000002</v>
      </c>
      <c r="AC46" s="123">
        <f>INDEX('AEO 38'!$D$17:$AG$85,MATCH($B46,'AEO 38'!$B$17:$B$85,0),MATCH(AC$41,'AEO 38'!$D$1:$AG$1,0))</f>
        <v>6.1853730000000002</v>
      </c>
      <c r="AD46" s="123">
        <f>INDEX('AEO 38'!$D$17:$AG$85,MATCH($B46,'AEO 38'!$B$17:$B$85,0),MATCH(AD$41,'AEO 38'!$D$1:$AG$1,0))</f>
        <v>6.3428610000000001</v>
      </c>
      <c r="AE46" s="123">
        <f>INDEX('AEO 38'!$D$17:$AG$85,MATCH($B46,'AEO 38'!$B$17:$B$85,0),MATCH(AE$41,'AEO 38'!$D$1:$AG$1,0))</f>
        <v>6.4876649999999998</v>
      </c>
      <c r="AF46" s="123">
        <f>INDEX('AEO 38'!$D$17:$AG$85,MATCH($B46,'AEO 38'!$B$17:$B$85,0),MATCH(AF$41,'AEO 38'!$D$1:$AG$1,0))</f>
        <v>6.6512029999999998</v>
      </c>
      <c r="AG46" s="123">
        <f>INDEX('AEO 38'!$D$17:$AG$85,MATCH($B46,'AEO 38'!$B$17:$B$85,0),MATCH(AG$41,'AEO 38'!$D$1:$AG$1,0))</f>
        <v>6.80938</v>
      </c>
    </row>
    <row r="47" spans="1:33">
      <c r="A47" s="114" t="s">
        <v>112</v>
      </c>
      <c r="B47" s="101" t="s">
        <v>854</v>
      </c>
      <c r="C47" s="123">
        <f>INDEX('AEO 38 (2021)'!$D$17:$AG$85,MATCH($B47,'AEO 38 (2021)'!$B$17:$B$85,0),MATCH(C$41,'AEO 38 (2021)'!$D$1:$AG$1,0))</f>
        <v>46.674297000000003</v>
      </c>
      <c r="D47" s="123">
        <f>INDEX('AEO 38'!$D$17:$AG$85,MATCH($B47,'AEO 38'!$B$17:$B$85,0),MATCH(D$41,'AEO 38'!$D$1:$AG$1,0))</f>
        <v>24.934086000000001</v>
      </c>
      <c r="E47" s="123">
        <f>INDEX('AEO 38'!$D$17:$AG$85,MATCH($B47,'AEO 38'!$B$17:$B$85,0),MATCH(E$41,'AEO 38'!$D$1:$AG$1,0))</f>
        <v>29.687279</v>
      </c>
      <c r="F47" s="123">
        <f>INDEX('AEO 38'!$D$17:$AG$85,MATCH($B47,'AEO 38'!$B$17:$B$85,0),MATCH(F$41,'AEO 38'!$D$1:$AG$1,0))</f>
        <v>31.136410000000001</v>
      </c>
      <c r="G47" s="123">
        <f>INDEX('AEO 38'!$D$17:$AG$85,MATCH($B47,'AEO 38'!$B$17:$B$85,0),MATCH(G$41,'AEO 38'!$D$1:$AG$1,0))</f>
        <v>32.475211999999999</v>
      </c>
      <c r="H47" s="123">
        <f>INDEX('AEO 38'!$D$17:$AG$85,MATCH($B47,'AEO 38'!$B$17:$B$85,0),MATCH(H$41,'AEO 38'!$D$1:$AG$1,0))</f>
        <v>32.106437999999997</v>
      </c>
      <c r="I47" s="123">
        <f>INDEX('AEO 38'!$D$17:$AG$85,MATCH($B47,'AEO 38'!$B$17:$B$85,0),MATCH(I$41,'AEO 38'!$D$1:$AG$1,0))</f>
        <v>33.63599</v>
      </c>
      <c r="J47" s="123">
        <f>INDEX('AEO 38'!$D$17:$AG$85,MATCH($B47,'AEO 38'!$B$17:$B$85,0),MATCH(J$41,'AEO 38'!$D$1:$AG$1,0))</f>
        <v>34.492420000000003</v>
      </c>
      <c r="K47" s="123">
        <f>INDEX('AEO 38'!$D$17:$AG$85,MATCH($B47,'AEO 38'!$B$17:$B$85,0),MATCH(K$41,'AEO 38'!$D$1:$AG$1,0))</f>
        <v>35.582129999999999</v>
      </c>
      <c r="L47" s="123">
        <f>INDEX('AEO 38'!$D$17:$AG$85,MATCH($B47,'AEO 38'!$B$17:$B$85,0),MATCH(L$41,'AEO 38'!$D$1:$AG$1,0))</f>
        <v>37.524895000000001</v>
      </c>
      <c r="M47" s="123">
        <f>INDEX('AEO 38'!$D$17:$AG$85,MATCH($B47,'AEO 38'!$B$17:$B$85,0),MATCH(M$41,'AEO 38'!$D$1:$AG$1,0))</f>
        <v>39.975524999999998</v>
      </c>
      <c r="N47" s="123">
        <f>INDEX('AEO 38'!$D$17:$AG$85,MATCH($B47,'AEO 38'!$B$17:$B$85,0),MATCH(N$41,'AEO 38'!$D$1:$AG$1,0))</f>
        <v>43.296368000000001</v>
      </c>
      <c r="O47" s="123">
        <f>INDEX('AEO 38'!$D$17:$AG$85,MATCH($B47,'AEO 38'!$B$17:$B$85,0),MATCH(O$41,'AEO 38'!$D$1:$AG$1,0))</f>
        <v>46.432858000000003</v>
      </c>
      <c r="P47" s="123">
        <f>INDEX('AEO 38'!$D$17:$AG$85,MATCH($B47,'AEO 38'!$B$17:$B$85,0),MATCH(P$41,'AEO 38'!$D$1:$AG$1,0))</f>
        <v>49.686981000000003</v>
      </c>
      <c r="Q47" s="123">
        <f>INDEX('AEO 38'!$D$17:$AG$85,MATCH($B47,'AEO 38'!$B$17:$B$85,0),MATCH(Q$41,'AEO 38'!$D$1:$AG$1,0))</f>
        <v>52.892516999999998</v>
      </c>
      <c r="R47" s="123">
        <f>INDEX('AEO 38'!$D$17:$AG$85,MATCH($B47,'AEO 38'!$B$17:$B$85,0),MATCH(R$41,'AEO 38'!$D$1:$AG$1,0))</f>
        <v>55.888615000000001</v>
      </c>
      <c r="S47" s="123">
        <f>INDEX('AEO 38'!$D$17:$AG$85,MATCH($B47,'AEO 38'!$B$17:$B$85,0),MATCH(S$41,'AEO 38'!$D$1:$AG$1,0))</f>
        <v>59.108772000000002</v>
      </c>
      <c r="T47" s="123">
        <f>INDEX('AEO 38'!$D$17:$AG$85,MATCH($B47,'AEO 38'!$B$17:$B$85,0),MATCH(T$41,'AEO 38'!$D$1:$AG$1,0))</f>
        <v>62.468055999999997</v>
      </c>
      <c r="U47" s="123">
        <f>INDEX('AEO 38'!$D$17:$AG$85,MATCH($B47,'AEO 38'!$B$17:$B$85,0),MATCH(U$41,'AEO 38'!$D$1:$AG$1,0))</f>
        <v>65.966705000000005</v>
      </c>
      <c r="V47" s="123">
        <f>INDEX('AEO 38'!$D$17:$AG$85,MATCH($B47,'AEO 38'!$B$17:$B$85,0),MATCH(V$41,'AEO 38'!$D$1:$AG$1,0))</f>
        <v>68.832786999999996</v>
      </c>
      <c r="W47" s="123">
        <f>INDEX('AEO 38'!$D$17:$AG$85,MATCH($B47,'AEO 38'!$B$17:$B$85,0),MATCH(W$41,'AEO 38'!$D$1:$AG$1,0))</f>
        <v>72.270957999999993</v>
      </c>
      <c r="X47" s="123">
        <f>INDEX('AEO 38'!$D$17:$AG$85,MATCH($B47,'AEO 38'!$B$17:$B$85,0),MATCH(X$41,'AEO 38'!$D$1:$AG$1,0))</f>
        <v>75.028480999999999</v>
      </c>
      <c r="Y47" s="123">
        <f>INDEX('AEO 38'!$D$17:$AG$85,MATCH($B47,'AEO 38'!$B$17:$B$85,0),MATCH(Y$41,'AEO 38'!$D$1:$AG$1,0))</f>
        <v>77.279358000000002</v>
      </c>
      <c r="Z47" s="123">
        <f>INDEX('AEO 38'!$D$17:$AG$85,MATCH($B47,'AEO 38'!$B$17:$B$85,0),MATCH(Z$41,'AEO 38'!$D$1:$AG$1,0))</f>
        <v>80.208648999999994</v>
      </c>
      <c r="AA47" s="123">
        <f>INDEX('AEO 38'!$D$17:$AG$85,MATCH($B47,'AEO 38'!$B$17:$B$85,0),MATCH(AA$41,'AEO 38'!$D$1:$AG$1,0))</f>
        <v>82.978675999999993</v>
      </c>
      <c r="AB47" s="123">
        <f>INDEX('AEO 38'!$D$17:$AG$85,MATCH($B47,'AEO 38'!$B$17:$B$85,0),MATCH(AB$41,'AEO 38'!$D$1:$AG$1,0))</f>
        <v>85.572258000000005</v>
      </c>
      <c r="AC47" s="123">
        <f>INDEX('AEO 38'!$D$17:$AG$85,MATCH($B47,'AEO 38'!$B$17:$B$85,0),MATCH(AC$41,'AEO 38'!$D$1:$AG$1,0))</f>
        <v>88.395294000000007</v>
      </c>
      <c r="AD47" s="123">
        <f>INDEX('AEO 38'!$D$17:$AG$85,MATCH($B47,'AEO 38'!$B$17:$B$85,0),MATCH(AD$41,'AEO 38'!$D$1:$AG$1,0))</f>
        <v>90.043441999999999</v>
      </c>
      <c r="AE47" s="123">
        <f>INDEX('AEO 38'!$D$17:$AG$85,MATCH($B47,'AEO 38'!$B$17:$B$85,0),MATCH(AE$41,'AEO 38'!$D$1:$AG$1,0))</f>
        <v>91.311599999999999</v>
      </c>
      <c r="AF47" s="123">
        <f>INDEX('AEO 38'!$D$17:$AG$85,MATCH($B47,'AEO 38'!$B$17:$B$85,0),MATCH(AF$41,'AEO 38'!$D$1:$AG$1,0))</f>
        <v>92.900604000000001</v>
      </c>
      <c r="AG47" s="123">
        <f>INDEX('AEO 38'!$D$17:$AG$85,MATCH($B47,'AEO 38'!$B$17:$B$85,0),MATCH(AG$41,'AEO 38'!$D$1:$AG$1,0))</f>
        <v>94.433494999999994</v>
      </c>
    </row>
    <row r="48" spans="1:33">
      <c r="A48" s="114" t="s">
        <v>112</v>
      </c>
      <c r="B48" s="101" t="s">
        <v>855</v>
      </c>
      <c r="C48" s="123">
        <f>INDEX('AEO 38 (2021)'!$D$17:$AG$85,MATCH($B48,'AEO 38 (2021)'!$B$17:$B$85,0),MATCH(C$41,'AEO 38 (2021)'!$D$1:$AG$1,0))</f>
        <v>66.728783000000007</v>
      </c>
      <c r="D48" s="123">
        <f>INDEX('AEO 38'!$D$17:$AG$85,MATCH($B48,'AEO 38'!$B$17:$B$85,0),MATCH(D$41,'AEO 38'!$D$1:$AG$1,0))</f>
        <v>156.68512000000001</v>
      </c>
      <c r="E48" s="123">
        <f>INDEX('AEO 38'!$D$17:$AG$85,MATCH($B48,'AEO 38'!$B$17:$B$85,0),MATCH(E$41,'AEO 38'!$D$1:$AG$1,0))</f>
        <v>185.75762900000001</v>
      </c>
      <c r="F48" s="123">
        <f>INDEX('AEO 38'!$D$17:$AG$85,MATCH($B48,'AEO 38'!$B$17:$B$85,0),MATCH(F$41,'AEO 38'!$D$1:$AG$1,0))</f>
        <v>204.30188000000001</v>
      </c>
      <c r="G48" s="123">
        <f>INDEX('AEO 38'!$D$17:$AG$85,MATCH($B48,'AEO 38'!$B$17:$B$85,0),MATCH(G$41,'AEO 38'!$D$1:$AG$1,0))</f>
        <v>214.60583500000001</v>
      </c>
      <c r="H48" s="123">
        <f>INDEX('AEO 38'!$D$17:$AG$85,MATCH($B48,'AEO 38'!$B$17:$B$85,0),MATCH(H$41,'AEO 38'!$D$1:$AG$1,0))</f>
        <v>210.46270799999999</v>
      </c>
      <c r="I48" s="123">
        <f>INDEX('AEO 38'!$D$17:$AG$85,MATCH($B48,'AEO 38'!$B$17:$B$85,0),MATCH(I$41,'AEO 38'!$D$1:$AG$1,0))</f>
        <v>210.891693</v>
      </c>
      <c r="J48" s="123">
        <f>INDEX('AEO 38'!$D$17:$AG$85,MATCH($B48,'AEO 38'!$B$17:$B$85,0),MATCH(J$41,'AEO 38'!$D$1:$AG$1,0))</f>
        <v>210.286316</v>
      </c>
      <c r="K48" s="123">
        <f>INDEX('AEO 38'!$D$17:$AG$85,MATCH($B48,'AEO 38'!$B$17:$B$85,0),MATCH(K$41,'AEO 38'!$D$1:$AG$1,0))</f>
        <v>209.83918800000001</v>
      </c>
      <c r="L48" s="123">
        <f>INDEX('AEO 38'!$D$17:$AG$85,MATCH($B48,'AEO 38'!$B$17:$B$85,0),MATCH(L$41,'AEO 38'!$D$1:$AG$1,0))</f>
        <v>214.08427399999999</v>
      </c>
      <c r="M48" s="123">
        <f>INDEX('AEO 38'!$D$17:$AG$85,MATCH($B48,'AEO 38'!$B$17:$B$85,0),MATCH(M$41,'AEO 38'!$D$1:$AG$1,0))</f>
        <v>226.696808</v>
      </c>
      <c r="N48" s="123">
        <f>INDEX('AEO 38'!$D$17:$AG$85,MATCH($B48,'AEO 38'!$B$17:$B$85,0),MATCH(N$41,'AEO 38'!$D$1:$AG$1,0))</f>
        <v>241.21260100000001</v>
      </c>
      <c r="O48" s="123">
        <f>INDEX('AEO 38'!$D$17:$AG$85,MATCH($B48,'AEO 38'!$B$17:$B$85,0),MATCH(O$41,'AEO 38'!$D$1:$AG$1,0))</f>
        <v>255.331345</v>
      </c>
      <c r="P48" s="123">
        <f>INDEX('AEO 38'!$D$17:$AG$85,MATCH($B48,'AEO 38'!$B$17:$B$85,0),MATCH(P$41,'AEO 38'!$D$1:$AG$1,0))</f>
        <v>269.21444700000001</v>
      </c>
      <c r="Q48" s="123">
        <f>INDEX('AEO 38'!$D$17:$AG$85,MATCH($B48,'AEO 38'!$B$17:$B$85,0),MATCH(Q$41,'AEO 38'!$D$1:$AG$1,0))</f>
        <v>282.62048299999998</v>
      </c>
      <c r="R48" s="123">
        <f>INDEX('AEO 38'!$D$17:$AG$85,MATCH($B48,'AEO 38'!$B$17:$B$85,0),MATCH(R$41,'AEO 38'!$D$1:$AG$1,0))</f>
        <v>295.170074</v>
      </c>
      <c r="S48" s="123">
        <f>INDEX('AEO 38'!$D$17:$AG$85,MATCH($B48,'AEO 38'!$B$17:$B$85,0),MATCH(S$41,'AEO 38'!$D$1:$AG$1,0))</f>
        <v>308.336975</v>
      </c>
      <c r="T48" s="123">
        <f>INDEX('AEO 38'!$D$17:$AG$85,MATCH($B48,'AEO 38'!$B$17:$B$85,0),MATCH(T$41,'AEO 38'!$D$1:$AG$1,0))</f>
        <v>322.61108400000001</v>
      </c>
      <c r="U48" s="123">
        <f>INDEX('AEO 38'!$D$17:$AG$85,MATCH($B48,'AEO 38'!$B$17:$B$85,0),MATCH(U$41,'AEO 38'!$D$1:$AG$1,0))</f>
        <v>337.79873700000002</v>
      </c>
      <c r="V48" s="123">
        <f>INDEX('AEO 38'!$D$17:$AG$85,MATCH($B48,'AEO 38'!$B$17:$B$85,0),MATCH(V$41,'AEO 38'!$D$1:$AG$1,0))</f>
        <v>350.73223899999999</v>
      </c>
      <c r="W48" s="123">
        <f>INDEX('AEO 38'!$D$17:$AG$85,MATCH($B48,'AEO 38'!$B$17:$B$85,0),MATCH(W$41,'AEO 38'!$D$1:$AG$1,0))</f>
        <v>365.8526</v>
      </c>
      <c r="X48" s="123">
        <f>INDEX('AEO 38'!$D$17:$AG$85,MATCH($B48,'AEO 38'!$B$17:$B$85,0),MATCH(X$41,'AEO 38'!$D$1:$AG$1,0))</f>
        <v>378.62390099999999</v>
      </c>
      <c r="Y48" s="123">
        <f>INDEX('AEO 38'!$D$17:$AG$85,MATCH($B48,'AEO 38'!$B$17:$B$85,0),MATCH(Y$41,'AEO 38'!$D$1:$AG$1,0))</f>
        <v>389.20095800000001</v>
      </c>
      <c r="Z48" s="123">
        <f>INDEX('AEO 38'!$D$17:$AG$85,MATCH($B48,'AEO 38'!$B$17:$B$85,0),MATCH(Z$41,'AEO 38'!$D$1:$AG$1,0))</f>
        <v>403.21536300000002</v>
      </c>
      <c r="AA48" s="123">
        <f>INDEX('AEO 38'!$D$17:$AG$85,MATCH($B48,'AEO 38'!$B$17:$B$85,0),MATCH(AA$41,'AEO 38'!$D$1:$AG$1,0))</f>
        <v>417.45285000000001</v>
      </c>
      <c r="AB48" s="123">
        <f>INDEX('AEO 38'!$D$17:$AG$85,MATCH($B48,'AEO 38'!$B$17:$B$85,0),MATCH(AB$41,'AEO 38'!$D$1:$AG$1,0))</f>
        <v>431.45663500000001</v>
      </c>
      <c r="AC48" s="123">
        <f>INDEX('AEO 38'!$D$17:$AG$85,MATCH($B48,'AEO 38'!$B$17:$B$85,0),MATCH(AC$41,'AEO 38'!$D$1:$AG$1,0))</f>
        <v>446.799286</v>
      </c>
      <c r="AD48" s="123">
        <f>INDEX('AEO 38'!$D$17:$AG$85,MATCH($B48,'AEO 38'!$B$17:$B$85,0),MATCH(AD$41,'AEO 38'!$D$1:$AG$1,0))</f>
        <v>457.22042800000003</v>
      </c>
      <c r="AE48" s="123">
        <f>INDEX('AEO 38'!$D$17:$AG$85,MATCH($B48,'AEO 38'!$B$17:$B$85,0),MATCH(AE$41,'AEO 38'!$D$1:$AG$1,0))</f>
        <v>465.56048600000003</v>
      </c>
      <c r="AF48" s="123">
        <f>INDEX('AEO 38'!$D$17:$AG$85,MATCH($B48,'AEO 38'!$B$17:$B$85,0),MATCH(AF$41,'AEO 38'!$D$1:$AG$1,0))</f>
        <v>475.73034699999999</v>
      </c>
      <c r="AG48" s="123">
        <f>INDEX('AEO 38'!$D$17:$AG$85,MATCH($B48,'AEO 38'!$B$17:$B$85,0),MATCH(AG$41,'AEO 38'!$D$1:$AG$1,0))</f>
        <v>486.62011699999999</v>
      </c>
    </row>
    <row r="49" spans="1:33">
      <c r="A49" s="114" t="s">
        <v>116</v>
      </c>
      <c r="B49" s="101" t="s">
        <v>856</v>
      </c>
      <c r="C49" s="123">
        <f>INDEX('AEO 38 (2021)'!$D$17:$AG$85,MATCH($B49,'AEO 38 (2021)'!$B$17:$B$85,0),MATCH(C$41,'AEO 38 (2021)'!$D$1:$AG$1,0))</f>
        <v>21.78293</v>
      </c>
      <c r="D49" s="123">
        <f>INDEX('AEO 38'!$D$17:$AG$85,MATCH($B49,'AEO 38'!$B$17:$B$85,0),MATCH(D$41,'AEO 38'!$D$1:$AG$1,0))</f>
        <v>48.047108000000001</v>
      </c>
      <c r="E49" s="123">
        <f>INDEX('AEO 38'!$D$17:$AG$85,MATCH($B49,'AEO 38'!$B$17:$B$85,0),MATCH(E$41,'AEO 38'!$D$1:$AG$1,0))</f>
        <v>48.047863</v>
      </c>
      <c r="F49" s="123">
        <f>INDEX('AEO 38'!$D$17:$AG$85,MATCH($B49,'AEO 38'!$B$17:$B$85,0),MATCH(F$41,'AEO 38'!$D$1:$AG$1,0))</f>
        <v>41.065804</v>
      </c>
      <c r="G49" s="123">
        <f>INDEX('AEO 38'!$D$17:$AG$85,MATCH($B49,'AEO 38'!$B$17:$B$85,0),MATCH(G$41,'AEO 38'!$D$1:$AG$1,0))</f>
        <v>38.558273</v>
      </c>
      <c r="H49" s="123">
        <f>INDEX('AEO 38'!$D$17:$AG$85,MATCH($B49,'AEO 38'!$B$17:$B$85,0),MATCH(H$41,'AEO 38'!$D$1:$AG$1,0))</f>
        <v>38.287475999999998</v>
      </c>
      <c r="I49" s="123">
        <f>INDEX('AEO 38'!$D$17:$AG$85,MATCH($B49,'AEO 38'!$B$17:$B$85,0),MATCH(I$41,'AEO 38'!$D$1:$AG$1,0))</f>
        <v>38.432994999999998</v>
      </c>
      <c r="J49" s="123">
        <f>INDEX('AEO 38'!$D$17:$AG$85,MATCH($B49,'AEO 38'!$B$17:$B$85,0),MATCH(J$41,'AEO 38'!$D$1:$AG$1,0))</f>
        <v>38.546073999999997</v>
      </c>
      <c r="K49" s="123">
        <f>INDEX('AEO 38'!$D$17:$AG$85,MATCH($B49,'AEO 38'!$B$17:$B$85,0),MATCH(K$41,'AEO 38'!$D$1:$AG$1,0))</f>
        <v>38.753838000000002</v>
      </c>
      <c r="L49" s="123">
        <f>INDEX('AEO 38'!$D$17:$AG$85,MATCH($B49,'AEO 38'!$B$17:$B$85,0),MATCH(L$41,'AEO 38'!$D$1:$AG$1,0))</f>
        <v>39.599933999999998</v>
      </c>
      <c r="M49" s="123">
        <f>INDEX('AEO 38'!$D$17:$AG$85,MATCH($B49,'AEO 38'!$B$17:$B$85,0),MATCH(M$41,'AEO 38'!$D$1:$AG$1,0))</f>
        <v>41.458294000000002</v>
      </c>
      <c r="N49" s="123">
        <f>INDEX('AEO 38'!$D$17:$AG$85,MATCH($B49,'AEO 38'!$B$17:$B$85,0),MATCH(N$41,'AEO 38'!$D$1:$AG$1,0))</f>
        <v>44.560482</v>
      </c>
      <c r="O49" s="123">
        <f>INDEX('AEO 38'!$D$17:$AG$85,MATCH($B49,'AEO 38'!$B$17:$B$85,0),MATCH(O$41,'AEO 38'!$D$1:$AG$1,0))</f>
        <v>47.191234999999999</v>
      </c>
      <c r="P49" s="123">
        <f>INDEX('AEO 38'!$D$17:$AG$85,MATCH($B49,'AEO 38'!$B$17:$B$85,0),MATCH(P$41,'AEO 38'!$D$1:$AG$1,0))</f>
        <v>49.670715000000001</v>
      </c>
      <c r="Q49" s="123">
        <f>INDEX('AEO 38'!$D$17:$AG$85,MATCH($B49,'AEO 38'!$B$17:$B$85,0),MATCH(Q$41,'AEO 38'!$D$1:$AG$1,0))</f>
        <v>51.880282999999999</v>
      </c>
      <c r="R49" s="123">
        <f>INDEX('AEO 38'!$D$17:$AG$85,MATCH($B49,'AEO 38'!$B$17:$B$85,0),MATCH(R$41,'AEO 38'!$D$1:$AG$1,0))</f>
        <v>53.763725000000001</v>
      </c>
      <c r="S49" s="123">
        <f>INDEX('AEO 38'!$D$17:$AG$85,MATCH($B49,'AEO 38'!$B$17:$B$85,0),MATCH(S$41,'AEO 38'!$D$1:$AG$1,0))</f>
        <v>55.942169</v>
      </c>
      <c r="T49" s="123">
        <f>INDEX('AEO 38'!$D$17:$AG$85,MATCH($B49,'AEO 38'!$B$17:$B$85,0),MATCH(T$41,'AEO 38'!$D$1:$AG$1,0))</f>
        <v>58.153346999999997</v>
      </c>
      <c r="U49" s="123">
        <f>INDEX('AEO 38'!$D$17:$AG$85,MATCH($B49,'AEO 38'!$B$17:$B$85,0),MATCH(U$41,'AEO 38'!$D$1:$AG$1,0))</f>
        <v>60.467807999999998</v>
      </c>
      <c r="V49" s="123">
        <f>INDEX('AEO 38'!$D$17:$AG$85,MATCH($B49,'AEO 38'!$B$17:$B$85,0),MATCH(V$41,'AEO 38'!$D$1:$AG$1,0))</f>
        <v>62.134937000000001</v>
      </c>
      <c r="W49" s="123">
        <f>INDEX('AEO 38'!$D$17:$AG$85,MATCH($B49,'AEO 38'!$B$17:$B$85,0),MATCH(W$41,'AEO 38'!$D$1:$AG$1,0))</f>
        <v>64.505691999999996</v>
      </c>
      <c r="X49" s="123">
        <f>INDEX('AEO 38'!$D$17:$AG$85,MATCH($B49,'AEO 38'!$B$17:$B$85,0),MATCH(X$41,'AEO 38'!$D$1:$AG$1,0))</f>
        <v>65.899512999999999</v>
      </c>
      <c r="Y49" s="123">
        <f>INDEX('AEO 38'!$D$17:$AG$85,MATCH($B49,'AEO 38'!$B$17:$B$85,0),MATCH(Y$41,'AEO 38'!$D$1:$AG$1,0))</f>
        <v>66.795822000000001</v>
      </c>
      <c r="Z49" s="123">
        <f>INDEX('AEO 38'!$D$17:$AG$85,MATCH($B49,'AEO 38'!$B$17:$B$85,0),MATCH(Z$41,'AEO 38'!$D$1:$AG$1,0))</f>
        <v>68.32235</v>
      </c>
      <c r="AA49" s="123">
        <f>INDEX('AEO 38'!$D$17:$AG$85,MATCH($B49,'AEO 38'!$B$17:$B$85,0),MATCH(AA$41,'AEO 38'!$D$1:$AG$1,0))</f>
        <v>69.688377000000003</v>
      </c>
      <c r="AB49" s="123">
        <f>INDEX('AEO 38'!$D$17:$AG$85,MATCH($B49,'AEO 38'!$B$17:$B$85,0),MATCH(AB$41,'AEO 38'!$D$1:$AG$1,0))</f>
        <v>70.908653000000001</v>
      </c>
      <c r="AC49" s="123">
        <f>INDEX('AEO 38'!$D$17:$AG$85,MATCH($B49,'AEO 38'!$B$17:$B$85,0),MATCH(AC$41,'AEO 38'!$D$1:$AG$1,0))</f>
        <v>72.416283000000007</v>
      </c>
      <c r="AD49" s="123">
        <f>INDEX('AEO 38'!$D$17:$AG$85,MATCH($B49,'AEO 38'!$B$17:$B$85,0),MATCH(AD$41,'AEO 38'!$D$1:$AG$1,0))</f>
        <v>72.939384000000004</v>
      </c>
      <c r="AE49" s="123">
        <f>INDEX('AEO 38'!$D$17:$AG$85,MATCH($B49,'AEO 38'!$B$17:$B$85,0),MATCH(AE$41,'AEO 38'!$D$1:$AG$1,0))</f>
        <v>73.206153999999998</v>
      </c>
      <c r="AF49" s="123">
        <f>INDEX('AEO 38'!$D$17:$AG$85,MATCH($B49,'AEO 38'!$B$17:$B$85,0),MATCH(AF$41,'AEO 38'!$D$1:$AG$1,0))</f>
        <v>73.765877000000003</v>
      </c>
      <c r="AG49" s="123">
        <f>INDEX('AEO 38'!$D$17:$AG$85,MATCH($B49,'AEO 38'!$B$17:$B$85,0),MATCH(AG$41,'AEO 38'!$D$1:$AG$1,0))</f>
        <v>74.282432999999997</v>
      </c>
    </row>
    <row r="50" spans="1:33">
      <c r="A50" s="114" t="s">
        <v>116</v>
      </c>
      <c r="B50" s="101" t="s">
        <v>857</v>
      </c>
      <c r="C50" s="123">
        <f>INDEX('AEO 38 (2021)'!$D$17:$AG$85,MATCH($B50,'AEO 38 (2021)'!$B$17:$B$85,0),MATCH(C$41,'AEO 38 (2021)'!$D$1:$AG$1,0))</f>
        <v>5.6897469999999997</v>
      </c>
      <c r="D50" s="123">
        <f>INDEX('AEO 38'!$D$17:$AG$85,MATCH($B50,'AEO 38'!$B$17:$B$85,0),MATCH(D$41,'AEO 38'!$D$1:$AG$1,0))</f>
        <v>2.177969</v>
      </c>
      <c r="E50" s="123">
        <f>INDEX('AEO 38'!$D$17:$AG$85,MATCH($B50,'AEO 38'!$B$17:$B$85,0),MATCH(E$41,'AEO 38'!$D$1:$AG$1,0))</f>
        <v>2.2970199999999998</v>
      </c>
      <c r="F50" s="123">
        <f>INDEX('AEO 38'!$D$17:$AG$85,MATCH($B50,'AEO 38'!$B$17:$B$85,0),MATCH(F$41,'AEO 38'!$D$1:$AG$1,0))</f>
        <v>2.356236</v>
      </c>
      <c r="G50" s="123">
        <f>INDEX('AEO 38'!$D$17:$AG$85,MATCH($B50,'AEO 38'!$B$17:$B$85,0),MATCH(G$41,'AEO 38'!$D$1:$AG$1,0))</f>
        <v>2.54901</v>
      </c>
      <c r="H50" s="123">
        <f>INDEX('AEO 38'!$D$17:$AG$85,MATCH($B50,'AEO 38'!$B$17:$B$85,0),MATCH(H$41,'AEO 38'!$D$1:$AG$1,0))</f>
        <v>2.7212939999999999</v>
      </c>
      <c r="I50" s="123">
        <f>INDEX('AEO 38'!$D$17:$AG$85,MATCH($B50,'AEO 38'!$B$17:$B$85,0),MATCH(I$41,'AEO 38'!$D$1:$AG$1,0))</f>
        <v>2.9872260000000002</v>
      </c>
      <c r="J50" s="123">
        <f>INDEX('AEO 38'!$D$17:$AG$85,MATCH($B50,'AEO 38'!$B$17:$B$85,0),MATCH(J$41,'AEO 38'!$D$1:$AG$1,0))</f>
        <v>3.241117</v>
      </c>
      <c r="K50" s="123">
        <f>INDEX('AEO 38'!$D$17:$AG$85,MATCH($B50,'AEO 38'!$B$17:$B$85,0),MATCH(K$41,'AEO 38'!$D$1:$AG$1,0))</f>
        <v>3.5023430000000002</v>
      </c>
      <c r="L50" s="123">
        <f>INDEX('AEO 38'!$D$17:$AG$85,MATCH($B50,'AEO 38'!$B$17:$B$85,0),MATCH(L$41,'AEO 38'!$D$1:$AG$1,0))</f>
        <v>3.7984260000000001</v>
      </c>
      <c r="M50" s="123">
        <f>INDEX('AEO 38'!$D$17:$AG$85,MATCH($B50,'AEO 38'!$B$17:$B$85,0),MATCH(M$41,'AEO 38'!$D$1:$AG$1,0))</f>
        <v>4.1506800000000004</v>
      </c>
      <c r="N50" s="123">
        <f>INDEX('AEO 38'!$D$17:$AG$85,MATCH($B50,'AEO 38'!$B$17:$B$85,0),MATCH(N$41,'AEO 38'!$D$1:$AG$1,0))</f>
        <v>4.571078</v>
      </c>
      <c r="O50" s="123">
        <f>INDEX('AEO 38'!$D$17:$AG$85,MATCH($B50,'AEO 38'!$B$17:$B$85,0),MATCH(O$41,'AEO 38'!$D$1:$AG$1,0))</f>
        <v>4.9643680000000003</v>
      </c>
      <c r="P50" s="123">
        <f>INDEX('AEO 38'!$D$17:$AG$85,MATCH($B50,'AEO 38'!$B$17:$B$85,0),MATCH(P$41,'AEO 38'!$D$1:$AG$1,0))</f>
        <v>5.3523230000000002</v>
      </c>
      <c r="Q50" s="123">
        <f>INDEX('AEO 38'!$D$17:$AG$85,MATCH($B50,'AEO 38'!$B$17:$B$85,0),MATCH(Q$41,'AEO 38'!$D$1:$AG$1,0))</f>
        <v>5.7225210000000004</v>
      </c>
      <c r="R50" s="123">
        <f>INDEX('AEO 38'!$D$17:$AG$85,MATCH($B50,'AEO 38'!$B$17:$B$85,0),MATCH(R$41,'AEO 38'!$D$1:$AG$1,0))</f>
        <v>6.0618460000000001</v>
      </c>
      <c r="S50" s="123">
        <f>INDEX('AEO 38'!$D$17:$AG$85,MATCH($B50,'AEO 38'!$B$17:$B$85,0),MATCH(S$41,'AEO 38'!$D$1:$AG$1,0))</f>
        <v>6.4293589999999998</v>
      </c>
      <c r="T50" s="123">
        <f>INDEX('AEO 38'!$D$17:$AG$85,MATCH($B50,'AEO 38'!$B$17:$B$85,0),MATCH(T$41,'AEO 38'!$D$1:$AG$1,0))</f>
        <v>6.8157949999999996</v>
      </c>
      <c r="U50" s="123">
        <f>INDEX('AEO 38'!$D$17:$AG$85,MATCH($B50,'AEO 38'!$B$17:$B$85,0),MATCH(U$41,'AEO 38'!$D$1:$AG$1,0))</f>
        <v>7.2122669999999998</v>
      </c>
      <c r="V50" s="123">
        <f>INDEX('AEO 38'!$D$17:$AG$85,MATCH($B50,'AEO 38'!$B$17:$B$85,0),MATCH(V$41,'AEO 38'!$D$1:$AG$1,0))</f>
        <v>7.5705039999999997</v>
      </c>
      <c r="W50" s="123">
        <f>INDEX('AEO 38'!$D$17:$AG$85,MATCH($B50,'AEO 38'!$B$17:$B$85,0),MATCH(W$41,'AEO 38'!$D$1:$AG$1,0))</f>
        <v>7.988969</v>
      </c>
      <c r="X50" s="123">
        <f>INDEX('AEO 38'!$D$17:$AG$85,MATCH($B50,'AEO 38'!$B$17:$B$85,0),MATCH(X$41,'AEO 38'!$D$1:$AG$1,0))</f>
        <v>8.3385449999999999</v>
      </c>
      <c r="Y50" s="123">
        <f>INDEX('AEO 38'!$D$17:$AG$85,MATCH($B50,'AEO 38'!$B$17:$B$85,0),MATCH(Y$41,'AEO 38'!$D$1:$AG$1,0))</f>
        <v>8.6458829999999995</v>
      </c>
      <c r="Z50" s="123">
        <f>INDEX('AEO 38'!$D$17:$AG$85,MATCH($B50,'AEO 38'!$B$17:$B$85,0),MATCH(Z$41,'AEO 38'!$D$1:$AG$1,0))</f>
        <v>9.0122409999999995</v>
      </c>
      <c r="AA50" s="123">
        <f>INDEX('AEO 38'!$D$17:$AG$85,MATCH($B50,'AEO 38'!$B$17:$B$85,0),MATCH(AA$41,'AEO 38'!$D$1:$AG$1,0))</f>
        <v>9.3725339999999999</v>
      </c>
      <c r="AB50" s="123">
        <f>INDEX('AEO 38'!$D$17:$AG$85,MATCH($B50,'AEO 38'!$B$17:$B$85,0),MATCH(AB$41,'AEO 38'!$D$1:$AG$1,0))</f>
        <v>9.7399000000000004</v>
      </c>
      <c r="AC50" s="123">
        <f>INDEX('AEO 38'!$D$17:$AG$85,MATCH($B50,'AEO 38'!$B$17:$B$85,0),MATCH(AC$41,'AEO 38'!$D$1:$AG$1,0))</f>
        <v>10.127917999999999</v>
      </c>
      <c r="AD50" s="123">
        <f>INDEX('AEO 38'!$D$17:$AG$85,MATCH($B50,'AEO 38'!$B$17:$B$85,0),MATCH(AD$41,'AEO 38'!$D$1:$AG$1,0))</f>
        <v>10.413812999999999</v>
      </c>
      <c r="AE50" s="123">
        <f>INDEX('AEO 38'!$D$17:$AG$85,MATCH($B50,'AEO 38'!$B$17:$B$85,0),MATCH(AE$41,'AEO 38'!$D$1:$AG$1,0))</f>
        <v>10.671983000000001</v>
      </c>
      <c r="AF50" s="123">
        <f>INDEX('AEO 38'!$D$17:$AG$85,MATCH($B50,'AEO 38'!$B$17:$B$85,0),MATCH(AF$41,'AEO 38'!$D$1:$AG$1,0))</f>
        <v>10.965934000000001</v>
      </c>
      <c r="AG50" s="123">
        <f>INDEX('AEO 38'!$D$17:$AG$85,MATCH($B50,'AEO 38'!$B$17:$B$85,0),MATCH(AG$41,'AEO 38'!$D$1:$AG$1,0))</f>
        <v>11.253208000000001</v>
      </c>
    </row>
    <row r="51" spans="1:33">
      <c r="A51" s="114" t="s">
        <v>115</v>
      </c>
      <c r="B51" s="101" t="s">
        <v>858</v>
      </c>
      <c r="C51" s="123">
        <f>INDEX('AEO 38 (2021)'!$D$17:$AG$85,MATCH($B51,'AEO 38 (2021)'!$B$17:$B$85,0),MATCH(C$41,'AEO 38 (2021)'!$D$1:$AG$1,0))</f>
        <v>0</v>
      </c>
      <c r="D51" s="123">
        <f>INDEX('AEO 38'!$D$17:$AG$85,MATCH($B51,'AEO 38'!$B$17:$B$85,0),MATCH(D$41,'AEO 38'!$D$1:$AG$1,0))</f>
        <v>0</v>
      </c>
      <c r="E51" s="123">
        <f>INDEX('AEO 38'!$D$17:$AG$85,MATCH($B51,'AEO 38'!$B$17:$B$85,0),MATCH(E$41,'AEO 38'!$D$1:$AG$1,0))</f>
        <v>0</v>
      </c>
      <c r="F51" s="123">
        <f>INDEX('AEO 38'!$D$17:$AG$85,MATCH($B51,'AEO 38'!$B$17:$B$85,0),MATCH(F$41,'AEO 38'!$D$1:$AG$1,0))</f>
        <v>0</v>
      </c>
      <c r="G51" s="123">
        <f>INDEX('AEO 38'!$D$17:$AG$85,MATCH($B51,'AEO 38'!$B$17:$B$85,0),MATCH(G$41,'AEO 38'!$D$1:$AG$1,0))</f>
        <v>0</v>
      </c>
      <c r="H51" s="123">
        <f>INDEX('AEO 38'!$D$17:$AG$85,MATCH($B51,'AEO 38'!$B$17:$B$85,0),MATCH(H$41,'AEO 38'!$D$1:$AG$1,0))</f>
        <v>0</v>
      </c>
      <c r="I51" s="123">
        <f>INDEX('AEO 38'!$D$17:$AG$85,MATCH($B51,'AEO 38'!$B$17:$B$85,0),MATCH(I$41,'AEO 38'!$D$1:$AG$1,0))</f>
        <v>0</v>
      </c>
      <c r="J51" s="123">
        <f>INDEX('AEO 38'!$D$17:$AG$85,MATCH($B51,'AEO 38'!$B$17:$B$85,0),MATCH(J$41,'AEO 38'!$D$1:$AG$1,0))</f>
        <v>0</v>
      </c>
      <c r="K51" s="123">
        <f>INDEX('AEO 38'!$D$17:$AG$85,MATCH($B51,'AEO 38'!$B$17:$B$85,0),MATCH(K$41,'AEO 38'!$D$1:$AG$1,0))</f>
        <v>0</v>
      </c>
      <c r="L51" s="123">
        <f>INDEX('AEO 38'!$D$17:$AG$85,MATCH($B51,'AEO 38'!$B$17:$B$85,0),MATCH(L$41,'AEO 38'!$D$1:$AG$1,0))</f>
        <v>0</v>
      </c>
      <c r="M51" s="123">
        <f>INDEX('AEO 38'!$D$17:$AG$85,MATCH($B51,'AEO 38'!$B$17:$B$85,0),MATCH(M$41,'AEO 38'!$D$1:$AG$1,0))</f>
        <v>0</v>
      </c>
      <c r="N51" s="123">
        <f>INDEX('AEO 38'!$D$17:$AG$85,MATCH($B51,'AEO 38'!$B$17:$B$85,0),MATCH(N$41,'AEO 38'!$D$1:$AG$1,0))</f>
        <v>0</v>
      </c>
      <c r="O51" s="123">
        <f>INDEX('AEO 38'!$D$17:$AG$85,MATCH($B51,'AEO 38'!$B$17:$B$85,0),MATCH(O$41,'AEO 38'!$D$1:$AG$1,0))</f>
        <v>0</v>
      </c>
      <c r="P51" s="123">
        <f>INDEX('AEO 38'!$D$17:$AG$85,MATCH($B51,'AEO 38'!$B$17:$B$85,0),MATCH(P$41,'AEO 38'!$D$1:$AG$1,0))</f>
        <v>0</v>
      </c>
      <c r="Q51" s="123">
        <f>INDEX('AEO 38'!$D$17:$AG$85,MATCH($B51,'AEO 38'!$B$17:$B$85,0),MATCH(Q$41,'AEO 38'!$D$1:$AG$1,0))</f>
        <v>0</v>
      </c>
      <c r="R51" s="123">
        <f>INDEX('AEO 38'!$D$17:$AG$85,MATCH($B51,'AEO 38'!$B$17:$B$85,0),MATCH(R$41,'AEO 38'!$D$1:$AG$1,0))</f>
        <v>0</v>
      </c>
      <c r="S51" s="123">
        <f>INDEX('AEO 38'!$D$17:$AG$85,MATCH($B51,'AEO 38'!$B$17:$B$85,0),MATCH(S$41,'AEO 38'!$D$1:$AG$1,0))</f>
        <v>0</v>
      </c>
      <c r="T51" s="123">
        <f>INDEX('AEO 38'!$D$17:$AG$85,MATCH($B51,'AEO 38'!$B$17:$B$85,0),MATCH(T$41,'AEO 38'!$D$1:$AG$1,0))</f>
        <v>0</v>
      </c>
      <c r="U51" s="123">
        <f>INDEX('AEO 38'!$D$17:$AG$85,MATCH($B51,'AEO 38'!$B$17:$B$85,0),MATCH(U$41,'AEO 38'!$D$1:$AG$1,0))</f>
        <v>0</v>
      </c>
      <c r="V51" s="123">
        <f>INDEX('AEO 38'!$D$17:$AG$85,MATCH($B51,'AEO 38'!$B$17:$B$85,0),MATCH(V$41,'AEO 38'!$D$1:$AG$1,0))</f>
        <v>0</v>
      </c>
      <c r="W51" s="123">
        <f>INDEX('AEO 38'!$D$17:$AG$85,MATCH($B51,'AEO 38'!$B$17:$B$85,0),MATCH(W$41,'AEO 38'!$D$1:$AG$1,0))</f>
        <v>0</v>
      </c>
      <c r="X51" s="123">
        <f>INDEX('AEO 38'!$D$17:$AG$85,MATCH($B51,'AEO 38'!$B$17:$B$85,0),MATCH(X$41,'AEO 38'!$D$1:$AG$1,0))</f>
        <v>0</v>
      </c>
      <c r="Y51" s="123">
        <f>INDEX('AEO 38'!$D$17:$AG$85,MATCH($B51,'AEO 38'!$B$17:$B$85,0),MATCH(Y$41,'AEO 38'!$D$1:$AG$1,0))</f>
        <v>0</v>
      </c>
      <c r="Z51" s="123">
        <f>INDEX('AEO 38'!$D$17:$AG$85,MATCH($B51,'AEO 38'!$B$17:$B$85,0),MATCH(Z$41,'AEO 38'!$D$1:$AG$1,0))</f>
        <v>0</v>
      </c>
      <c r="AA51" s="123">
        <f>INDEX('AEO 38'!$D$17:$AG$85,MATCH($B51,'AEO 38'!$B$17:$B$85,0),MATCH(AA$41,'AEO 38'!$D$1:$AG$1,0))</f>
        <v>0</v>
      </c>
      <c r="AB51" s="123">
        <f>INDEX('AEO 38'!$D$17:$AG$85,MATCH($B51,'AEO 38'!$B$17:$B$85,0),MATCH(AB$41,'AEO 38'!$D$1:$AG$1,0))</f>
        <v>0</v>
      </c>
      <c r="AC51" s="123">
        <f>INDEX('AEO 38'!$D$17:$AG$85,MATCH($B51,'AEO 38'!$B$17:$B$85,0),MATCH(AC$41,'AEO 38'!$D$1:$AG$1,0))</f>
        <v>0</v>
      </c>
      <c r="AD51" s="123">
        <f>INDEX('AEO 38'!$D$17:$AG$85,MATCH($B51,'AEO 38'!$B$17:$B$85,0),MATCH(AD$41,'AEO 38'!$D$1:$AG$1,0))</f>
        <v>0</v>
      </c>
      <c r="AE51" s="123">
        <f>INDEX('AEO 38'!$D$17:$AG$85,MATCH($B51,'AEO 38'!$B$17:$B$85,0),MATCH(AE$41,'AEO 38'!$D$1:$AG$1,0))</f>
        <v>0</v>
      </c>
      <c r="AF51" s="123">
        <f>INDEX('AEO 38'!$D$17:$AG$85,MATCH($B51,'AEO 38'!$B$17:$B$85,0),MATCH(AF$41,'AEO 38'!$D$1:$AG$1,0))</f>
        <v>0</v>
      </c>
      <c r="AG51" s="123">
        <f>INDEX('AEO 38'!$D$17:$AG$85,MATCH($B51,'AEO 38'!$B$17:$B$85,0),MATCH(AG$41,'AEO 38'!$D$1:$AG$1,0))</f>
        <v>0</v>
      </c>
    </row>
    <row r="52" spans="1:33">
      <c r="A52" s="114" t="s">
        <v>114</v>
      </c>
      <c r="B52" s="101" t="s">
        <v>859</v>
      </c>
      <c r="C52" s="123">
        <f>INDEX('AEO 38 (2021)'!$D$17:$AG$85,MATCH($B52,'AEO 38 (2021)'!$B$17:$B$85,0),MATCH(C$41,'AEO 38 (2021)'!$D$1:$AG$1,0))</f>
        <v>124.64211299999999</v>
      </c>
      <c r="D52" s="123">
        <f>INDEX('AEO 38'!$D$17:$AG$85,MATCH($B52,'AEO 38'!$B$17:$B$85,0),MATCH(D$41,'AEO 38'!$D$1:$AG$1,0))</f>
        <v>343.317139</v>
      </c>
      <c r="E52" s="123">
        <f>INDEX('AEO 38'!$D$17:$AG$85,MATCH($B52,'AEO 38'!$B$17:$B$85,0),MATCH(E$41,'AEO 38'!$D$1:$AG$1,0))</f>
        <v>379.37661700000001</v>
      </c>
      <c r="F52" s="123">
        <f>INDEX('AEO 38'!$D$17:$AG$85,MATCH($B52,'AEO 38'!$B$17:$B$85,0),MATCH(F$41,'AEO 38'!$D$1:$AG$1,0))</f>
        <v>402.39437900000001</v>
      </c>
      <c r="G52" s="123">
        <f>INDEX('AEO 38'!$D$17:$AG$85,MATCH($B52,'AEO 38'!$B$17:$B$85,0),MATCH(G$41,'AEO 38'!$D$1:$AG$1,0))</f>
        <v>392.54373199999998</v>
      </c>
      <c r="H52" s="123">
        <f>INDEX('AEO 38'!$D$17:$AG$85,MATCH($B52,'AEO 38'!$B$17:$B$85,0),MATCH(H$41,'AEO 38'!$D$1:$AG$1,0))</f>
        <v>377.09652699999998</v>
      </c>
      <c r="I52" s="123">
        <f>INDEX('AEO 38'!$D$17:$AG$85,MATCH($B52,'AEO 38'!$B$17:$B$85,0),MATCH(I$41,'AEO 38'!$D$1:$AG$1,0))</f>
        <v>376.601044</v>
      </c>
      <c r="J52" s="123">
        <f>INDEX('AEO 38'!$D$17:$AG$85,MATCH($B52,'AEO 38'!$B$17:$B$85,0),MATCH(J$41,'AEO 38'!$D$1:$AG$1,0))</f>
        <v>378.19699100000003</v>
      </c>
      <c r="K52" s="123">
        <f>INDEX('AEO 38'!$D$17:$AG$85,MATCH($B52,'AEO 38'!$B$17:$B$85,0),MATCH(K$41,'AEO 38'!$D$1:$AG$1,0))</f>
        <v>379.53359999999998</v>
      </c>
      <c r="L52" s="123">
        <f>INDEX('AEO 38'!$D$17:$AG$85,MATCH($B52,'AEO 38'!$B$17:$B$85,0),MATCH(L$41,'AEO 38'!$D$1:$AG$1,0))</f>
        <v>383.20068400000002</v>
      </c>
      <c r="M52" s="123">
        <f>INDEX('AEO 38'!$D$17:$AG$85,MATCH($B52,'AEO 38'!$B$17:$B$85,0),MATCH(M$41,'AEO 38'!$D$1:$AG$1,0))</f>
        <v>390.06442299999998</v>
      </c>
      <c r="N52" s="123">
        <f>INDEX('AEO 38'!$D$17:$AG$85,MATCH($B52,'AEO 38'!$B$17:$B$85,0),MATCH(N$41,'AEO 38'!$D$1:$AG$1,0))</f>
        <v>401.16348299999999</v>
      </c>
      <c r="O52" s="123">
        <f>INDEX('AEO 38'!$D$17:$AG$85,MATCH($B52,'AEO 38'!$B$17:$B$85,0),MATCH(O$41,'AEO 38'!$D$1:$AG$1,0))</f>
        <v>406.15566999999999</v>
      </c>
      <c r="P52" s="123">
        <f>INDEX('AEO 38'!$D$17:$AG$85,MATCH($B52,'AEO 38'!$B$17:$B$85,0),MATCH(P$41,'AEO 38'!$D$1:$AG$1,0))</f>
        <v>411.82772799999998</v>
      </c>
      <c r="Q52" s="123">
        <f>INDEX('AEO 38'!$D$17:$AG$85,MATCH($B52,'AEO 38'!$B$17:$B$85,0),MATCH(Q$41,'AEO 38'!$D$1:$AG$1,0))</f>
        <v>416.29428100000001</v>
      </c>
      <c r="R52" s="123">
        <f>INDEX('AEO 38'!$D$17:$AG$85,MATCH($B52,'AEO 38'!$B$17:$B$85,0),MATCH(R$41,'AEO 38'!$D$1:$AG$1,0))</f>
        <v>418.22027600000001</v>
      </c>
      <c r="S52" s="123">
        <f>INDEX('AEO 38'!$D$17:$AG$85,MATCH($B52,'AEO 38'!$B$17:$B$85,0),MATCH(S$41,'AEO 38'!$D$1:$AG$1,0))</f>
        <v>422.40411399999999</v>
      </c>
      <c r="T52" s="123">
        <f>INDEX('AEO 38'!$D$17:$AG$85,MATCH($B52,'AEO 38'!$B$17:$B$85,0),MATCH(T$41,'AEO 38'!$D$1:$AG$1,0))</f>
        <v>427.717377</v>
      </c>
      <c r="U52" s="123">
        <f>INDEX('AEO 38'!$D$17:$AG$85,MATCH($B52,'AEO 38'!$B$17:$B$85,0),MATCH(U$41,'AEO 38'!$D$1:$AG$1,0))</f>
        <v>433.48941000000002</v>
      </c>
      <c r="V52" s="123">
        <f>INDEX('AEO 38'!$D$17:$AG$85,MATCH($B52,'AEO 38'!$B$17:$B$85,0),MATCH(V$41,'AEO 38'!$D$1:$AG$1,0))</f>
        <v>437.05853300000001</v>
      </c>
      <c r="W52" s="123">
        <f>INDEX('AEO 38'!$D$17:$AG$85,MATCH($B52,'AEO 38'!$B$17:$B$85,0),MATCH(W$41,'AEO 38'!$D$1:$AG$1,0))</f>
        <v>444.10845899999998</v>
      </c>
      <c r="X52" s="123">
        <f>INDEX('AEO 38'!$D$17:$AG$85,MATCH($B52,'AEO 38'!$B$17:$B$85,0),MATCH(X$41,'AEO 38'!$D$1:$AG$1,0))</f>
        <v>449.69751000000002</v>
      </c>
      <c r="Y52" s="123">
        <f>INDEX('AEO 38'!$D$17:$AG$85,MATCH($B52,'AEO 38'!$B$17:$B$85,0),MATCH(Y$41,'AEO 38'!$D$1:$AG$1,0))</f>
        <v>451.05535900000001</v>
      </c>
      <c r="Z52" s="123">
        <f>INDEX('AEO 38'!$D$17:$AG$85,MATCH($B52,'AEO 38'!$B$17:$B$85,0),MATCH(Z$41,'AEO 38'!$D$1:$AG$1,0))</f>
        <v>455.41345200000001</v>
      </c>
      <c r="AA52" s="123">
        <f>INDEX('AEO 38'!$D$17:$AG$85,MATCH($B52,'AEO 38'!$B$17:$B$85,0),MATCH(AA$41,'AEO 38'!$D$1:$AG$1,0))</f>
        <v>459.33264200000002</v>
      </c>
      <c r="AB52" s="123">
        <f>INDEX('AEO 38'!$D$17:$AG$85,MATCH($B52,'AEO 38'!$B$17:$B$85,0),MATCH(AB$41,'AEO 38'!$D$1:$AG$1,0))</f>
        <v>463.70318600000002</v>
      </c>
      <c r="AC52" s="123">
        <f>INDEX('AEO 38'!$D$17:$AG$85,MATCH($B52,'AEO 38'!$B$17:$B$85,0),MATCH(AC$41,'AEO 38'!$D$1:$AG$1,0))</f>
        <v>469.02401700000001</v>
      </c>
      <c r="AD52" s="123">
        <f>INDEX('AEO 38'!$D$17:$AG$85,MATCH($B52,'AEO 38'!$B$17:$B$85,0),MATCH(AD$41,'AEO 38'!$D$1:$AG$1,0))</f>
        <v>469.51226800000001</v>
      </c>
      <c r="AE52" s="123">
        <f>INDEX('AEO 38'!$D$17:$AG$85,MATCH($B52,'AEO 38'!$B$17:$B$85,0),MATCH(AE$41,'AEO 38'!$D$1:$AG$1,0))</f>
        <v>469.13092</v>
      </c>
      <c r="AF52" s="123">
        <f>INDEX('AEO 38'!$D$17:$AG$85,MATCH($B52,'AEO 38'!$B$17:$B$85,0),MATCH(AF$41,'AEO 38'!$D$1:$AG$1,0))</f>
        <v>470.430206</v>
      </c>
      <c r="AG52" s="123">
        <f>INDEX('AEO 38'!$D$17:$AG$85,MATCH($B52,'AEO 38'!$B$17:$B$85,0),MATCH(AG$41,'AEO 38'!$D$1:$AG$1,0))</f>
        <v>471.58999599999999</v>
      </c>
    </row>
    <row r="53" spans="1:33">
      <c r="A53" s="114" t="s">
        <v>113</v>
      </c>
      <c r="B53" s="101" t="s">
        <v>860</v>
      </c>
      <c r="C53" s="123">
        <f>INDEX('AEO 38 (2021)'!$D$17:$AG$85,MATCH($B53,'AEO 38 (2021)'!$B$17:$B$85,0),MATCH(C$41,'AEO 38 (2021)'!$D$1:$AG$1,0))</f>
        <v>0.44435400000000003</v>
      </c>
      <c r="D53" s="123">
        <f>INDEX('AEO 38'!$D$17:$AG$85,MATCH($B53,'AEO 38'!$B$17:$B$85,0),MATCH(D$41,'AEO 38'!$D$1:$AG$1,0))</f>
        <v>0.135659</v>
      </c>
      <c r="E53" s="123">
        <f>INDEX('AEO 38'!$D$17:$AG$85,MATCH($B53,'AEO 38'!$B$17:$B$85,0),MATCH(E$41,'AEO 38'!$D$1:$AG$1,0))</f>
        <v>0.161299</v>
      </c>
      <c r="F53" s="123">
        <f>INDEX('AEO 38'!$D$17:$AG$85,MATCH($B53,'AEO 38'!$B$17:$B$85,0),MATCH(F$41,'AEO 38'!$D$1:$AG$1,0))</f>
        <v>0.18510099999999999</v>
      </c>
      <c r="G53" s="123">
        <f>INDEX('AEO 38'!$D$17:$AG$85,MATCH($B53,'AEO 38'!$B$17:$B$85,0),MATCH(G$41,'AEO 38'!$D$1:$AG$1,0))</f>
        <v>0.193879</v>
      </c>
      <c r="H53" s="123">
        <f>INDEX('AEO 38'!$D$17:$AG$85,MATCH($B53,'AEO 38'!$B$17:$B$85,0),MATCH(H$41,'AEO 38'!$D$1:$AG$1,0))</f>
        <v>0.197186</v>
      </c>
      <c r="I53" s="123">
        <f>INDEX('AEO 38'!$D$17:$AG$85,MATCH($B53,'AEO 38'!$B$17:$B$85,0),MATCH(I$41,'AEO 38'!$D$1:$AG$1,0))</f>
        <v>0.194942</v>
      </c>
      <c r="J53" s="123">
        <f>INDEX('AEO 38'!$D$17:$AG$85,MATCH($B53,'AEO 38'!$B$17:$B$85,0),MATCH(J$41,'AEO 38'!$D$1:$AG$1,0))</f>
        <v>0.19111300000000001</v>
      </c>
      <c r="K53" s="123">
        <f>INDEX('AEO 38'!$D$17:$AG$85,MATCH($B53,'AEO 38'!$B$17:$B$85,0),MATCH(K$41,'AEO 38'!$D$1:$AG$1,0))</f>
        <v>0.18649199999999999</v>
      </c>
      <c r="L53" s="123">
        <f>INDEX('AEO 38'!$D$17:$AG$85,MATCH($B53,'AEO 38'!$B$17:$B$85,0),MATCH(L$41,'AEO 38'!$D$1:$AG$1,0))</f>
        <v>0.18068100000000001</v>
      </c>
      <c r="M53" s="123">
        <f>INDEX('AEO 38'!$D$17:$AG$85,MATCH($B53,'AEO 38'!$B$17:$B$85,0),MATCH(M$41,'AEO 38'!$D$1:$AG$1,0))</f>
        <v>0.178481</v>
      </c>
      <c r="N53" s="123">
        <f>INDEX('AEO 38'!$D$17:$AG$85,MATCH($B53,'AEO 38'!$B$17:$B$85,0),MATCH(N$41,'AEO 38'!$D$1:$AG$1,0))</f>
        <v>0.17538599999999999</v>
      </c>
      <c r="O53" s="123">
        <f>INDEX('AEO 38'!$D$17:$AG$85,MATCH($B53,'AEO 38'!$B$17:$B$85,0),MATCH(O$41,'AEO 38'!$D$1:$AG$1,0))</f>
        <v>0.17582200000000001</v>
      </c>
      <c r="P53" s="123">
        <f>INDEX('AEO 38'!$D$17:$AG$85,MATCH($B53,'AEO 38'!$B$17:$B$85,0),MATCH(P$41,'AEO 38'!$D$1:$AG$1,0))</f>
        <v>0.17375199999999999</v>
      </c>
      <c r="Q53" s="123">
        <f>INDEX('AEO 38'!$D$17:$AG$85,MATCH($B53,'AEO 38'!$B$17:$B$85,0),MATCH(Q$41,'AEO 38'!$D$1:$AG$1,0))</f>
        <v>0.172374</v>
      </c>
      <c r="R53" s="123">
        <f>INDEX('AEO 38'!$D$17:$AG$85,MATCH($B53,'AEO 38'!$B$17:$B$85,0),MATCH(R$41,'AEO 38'!$D$1:$AG$1,0))</f>
        <v>0.17092399999999999</v>
      </c>
      <c r="S53" s="123">
        <f>INDEX('AEO 38'!$D$17:$AG$85,MATCH($B53,'AEO 38'!$B$17:$B$85,0),MATCH(S$41,'AEO 38'!$D$1:$AG$1,0))</f>
        <v>0.169711</v>
      </c>
      <c r="T53" s="123">
        <f>INDEX('AEO 38'!$D$17:$AG$85,MATCH($B53,'AEO 38'!$B$17:$B$85,0),MATCH(T$41,'AEO 38'!$D$1:$AG$1,0))</f>
        <v>0.16912099999999999</v>
      </c>
      <c r="U53" s="123">
        <f>INDEX('AEO 38'!$D$17:$AG$85,MATCH($B53,'AEO 38'!$B$17:$B$85,0),MATCH(U$41,'AEO 38'!$D$1:$AG$1,0))</f>
        <v>0.16892599999999999</v>
      </c>
      <c r="V53" s="123">
        <f>INDEX('AEO 38'!$D$17:$AG$85,MATCH($B53,'AEO 38'!$B$17:$B$85,0),MATCH(V$41,'AEO 38'!$D$1:$AG$1,0))</f>
        <v>0.16833999999999999</v>
      </c>
      <c r="W53" s="123">
        <f>INDEX('AEO 38'!$D$17:$AG$85,MATCH($B53,'AEO 38'!$B$17:$B$85,0),MATCH(W$41,'AEO 38'!$D$1:$AG$1,0))</f>
        <v>0.16824700000000001</v>
      </c>
      <c r="X53" s="123">
        <f>INDEX('AEO 38'!$D$17:$AG$85,MATCH($B53,'AEO 38'!$B$17:$B$85,0),MATCH(X$41,'AEO 38'!$D$1:$AG$1,0))</f>
        <v>0.16797799999999999</v>
      </c>
      <c r="Y53" s="123">
        <f>INDEX('AEO 38'!$D$17:$AG$85,MATCH($B53,'AEO 38'!$B$17:$B$85,0),MATCH(Y$41,'AEO 38'!$D$1:$AG$1,0))</f>
        <v>0.166934</v>
      </c>
      <c r="Z53" s="123">
        <f>INDEX('AEO 38'!$D$17:$AG$85,MATCH($B53,'AEO 38'!$B$17:$B$85,0),MATCH(Z$41,'AEO 38'!$D$1:$AG$1,0))</f>
        <v>0.166686</v>
      </c>
      <c r="AA53" s="123">
        <f>INDEX('AEO 38'!$D$17:$AG$85,MATCH($B53,'AEO 38'!$B$17:$B$85,0),MATCH(AA$41,'AEO 38'!$D$1:$AG$1,0))</f>
        <v>0.16744400000000001</v>
      </c>
      <c r="AB53" s="123">
        <f>INDEX('AEO 38'!$D$17:$AG$85,MATCH($B53,'AEO 38'!$B$17:$B$85,0),MATCH(AB$41,'AEO 38'!$D$1:$AG$1,0))</f>
        <v>0.16803999999999999</v>
      </c>
      <c r="AC53" s="123">
        <f>INDEX('AEO 38'!$D$17:$AG$85,MATCH($B53,'AEO 38'!$B$17:$B$85,0),MATCH(AC$41,'AEO 38'!$D$1:$AG$1,0))</f>
        <v>0.16836899999999999</v>
      </c>
      <c r="AD53" s="123">
        <f>INDEX('AEO 38'!$D$17:$AG$85,MATCH($B53,'AEO 38'!$B$17:$B$85,0),MATCH(AD$41,'AEO 38'!$D$1:$AG$1,0))</f>
        <v>0.16733999999999999</v>
      </c>
      <c r="AE53" s="123">
        <f>INDEX('AEO 38'!$D$17:$AG$85,MATCH($B53,'AEO 38'!$B$17:$B$85,0),MATCH(AE$41,'AEO 38'!$D$1:$AG$1,0))</f>
        <v>0.165464</v>
      </c>
      <c r="AF53" s="123">
        <f>INDEX('AEO 38'!$D$17:$AG$85,MATCH($B53,'AEO 38'!$B$17:$B$85,0),MATCH(AF$41,'AEO 38'!$D$1:$AG$1,0))</f>
        <v>0.16389999999999999</v>
      </c>
      <c r="AG53" s="123">
        <f>INDEX('AEO 38'!$D$17:$AG$85,MATCH($B53,'AEO 38'!$B$17:$B$85,0),MATCH(AG$41,'AEO 38'!$D$1:$AG$1,0))</f>
        <v>0.16307199999999999</v>
      </c>
    </row>
    <row r="54" spans="1:33">
      <c r="A54" s="114" t="s">
        <v>113</v>
      </c>
      <c r="B54" s="101" t="s">
        <v>861</v>
      </c>
      <c r="C54" s="123">
        <f>INDEX('AEO 38 (2021)'!$D$17:$AG$85,MATCH($B54,'AEO 38 (2021)'!$B$17:$B$85,0),MATCH(C$41,'AEO 38 (2021)'!$D$1:$AG$1,0))</f>
        <v>2.2801879999999999</v>
      </c>
      <c r="D54" s="123">
        <f>INDEX('AEO 38'!$D$17:$AG$85,MATCH($B54,'AEO 38'!$B$17:$B$85,0),MATCH(D$41,'AEO 38'!$D$1:$AG$1,0))</f>
        <v>9.4126000000000001E-2</v>
      </c>
      <c r="E54" s="123">
        <f>INDEX('AEO 38'!$D$17:$AG$85,MATCH($B54,'AEO 38'!$B$17:$B$85,0),MATCH(E$41,'AEO 38'!$D$1:$AG$1,0))</f>
        <v>9.9733000000000002E-2</v>
      </c>
      <c r="F54" s="123">
        <f>INDEX('AEO 38'!$D$17:$AG$85,MATCH($B54,'AEO 38'!$B$17:$B$85,0),MATCH(F$41,'AEO 38'!$D$1:$AG$1,0))</f>
        <v>9.7998000000000002E-2</v>
      </c>
      <c r="G54" s="123">
        <f>INDEX('AEO 38'!$D$17:$AG$85,MATCH($B54,'AEO 38'!$B$17:$B$85,0),MATCH(G$41,'AEO 38'!$D$1:$AG$1,0))</f>
        <v>9.0476000000000001E-2</v>
      </c>
      <c r="H54" s="123">
        <f>INDEX('AEO 38'!$D$17:$AG$85,MATCH($B54,'AEO 38'!$B$17:$B$85,0),MATCH(H$41,'AEO 38'!$D$1:$AG$1,0))</f>
        <v>8.5753999999999997E-2</v>
      </c>
      <c r="I54" s="123">
        <f>INDEX('AEO 38'!$D$17:$AG$85,MATCH($B54,'AEO 38'!$B$17:$B$85,0),MATCH(I$41,'AEO 38'!$D$1:$AG$1,0))</f>
        <v>8.2877999999999993E-2</v>
      </c>
      <c r="J54" s="123">
        <f>INDEX('AEO 38'!$D$17:$AG$85,MATCH($B54,'AEO 38'!$B$17:$B$85,0),MATCH(J$41,'AEO 38'!$D$1:$AG$1,0))</f>
        <v>8.1499000000000002E-2</v>
      </c>
      <c r="K54" s="123">
        <f>INDEX('AEO 38'!$D$17:$AG$85,MATCH($B54,'AEO 38'!$B$17:$B$85,0),MATCH(K$41,'AEO 38'!$D$1:$AG$1,0))</f>
        <v>8.0549999999999997E-2</v>
      </c>
      <c r="L54" s="123">
        <f>INDEX('AEO 38'!$D$17:$AG$85,MATCH($B54,'AEO 38'!$B$17:$B$85,0),MATCH(L$41,'AEO 38'!$D$1:$AG$1,0))</f>
        <v>7.9657000000000006E-2</v>
      </c>
      <c r="M54" s="123">
        <f>INDEX('AEO 38'!$D$17:$AG$85,MATCH($B54,'AEO 38'!$B$17:$B$85,0),MATCH(M$41,'AEO 38'!$D$1:$AG$1,0))</f>
        <v>7.9951999999999995E-2</v>
      </c>
      <c r="N54" s="123">
        <f>INDEX('AEO 38'!$D$17:$AG$85,MATCH($B54,'AEO 38'!$B$17:$B$85,0),MATCH(N$41,'AEO 38'!$D$1:$AG$1,0))</f>
        <v>7.8335000000000002E-2</v>
      </c>
      <c r="O54" s="123">
        <f>INDEX('AEO 38'!$D$17:$AG$85,MATCH($B54,'AEO 38'!$B$17:$B$85,0),MATCH(O$41,'AEO 38'!$D$1:$AG$1,0))</f>
        <v>7.9973000000000002E-2</v>
      </c>
      <c r="P54" s="123">
        <f>INDEX('AEO 38'!$D$17:$AG$85,MATCH($B54,'AEO 38'!$B$17:$B$85,0),MATCH(P$41,'AEO 38'!$D$1:$AG$1,0))</f>
        <v>7.9768000000000006E-2</v>
      </c>
      <c r="Q54" s="123">
        <f>INDEX('AEO 38'!$D$17:$AG$85,MATCH($B54,'AEO 38'!$B$17:$B$85,0),MATCH(Q$41,'AEO 38'!$D$1:$AG$1,0))</f>
        <v>8.0013000000000001E-2</v>
      </c>
      <c r="R54" s="123">
        <f>INDEX('AEO 38'!$D$17:$AG$85,MATCH($B54,'AEO 38'!$B$17:$B$85,0),MATCH(R$41,'AEO 38'!$D$1:$AG$1,0))</f>
        <v>8.0080999999999999E-2</v>
      </c>
      <c r="S54" s="123">
        <f>INDEX('AEO 38'!$D$17:$AG$85,MATCH($B54,'AEO 38'!$B$17:$B$85,0),MATCH(S$41,'AEO 38'!$D$1:$AG$1,0))</f>
        <v>8.0223000000000003E-2</v>
      </c>
      <c r="T54" s="123">
        <f>INDEX('AEO 38'!$D$17:$AG$85,MATCH($B54,'AEO 38'!$B$17:$B$85,0),MATCH(T$41,'AEO 38'!$D$1:$AG$1,0))</f>
        <v>8.0840999999999996E-2</v>
      </c>
      <c r="U54" s="123">
        <f>INDEX('AEO 38'!$D$17:$AG$85,MATCH($B54,'AEO 38'!$B$17:$B$85,0),MATCH(U$41,'AEO 38'!$D$1:$AG$1,0))</f>
        <v>8.1698999999999994E-2</v>
      </c>
      <c r="V54" s="123">
        <f>INDEX('AEO 38'!$D$17:$AG$85,MATCH($B54,'AEO 38'!$B$17:$B$85,0),MATCH(V$41,'AEO 38'!$D$1:$AG$1,0))</f>
        <v>8.2257999999999998E-2</v>
      </c>
      <c r="W54" s="123">
        <f>INDEX('AEO 38'!$D$17:$AG$85,MATCH($B54,'AEO 38'!$B$17:$B$85,0),MATCH(W$41,'AEO 38'!$D$1:$AG$1,0))</f>
        <v>8.3013000000000003E-2</v>
      </c>
      <c r="X54" s="123">
        <f>INDEX('AEO 38'!$D$17:$AG$85,MATCH($B54,'AEO 38'!$B$17:$B$85,0),MATCH(X$41,'AEO 38'!$D$1:$AG$1,0))</f>
        <v>8.3587999999999996E-2</v>
      </c>
      <c r="Y54" s="123">
        <f>INDEX('AEO 38'!$D$17:$AG$85,MATCH($B54,'AEO 38'!$B$17:$B$85,0),MATCH(Y$41,'AEO 38'!$D$1:$AG$1,0))</f>
        <v>8.3729999999999999E-2</v>
      </c>
      <c r="Z54" s="123">
        <f>INDEX('AEO 38'!$D$17:$AG$85,MATCH($B54,'AEO 38'!$B$17:$B$85,0),MATCH(Z$41,'AEO 38'!$D$1:$AG$1,0))</f>
        <v>8.4310999999999997E-2</v>
      </c>
      <c r="AA54" s="123">
        <f>INDEX('AEO 38'!$D$17:$AG$85,MATCH($B54,'AEO 38'!$B$17:$B$85,0),MATCH(AA$41,'AEO 38'!$D$1:$AG$1,0))</f>
        <v>8.5456000000000004E-2</v>
      </c>
      <c r="AB54" s="123">
        <f>INDEX('AEO 38'!$D$17:$AG$85,MATCH($B54,'AEO 38'!$B$17:$B$85,0),MATCH(AB$41,'AEO 38'!$D$1:$AG$1,0))</f>
        <v>8.6542999999999995E-2</v>
      </c>
      <c r="AC54" s="123">
        <f>INDEX('AEO 38'!$D$17:$AG$85,MATCH($B54,'AEO 38'!$B$17:$B$85,0),MATCH(AC$41,'AEO 38'!$D$1:$AG$1,0))</f>
        <v>8.7581999999999993E-2</v>
      </c>
      <c r="AD54" s="123">
        <f>INDEX('AEO 38'!$D$17:$AG$85,MATCH($B54,'AEO 38'!$B$17:$B$85,0),MATCH(AD$41,'AEO 38'!$D$1:$AG$1,0))</f>
        <v>8.7939000000000003E-2</v>
      </c>
      <c r="AE54" s="123">
        <f>INDEX('AEO 38'!$D$17:$AG$85,MATCH($B54,'AEO 38'!$B$17:$B$85,0),MATCH(AE$41,'AEO 38'!$D$1:$AG$1,0))</f>
        <v>8.7706000000000006E-2</v>
      </c>
      <c r="AF54" s="123">
        <f>INDEX('AEO 38'!$D$17:$AG$85,MATCH($B54,'AEO 38'!$B$17:$B$85,0),MATCH(AF$41,'AEO 38'!$D$1:$AG$1,0))</f>
        <v>8.7567000000000006E-2</v>
      </c>
      <c r="AG54" s="123">
        <f>INDEX('AEO 38'!$D$17:$AG$85,MATCH($B54,'AEO 38'!$B$17:$B$85,0),MATCH(AG$41,'AEO 38'!$D$1:$AG$1,0))</f>
        <v>8.7716000000000002E-2</v>
      </c>
    </row>
    <row r="55" spans="1:33">
      <c r="A55" s="114" t="s">
        <v>787</v>
      </c>
      <c r="B55" s="101" t="s">
        <v>862</v>
      </c>
      <c r="C55" s="123">
        <f>INDEX('AEO 38 (2021)'!$D$17:$AG$85,MATCH($B55,'AEO 38 (2021)'!$B$17:$B$85,0),MATCH(C$41,'AEO 38 (2021)'!$D$1:$AG$1,0))</f>
        <v>0.41968899999999998</v>
      </c>
      <c r="D55" s="123">
        <f>INDEX('AEO 38'!$D$17:$AG$85,MATCH($B55,'AEO 38'!$B$17:$B$85,0),MATCH(D$41,'AEO 38'!$D$1:$AG$1,0))</f>
        <v>6.4287999999999998E-2</v>
      </c>
      <c r="E55" s="123">
        <f>INDEX('AEO 38'!$D$17:$AG$85,MATCH($B55,'AEO 38'!$B$17:$B$85,0),MATCH(E$41,'AEO 38'!$D$1:$AG$1,0))</f>
        <v>9.9948999999999996E-2</v>
      </c>
      <c r="F55" s="123">
        <f>INDEX('AEO 38'!$D$17:$AG$85,MATCH($B55,'AEO 38'!$B$17:$B$85,0),MATCH(F$41,'AEO 38'!$D$1:$AG$1,0))</f>
        <v>0.11582199999999999</v>
      </c>
      <c r="G55" s="123">
        <f>INDEX('AEO 38'!$D$17:$AG$85,MATCH($B55,'AEO 38'!$B$17:$B$85,0),MATCH(G$41,'AEO 38'!$D$1:$AG$1,0))</f>
        <v>0.10817300000000001</v>
      </c>
      <c r="H55" s="123">
        <f>INDEX('AEO 38'!$D$17:$AG$85,MATCH($B55,'AEO 38'!$B$17:$B$85,0),MATCH(H$41,'AEO 38'!$D$1:$AG$1,0))</f>
        <v>0.10398499999999999</v>
      </c>
      <c r="I55" s="123">
        <f>INDEX('AEO 38'!$D$17:$AG$85,MATCH($B55,'AEO 38'!$B$17:$B$85,0),MATCH(I$41,'AEO 38'!$D$1:$AG$1,0))</f>
        <v>0.101062</v>
      </c>
      <c r="J55" s="123">
        <f>INDEX('AEO 38'!$D$17:$AG$85,MATCH($B55,'AEO 38'!$B$17:$B$85,0),MATCH(J$41,'AEO 38'!$D$1:$AG$1,0))</f>
        <v>9.9968000000000001E-2</v>
      </c>
      <c r="K55" s="123">
        <f>INDEX('AEO 38'!$D$17:$AG$85,MATCH($B55,'AEO 38'!$B$17:$B$85,0),MATCH(K$41,'AEO 38'!$D$1:$AG$1,0))</f>
        <v>9.9309999999999996E-2</v>
      </c>
      <c r="L55" s="123">
        <f>INDEX('AEO 38'!$D$17:$AG$85,MATCH($B55,'AEO 38'!$B$17:$B$85,0),MATCH(L$41,'AEO 38'!$D$1:$AG$1,0))</f>
        <v>9.9463999999999997E-2</v>
      </c>
      <c r="M55" s="123">
        <f>INDEX('AEO 38'!$D$17:$AG$85,MATCH($B55,'AEO 38'!$B$17:$B$85,0),MATCH(M$41,'AEO 38'!$D$1:$AG$1,0))</f>
        <v>0.100022</v>
      </c>
      <c r="N55" s="123">
        <f>INDEX('AEO 38'!$D$17:$AG$85,MATCH($B55,'AEO 38'!$B$17:$B$85,0),MATCH(N$41,'AEO 38'!$D$1:$AG$1,0))</f>
        <v>0.102564</v>
      </c>
      <c r="O55" s="123">
        <f>INDEX('AEO 38'!$D$17:$AG$85,MATCH($B55,'AEO 38'!$B$17:$B$85,0),MATCH(O$41,'AEO 38'!$D$1:$AG$1,0))</f>
        <v>0.107711</v>
      </c>
      <c r="P55" s="123">
        <f>INDEX('AEO 38'!$D$17:$AG$85,MATCH($B55,'AEO 38'!$B$17:$B$85,0),MATCH(P$41,'AEO 38'!$D$1:$AG$1,0))</f>
        <v>0.109934</v>
      </c>
      <c r="Q55" s="123">
        <f>INDEX('AEO 38'!$D$17:$AG$85,MATCH($B55,'AEO 38'!$B$17:$B$85,0),MATCH(Q$41,'AEO 38'!$D$1:$AG$1,0))</f>
        <v>0.112191</v>
      </c>
      <c r="R55" s="123">
        <f>INDEX('AEO 38'!$D$17:$AG$85,MATCH($B55,'AEO 38'!$B$17:$B$85,0),MATCH(R$41,'AEO 38'!$D$1:$AG$1,0))</f>
        <v>0.11408600000000001</v>
      </c>
      <c r="S55" s="123">
        <f>INDEX('AEO 38'!$D$17:$AG$85,MATCH($B55,'AEO 38'!$B$17:$B$85,0),MATCH(S$41,'AEO 38'!$D$1:$AG$1,0))</f>
        <v>0.115953</v>
      </c>
      <c r="T55" s="123">
        <f>INDEX('AEO 38'!$D$17:$AG$85,MATCH($B55,'AEO 38'!$B$17:$B$85,0),MATCH(T$41,'AEO 38'!$D$1:$AG$1,0))</f>
        <v>0.118549</v>
      </c>
      <c r="U55" s="123">
        <f>INDEX('AEO 38'!$D$17:$AG$85,MATCH($B55,'AEO 38'!$B$17:$B$85,0),MATCH(U$41,'AEO 38'!$D$1:$AG$1,0))</f>
        <v>0.121299</v>
      </c>
      <c r="V55" s="123">
        <f>INDEX('AEO 38'!$D$17:$AG$85,MATCH($B55,'AEO 38'!$B$17:$B$85,0),MATCH(V$41,'AEO 38'!$D$1:$AG$1,0))</f>
        <v>0.12512000000000001</v>
      </c>
      <c r="W55" s="123">
        <f>INDEX('AEO 38'!$D$17:$AG$85,MATCH($B55,'AEO 38'!$B$17:$B$85,0),MATCH(W$41,'AEO 38'!$D$1:$AG$1,0))</f>
        <v>0.12748899999999999</v>
      </c>
      <c r="X55" s="123">
        <f>INDEX('AEO 38'!$D$17:$AG$85,MATCH($B55,'AEO 38'!$B$17:$B$85,0),MATCH(X$41,'AEO 38'!$D$1:$AG$1,0))</f>
        <v>0.13037099999999999</v>
      </c>
      <c r="Y55" s="123">
        <f>INDEX('AEO 38'!$D$17:$AG$85,MATCH($B55,'AEO 38'!$B$17:$B$85,0),MATCH(Y$41,'AEO 38'!$D$1:$AG$1,0))</f>
        <v>0.13344600000000001</v>
      </c>
      <c r="Z55" s="123">
        <f>INDEX('AEO 38'!$D$17:$AG$85,MATCH($B55,'AEO 38'!$B$17:$B$85,0),MATCH(Z$41,'AEO 38'!$D$1:$AG$1,0))</f>
        <v>0.135906</v>
      </c>
      <c r="AA55" s="123">
        <f>INDEX('AEO 38'!$D$17:$AG$85,MATCH($B55,'AEO 38'!$B$17:$B$85,0),MATCH(AA$41,'AEO 38'!$D$1:$AG$1,0))</f>
        <v>0.13938600000000001</v>
      </c>
      <c r="AB55" s="123">
        <f>INDEX('AEO 38'!$D$17:$AG$85,MATCH($B55,'AEO 38'!$B$17:$B$85,0),MATCH(AB$41,'AEO 38'!$D$1:$AG$1,0))</f>
        <v>0.14419699999999999</v>
      </c>
      <c r="AC55" s="123">
        <f>INDEX('AEO 38'!$D$17:$AG$85,MATCH($B55,'AEO 38'!$B$17:$B$85,0),MATCH(AC$41,'AEO 38'!$D$1:$AG$1,0))</f>
        <v>0.148121</v>
      </c>
      <c r="AD55" s="123">
        <f>INDEX('AEO 38'!$D$17:$AG$85,MATCH($B55,'AEO 38'!$B$17:$B$85,0),MATCH(AD$41,'AEO 38'!$D$1:$AG$1,0))</f>
        <v>0.15196299999999999</v>
      </c>
      <c r="AE55" s="123">
        <f>INDEX('AEO 38'!$D$17:$AG$85,MATCH($B55,'AEO 38'!$B$17:$B$85,0),MATCH(AE$41,'AEO 38'!$D$1:$AG$1,0))</f>
        <v>0.15487200000000001</v>
      </c>
      <c r="AF55" s="123">
        <f>INDEX('AEO 38'!$D$17:$AG$85,MATCH($B55,'AEO 38'!$B$17:$B$85,0),MATCH(AF$41,'AEO 38'!$D$1:$AG$1,0))</f>
        <v>0.15809300000000001</v>
      </c>
      <c r="AG55" s="123">
        <f>INDEX('AEO 38'!$D$17:$AG$85,MATCH($B55,'AEO 38'!$B$17:$B$85,0),MATCH(AG$41,'AEO 38'!$D$1:$AG$1,0))</f>
        <v>0.161939</v>
      </c>
    </row>
    <row r="56" spans="1:33">
      <c r="A56" s="114" t="s">
        <v>787</v>
      </c>
      <c r="B56" s="101" t="s">
        <v>863</v>
      </c>
      <c r="C56" s="123">
        <f>INDEX('AEO 38 (2021)'!$D$17:$AG$85,MATCH($B56,'AEO 38 (2021)'!$B$17:$B$85,0),MATCH(C$41,'AEO 38 (2021)'!$D$1:$AG$1,0))</f>
        <v>0.56557400000000002</v>
      </c>
      <c r="D56" s="123">
        <f>INDEX('AEO 38'!$D$17:$AG$85,MATCH($B56,'AEO 38'!$B$17:$B$85,0),MATCH(D$41,'AEO 38'!$D$1:$AG$1,0))</f>
        <v>3.6707999999999998E-2</v>
      </c>
      <c r="E56" s="123">
        <f>INDEX('AEO 38'!$D$17:$AG$85,MATCH($B56,'AEO 38'!$B$17:$B$85,0),MATCH(E$41,'AEO 38'!$D$1:$AG$1,0))</f>
        <v>3.6576999999999998E-2</v>
      </c>
      <c r="F56" s="123">
        <f>INDEX('AEO 38'!$D$17:$AG$85,MATCH($B56,'AEO 38'!$B$17:$B$85,0),MATCH(F$41,'AEO 38'!$D$1:$AG$1,0))</f>
        <v>3.6360000000000003E-2</v>
      </c>
      <c r="G56" s="123">
        <f>INDEX('AEO 38'!$D$17:$AG$85,MATCH($B56,'AEO 38'!$B$17:$B$85,0),MATCH(G$41,'AEO 38'!$D$1:$AG$1,0))</f>
        <v>3.3565999999999999E-2</v>
      </c>
      <c r="H56" s="123">
        <f>INDEX('AEO 38'!$D$17:$AG$85,MATCH($B56,'AEO 38'!$B$17:$B$85,0),MATCH(H$41,'AEO 38'!$D$1:$AG$1,0))</f>
        <v>3.1675000000000002E-2</v>
      </c>
      <c r="I56" s="123">
        <f>INDEX('AEO 38'!$D$17:$AG$85,MATCH($B56,'AEO 38'!$B$17:$B$85,0),MATCH(I$41,'AEO 38'!$D$1:$AG$1,0))</f>
        <v>3.0787999999999999E-2</v>
      </c>
      <c r="J56" s="123">
        <f>INDEX('AEO 38'!$D$17:$AG$85,MATCH($B56,'AEO 38'!$B$17:$B$85,0),MATCH(J$41,'AEO 38'!$D$1:$AG$1,0))</f>
        <v>3.0015E-2</v>
      </c>
      <c r="K56" s="123">
        <f>INDEX('AEO 38'!$D$17:$AG$85,MATCH($B56,'AEO 38'!$B$17:$B$85,0),MATCH(K$41,'AEO 38'!$D$1:$AG$1,0))</f>
        <v>2.9201999999999999E-2</v>
      </c>
      <c r="L56" s="123">
        <f>INDEX('AEO 38'!$D$17:$AG$85,MATCH($B56,'AEO 38'!$B$17:$B$85,0),MATCH(L$41,'AEO 38'!$D$1:$AG$1,0))</f>
        <v>2.8712000000000001E-2</v>
      </c>
      <c r="M56" s="123">
        <f>INDEX('AEO 38'!$D$17:$AG$85,MATCH($B56,'AEO 38'!$B$17:$B$85,0),MATCH(M$41,'AEO 38'!$D$1:$AG$1,0))</f>
        <v>2.8473999999999999E-2</v>
      </c>
      <c r="N56" s="123">
        <f>INDEX('AEO 38'!$D$17:$AG$85,MATCH($B56,'AEO 38'!$B$17:$B$85,0),MATCH(N$41,'AEO 38'!$D$1:$AG$1,0))</f>
        <v>2.8754999999999999E-2</v>
      </c>
      <c r="O56" s="123">
        <f>INDEX('AEO 38'!$D$17:$AG$85,MATCH($B56,'AEO 38'!$B$17:$B$85,0),MATCH(O$41,'AEO 38'!$D$1:$AG$1,0))</f>
        <v>2.9045000000000001E-2</v>
      </c>
      <c r="P56" s="123">
        <f>INDEX('AEO 38'!$D$17:$AG$85,MATCH($B56,'AEO 38'!$B$17:$B$85,0),MATCH(P$41,'AEO 38'!$D$1:$AG$1,0))</f>
        <v>2.8941999999999999E-2</v>
      </c>
      <c r="Q56" s="123">
        <f>INDEX('AEO 38'!$D$17:$AG$85,MATCH($B56,'AEO 38'!$B$17:$B$85,0),MATCH(Q$41,'AEO 38'!$D$1:$AG$1,0))</f>
        <v>2.8843000000000001E-2</v>
      </c>
      <c r="R56" s="123">
        <f>INDEX('AEO 38'!$D$17:$AG$85,MATCH($B56,'AEO 38'!$B$17:$B$85,0),MATCH(R$41,'AEO 38'!$D$1:$AG$1,0))</f>
        <v>2.862E-2</v>
      </c>
      <c r="S56" s="123">
        <f>INDEX('AEO 38'!$D$17:$AG$85,MATCH($B56,'AEO 38'!$B$17:$B$85,0),MATCH(S$41,'AEO 38'!$D$1:$AG$1,0))</f>
        <v>2.8472999999999998E-2</v>
      </c>
      <c r="T56" s="123">
        <f>INDEX('AEO 38'!$D$17:$AG$85,MATCH($B56,'AEO 38'!$B$17:$B$85,0),MATCH(T$41,'AEO 38'!$D$1:$AG$1,0))</f>
        <v>2.8445000000000002E-2</v>
      </c>
      <c r="U56" s="123">
        <f>INDEX('AEO 38'!$D$17:$AG$85,MATCH($B56,'AEO 38'!$B$17:$B$85,0),MATCH(U$41,'AEO 38'!$D$1:$AG$1,0))</f>
        <v>2.8528999999999999E-2</v>
      </c>
      <c r="V56" s="123">
        <f>INDEX('AEO 38'!$D$17:$AG$85,MATCH($B56,'AEO 38'!$B$17:$B$85,0),MATCH(V$41,'AEO 38'!$D$1:$AG$1,0))</f>
        <v>2.8542999999999999E-2</v>
      </c>
      <c r="W56" s="123">
        <f>INDEX('AEO 38'!$D$17:$AG$85,MATCH($B56,'AEO 38'!$B$17:$B$85,0),MATCH(W$41,'AEO 38'!$D$1:$AG$1,0))</f>
        <v>2.853E-2</v>
      </c>
      <c r="X56" s="123">
        <f>INDEX('AEO 38'!$D$17:$AG$85,MATCH($B56,'AEO 38'!$B$17:$B$85,0),MATCH(X$41,'AEO 38'!$D$1:$AG$1,0))</f>
        <v>2.8509E-2</v>
      </c>
      <c r="Y56" s="123">
        <f>INDEX('AEO 38'!$D$17:$AG$85,MATCH($B56,'AEO 38'!$B$17:$B$85,0),MATCH(Y$41,'AEO 38'!$D$1:$AG$1,0))</f>
        <v>2.8448999999999999E-2</v>
      </c>
      <c r="Z56" s="123">
        <f>INDEX('AEO 38'!$D$17:$AG$85,MATCH($B56,'AEO 38'!$B$17:$B$85,0),MATCH(Z$41,'AEO 38'!$D$1:$AG$1,0))</f>
        <v>2.844E-2</v>
      </c>
      <c r="AA56" s="123">
        <f>INDEX('AEO 38'!$D$17:$AG$85,MATCH($B56,'AEO 38'!$B$17:$B$85,0),MATCH(AA$41,'AEO 38'!$D$1:$AG$1,0))</f>
        <v>2.8490000000000001E-2</v>
      </c>
      <c r="AB56" s="123">
        <f>INDEX('AEO 38'!$D$17:$AG$85,MATCH($B56,'AEO 38'!$B$17:$B$85,0),MATCH(AB$41,'AEO 38'!$D$1:$AG$1,0))</f>
        <v>2.8728E-2</v>
      </c>
      <c r="AC56" s="123">
        <f>INDEX('AEO 38'!$D$17:$AG$85,MATCH($B56,'AEO 38'!$B$17:$B$85,0),MATCH(AC$41,'AEO 38'!$D$1:$AG$1,0))</f>
        <v>2.8909000000000001E-2</v>
      </c>
      <c r="AD56" s="123">
        <f>INDEX('AEO 38'!$D$17:$AG$85,MATCH($B56,'AEO 38'!$B$17:$B$85,0),MATCH(AD$41,'AEO 38'!$D$1:$AG$1,0))</f>
        <v>2.886E-2</v>
      </c>
      <c r="AE56" s="123">
        <f>INDEX('AEO 38'!$D$17:$AG$85,MATCH($B56,'AEO 38'!$B$17:$B$85,0),MATCH(AE$41,'AEO 38'!$D$1:$AG$1,0))</f>
        <v>2.8667000000000002E-2</v>
      </c>
      <c r="AF56" s="123">
        <f>INDEX('AEO 38'!$D$17:$AG$85,MATCH($B56,'AEO 38'!$B$17:$B$85,0),MATCH(AF$41,'AEO 38'!$D$1:$AG$1,0))</f>
        <v>2.8618000000000001E-2</v>
      </c>
      <c r="AG56" s="123">
        <f>INDEX('AEO 38'!$D$17:$AG$85,MATCH($B56,'AEO 38'!$B$17:$B$85,0),MATCH(AG$41,'AEO 38'!$D$1:$AG$1,0))</f>
        <v>2.8629999999999999E-2</v>
      </c>
    </row>
    <row r="57" spans="1:33">
      <c r="A57" s="114" t="s">
        <v>788</v>
      </c>
      <c r="B57" s="101" t="s">
        <v>864</v>
      </c>
      <c r="C57" s="123">
        <f>INDEX('AEO 38 (2021)'!$D$17:$AG$85,MATCH($B57,'AEO 38 (2021)'!$B$17:$B$85,0),MATCH(C$41,'AEO 38 (2021)'!$D$1:$AG$1,0))</f>
        <v>0</v>
      </c>
      <c r="D57" s="123">
        <f>INDEX('AEO 38'!$D$17:$AG$85,MATCH($B57,'AEO 38'!$B$17:$B$85,0),MATCH(D$41,'AEO 38'!$D$1:$AG$1,0))</f>
        <v>0</v>
      </c>
      <c r="E57" s="123">
        <f>INDEX('AEO 38'!$D$17:$AG$85,MATCH($B57,'AEO 38'!$B$17:$B$85,0),MATCH(E$41,'AEO 38'!$D$1:$AG$1,0))</f>
        <v>0</v>
      </c>
      <c r="F57" s="123">
        <f>INDEX('AEO 38'!$D$17:$AG$85,MATCH($B57,'AEO 38'!$B$17:$B$85,0),MATCH(F$41,'AEO 38'!$D$1:$AG$1,0))</f>
        <v>0</v>
      </c>
      <c r="G57" s="123">
        <f>INDEX('AEO 38'!$D$17:$AG$85,MATCH($B57,'AEO 38'!$B$17:$B$85,0),MATCH(G$41,'AEO 38'!$D$1:$AG$1,0))</f>
        <v>0</v>
      </c>
      <c r="H57" s="123">
        <f>INDEX('AEO 38'!$D$17:$AG$85,MATCH($B57,'AEO 38'!$B$17:$B$85,0),MATCH(H$41,'AEO 38'!$D$1:$AG$1,0))</f>
        <v>0</v>
      </c>
      <c r="I57" s="123">
        <f>INDEX('AEO 38'!$D$17:$AG$85,MATCH($B57,'AEO 38'!$B$17:$B$85,0),MATCH(I$41,'AEO 38'!$D$1:$AG$1,0))</f>
        <v>0</v>
      </c>
      <c r="J57" s="123">
        <f>INDEX('AEO 38'!$D$17:$AG$85,MATCH($B57,'AEO 38'!$B$17:$B$85,0),MATCH(J$41,'AEO 38'!$D$1:$AG$1,0))</f>
        <v>0</v>
      </c>
      <c r="K57" s="123">
        <f>INDEX('AEO 38'!$D$17:$AG$85,MATCH($B57,'AEO 38'!$B$17:$B$85,0),MATCH(K$41,'AEO 38'!$D$1:$AG$1,0))</f>
        <v>0</v>
      </c>
      <c r="L57" s="123">
        <f>INDEX('AEO 38'!$D$17:$AG$85,MATCH($B57,'AEO 38'!$B$17:$B$85,0),MATCH(L$41,'AEO 38'!$D$1:$AG$1,0))</f>
        <v>0</v>
      </c>
      <c r="M57" s="123">
        <f>INDEX('AEO 38'!$D$17:$AG$85,MATCH($B57,'AEO 38'!$B$17:$B$85,0),MATCH(M$41,'AEO 38'!$D$1:$AG$1,0))</f>
        <v>0</v>
      </c>
      <c r="N57" s="123">
        <f>INDEX('AEO 38'!$D$17:$AG$85,MATCH($B57,'AEO 38'!$B$17:$B$85,0),MATCH(N$41,'AEO 38'!$D$1:$AG$1,0))</f>
        <v>0</v>
      </c>
      <c r="O57" s="123">
        <f>INDEX('AEO 38'!$D$17:$AG$85,MATCH($B57,'AEO 38'!$B$17:$B$85,0),MATCH(O$41,'AEO 38'!$D$1:$AG$1,0))</f>
        <v>0</v>
      </c>
      <c r="P57" s="123">
        <f>INDEX('AEO 38'!$D$17:$AG$85,MATCH($B57,'AEO 38'!$B$17:$B$85,0),MATCH(P$41,'AEO 38'!$D$1:$AG$1,0))</f>
        <v>0</v>
      </c>
      <c r="Q57" s="123">
        <f>INDEX('AEO 38'!$D$17:$AG$85,MATCH($B57,'AEO 38'!$B$17:$B$85,0),MATCH(Q$41,'AEO 38'!$D$1:$AG$1,0))</f>
        <v>0</v>
      </c>
      <c r="R57" s="123">
        <f>INDEX('AEO 38'!$D$17:$AG$85,MATCH($B57,'AEO 38'!$B$17:$B$85,0),MATCH(R$41,'AEO 38'!$D$1:$AG$1,0))</f>
        <v>0</v>
      </c>
      <c r="S57" s="123">
        <f>INDEX('AEO 38'!$D$17:$AG$85,MATCH($B57,'AEO 38'!$B$17:$B$85,0),MATCH(S$41,'AEO 38'!$D$1:$AG$1,0))</f>
        <v>0</v>
      </c>
      <c r="T57" s="123">
        <f>INDEX('AEO 38'!$D$17:$AG$85,MATCH($B57,'AEO 38'!$B$17:$B$85,0),MATCH(T$41,'AEO 38'!$D$1:$AG$1,0))</f>
        <v>0</v>
      </c>
      <c r="U57" s="123">
        <f>INDEX('AEO 38'!$D$17:$AG$85,MATCH($B57,'AEO 38'!$B$17:$B$85,0),MATCH(U$41,'AEO 38'!$D$1:$AG$1,0))</f>
        <v>0</v>
      </c>
      <c r="V57" s="123">
        <f>INDEX('AEO 38'!$D$17:$AG$85,MATCH($B57,'AEO 38'!$B$17:$B$85,0),MATCH(V$41,'AEO 38'!$D$1:$AG$1,0))</f>
        <v>0</v>
      </c>
      <c r="W57" s="123">
        <f>INDEX('AEO 38'!$D$17:$AG$85,MATCH($B57,'AEO 38'!$B$17:$B$85,0),MATCH(W$41,'AEO 38'!$D$1:$AG$1,0))</f>
        <v>0</v>
      </c>
      <c r="X57" s="123">
        <f>INDEX('AEO 38'!$D$17:$AG$85,MATCH($B57,'AEO 38'!$B$17:$B$85,0),MATCH(X$41,'AEO 38'!$D$1:$AG$1,0))</f>
        <v>0</v>
      </c>
      <c r="Y57" s="123">
        <f>INDEX('AEO 38'!$D$17:$AG$85,MATCH($B57,'AEO 38'!$B$17:$B$85,0),MATCH(Y$41,'AEO 38'!$D$1:$AG$1,0))</f>
        <v>0</v>
      </c>
      <c r="Z57" s="123">
        <f>INDEX('AEO 38'!$D$17:$AG$85,MATCH($B57,'AEO 38'!$B$17:$B$85,0),MATCH(Z$41,'AEO 38'!$D$1:$AG$1,0))</f>
        <v>0</v>
      </c>
      <c r="AA57" s="123">
        <f>INDEX('AEO 38'!$D$17:$AG$85,MATCH($B57,'AEO 38'!$B$17:$B$85,0),MATCH(AA$41,'AEO 38'!$D$1:$AG$1,0))</f>
        <v>0</v>
      </c>
      <c r="AB57" s="123">
        <f>INDEX('AEO 38'!$D$17:$AG$85,MATCH($B57,'AEO 38'!$B$17:$B$85,0),MATCH(AB$41,'AEO 38'!$D$1:$AG$1,0))</f>
        <v>0</v>
      </c>
      <c r="AC57" s="123">
        <f>INDEX('AEO 38'!$D$17:$AG$85,MATCH($B57,'AEO 38'!$B$17:$B$85,0),MATCH(AC$41,'AEO 38'!$D$1:$AG$1,0))</f>
        <v>0</v>
      </c>
      <c r="AD57" s="123">
        <f>INDEX('AEO 38'!$D$17:$AG$85,MATCH($B57,'AEO 38'!$B$17:$B$85,0),MATCH(AD$41,'AEO 38'!$D$1:$AG$1,0))</f>
        <v>0</v>
      </c>
      <c r="AE57" s="123">
        <f>INDEX('AEO 38'!$D$17:$AG$85,MATCH($B57,'AEO 38'!$B$17:$B$85,0),MATCH(AE$41,'AEO 38'!$D$1:$AG$1,0))</f>
        <v>0</v>
      </c>
      <c r="AF57" s="123">
        <f>INDEX('AEO 38'!$D$17:$AG$85,MATCH($B57,'AEO 38'!$B$17:$B$85,0),MATCH(AF$41,'AEO 38'!$D$1:$AG$1,0))</f>
        <v>0</v>
      </c>
      <c r="AG57" s="123">
        <f>INDEX('AEO 38'!$D$17:$AG$85,MATCH($B57,'AEO 38'!$B$17:$B$85,0),MATCH(AG$41,'AEO 38'!$D$1:$AG$1,0))</f>
        <v>0</v>
      </c>
    </row>
    <row r="58" spans="1:33">
      <c r="A58" s="114" t="s">
        <v>788</v>
      </c>
      <c r="B58" s="101" t="s">
        <v>865</v>
      </c>
      <c r="C58" s="123">
        <f>INDEX('AEO 38 (2021)'!$D$17:$AG$85,MATCH($B58,'AEO 38 (2021)'!$B$17:$B$85,0),MATCH(C$41,'AEO 38 (2021)'!$D$1:$AG$1,0))</f>
        <v>0.18206900000000001</v>
      </c>
      <c r="D58" s="123">
        <f>INDEX('AEO 38'!$D$17:$AG$85,MATCH($B58,'AEO 38'!$B$17:$B$85,0),MATCH(D$41,'AEO 38'!$D$1:$AG$1,0))</f>
        <v>2.9368210000000001</v>
      </c>
      <c r="E58" s="123">
        <f>INDEX('AEO 38'!$D$17:$AG$85,MATCH($B58,'AEO 38'!$B$17:$B$85,0),MATCH(E$41,'AEO 38'!$D$1:$AG$1,0))</f>
        <v>2.9957280000000002</v>
      </c>
      <c r="F58" s="123">
        <f>INDEX('AEO 38'!$D$17:$AG$85,MATCH($B58,'AEO 38'!$B$17:$B$85,0),MATCH(F$41,'AEO 38'!$D$1:$AG$1,0))</f>
        <v>3.2907630000000001</v>
      </c>
      <c r="G58" s="123">
        <f>INDEX('AEO 38'!$D$17:$AG$85,MATCH($B58,'AEO 38'!$B$17:$B$85,0),MATCH(G$41,'AEO 38'!$D$1:$AG$1,0))</f>
        <v>3.438971</v>
      </c>
      <c r="H58" s="123">
        <f>INDEX('AEO 38'!$D$17:$AG$85,MATCH($B58,'AEO 38'!$B$17:$B$85,0),MATCH(H$41,'AEO 38'!$D$1:$AG$1,0))</f>
        <v>3.7856299999999998</v>
      </c>
      <c r="I58" s="123">
        <f>INDEX('AEO 38'!$D$17:$AG$85,MATCH($B58,'AEO 38'!$B$17:$B$85,0),MATCH(I$41,'AEO 38'!$D$1:$AG$1,0))</f>
        <v>4.324986</v>
      </c>
      <c r="J58" s="123">
        <f>INDEX('AEO 38'!$D$17:$AG$85,MATCH($B58,'AEO 38'!$B$17:$B$85,0),MATCH(J$41,'AEO 38'!$D$1:$AG$1,0))</f>
        <v>4.8201270000000003</v>
      </c>
      <c r="K58" s="123">
        <f>INDEX('AEO 38'!$D$17:$AG$85,MATCH($B58,'AEO 38'!$B$17:$B$85,0),MATCH(K$41,'AEO 38'!$D$1:$AG$1,0))</f>
        <v>5.3129080000000002</v>
      </c>
      <c r="L58" s="123">
        <f>INDEX('AEO 38'!$D$17:$AG$85,MATCH($B58,'AEO 38'!$B$17:$B$85,0),MATCH(L$41,'AEO 38'!$D$1:$AG$1,0))</f>
        <v>5.8126620000000004</v>
      </c>
      <c r="M58" s="123">
        <f>INDEX('AEO 38'!$D$17:$AG$85,MATCH($B58,'AEO 38'!$B$17:$B$85,0),MATCH(M$41,'AEO 38'!$D$1:$AG$1,0))</f>
        <v>6.3115610000000002</v>
      </c>
      <c r="N58" s="123">
        <f>INDEX('AEO 38'!$D$17:$AG$85,MATCH($B58,'AEO 38'!$B$17:$B$85,0),MATCH(N$41,'AEO 38'!$D$1:$AG$1,0))</f>
        <v>6.843877</v>
      </c>
      <c r="O58" s="123">
        <f>INDEX('AEO 38'!$D$17:$AG$85,MATCH($B58,'AEO 38'!$B$17:$B$85,0),MATCH(O$41,'AEO 38'!$D$1:$AG$1,0))</f>
        <v>7.3341599999999998</v>
      </c>
      <c r="P58" s="123">
        <f>INDEX('AEO 38'!$D$17:$AG$85,MATCH($B58,'AEO 38'!$B$17:$B$85,0),MATCH(P$41,'AEO 38'!$D$1:$AG$1,0))</f>
        <v>7.6542380000000003</v>
      </c>
      <c r="Q58" s="123">
        <f>INDEX('AEO 38'!$D$17:$AG$85,MATCH($B58,'AEO 38'!$B$17:$B$85,0),MATCH(Q$41,'AEO 38'!$D$1:$AG$1,0))</f>
        <v>7.8799469999999996</v>
      </c>
      <c r="R58" s="123">
        <f>INDEX('AEO 38'!$D$17:$AG$85,MATCH($B58,'AEO 38'!$B$17:$B$85,0),MATCH(R$41,'AEO 38'!$D$1:$AG$1,0))</f>
        <v>7.9905290000000004</v>
      </c>
      <c r="S58" s="123">
        <f>INDEX('AEO 38'!$D$17:$AG$85,MATCH($B58,'AEO 38'!$B$17:$B$85,0),MATCH(S$41,'AEO 38'!$D$1:$AG$1,0))</f>
        <v>8.0474219999999992</v>
      </c>
      <c r="T58" s="123">
        <f>INDEX('AEO 38'!$D$17:$AG$85,MATCH($B58,'AEO 38'!$B$17:$B$85,0),MATCH(T$41,'AEO 38'!$D$1:$AG$1,0))</f>
        <v>8.076295</v>
      </c>
      <c r="U58" s="123">
        <f>INDEX('AEO 38'!$D$17:$AG$85,MATCH($B58,'AEO 38'!$B$17:$B$85,0),MATCH(U$41,'AEO 38'!$D$1:$AG$1,0))</f>
        <v>8.3590110000000006</v>
      </c>
      <c r="V58" s="123">
        <f>INDEX('AEO 38'!$D$17:$AG$85,MATCH($B58,'AEO 38'!$B$17:$B$85,0),MATCH(V$41,'AEO 38'!$D$1:$AG$1,0))</f>
        <v>8.6549219999999991</v>
      </c>
      <c r="W58" s="123">
        <f>INDEX('AEO 38'!$D$17:$AG$85,MATCH($B58,'AEO 38'!$B$17:$B$85,0),MATCH(W$41,'AEO 38'!$D$1:$AG$1,0))</f>
        <v>8.9382730000000006</v>
      </c>
      <c r="X58" s="123">
        <f>INDEX('AEO 38'!$D$17:$AG$85,MATCH($B58,'AEO 38'!$B$17:$B$85,0),MATCH(X$41,'AEO 38'!$D$1:$AG$1,0))</f>
        <v>9.1759730000000008</v>
      </c>
      <c r="Y58" s="123">
        <f>INDEX('AEO 38'!$D$17:$AG$85,MATCH($B58,'AEO 38'!$B$17:$B$85,0),MATCH(Y$41,'AEO 38'!$D$1:$AG$1,0))</f>
        <v>9.3440910000000006</v>
      </c>
      <c r="Z58" s="123">
        <f>INDEX('AEO 38'!$D$17:$AG$85,MATCH($B58,'AEO 38'!$B$17:$B$85,0),MATCH(Z$41,'AEO 38'!$D$1:$AG$1,0))</f>
        <v>9.5143229999999992</v>
      </c>
      <c r="AA58" s="123">
        <f>INDEX('AEO 38'!$D$17:$AG$85,MATCH($B58,'AEO 38'!$B$17:$B$85,0),MATCH(AA$41,'AEO 38'!$D$1:$AG$1,0))</f>
        <v>9.6989009999999993</v>
      </c>
      <c r="AB58" s="123">
        <f>INDEX('AEO 38'!$D$17:$AG$85,MATCH($B58,'AEO 38'!$B$17:$B$85,0),MATCH(AB$41,'AEO 38'!$D$1:$AG$1,0))</f>
        <v>9.8921279999999996</v>
      </c>
      <c r="AC58" s="123">
        <f>INDEX('AEO 38'!$D$17:$AG$85,MATCH($B58,'AEO 38'!$B$17:$B$85,0),MATCH(AC$41,'AEO 38'!$D$1:$AG$1,0))</f>
        <v>10.047332000000001</v>
      </c>
      <c r="AD58" s="123">
        <f>INDEX('AEO 38'!$D$17:$AG$85,MATCH($B58,'AEO 38'!$B$17:$B$85,0),MATCH(AD$41,'AEO 38'!$D$1:$AG$1,0))</f>
        <v>10.121758</v>
      </c>
      <c r="AE58" s="123">
        <f>INDEX('AEO 38'!$D$17:$AG$85,MATCH($B58,'AEO 38'!$B$17:$B$85,0),MATCH(AE$41,'AEO 38'!$D$1:$AG$1,0))</f>
        <v>10.131529</v>
      </c>
      <c r="AF58" s="123">
        <f>INDEX('AEO 38'!$D$17:$AG$85,MATCH($B58,'AEO 38'!$B$17:$B$85,0),MATCH(AF$41,'AEO 38'!$D$1:$AG$1,0))</f>
        <v>10.140358000000001</v>
      </c>
      <c r="AG58" s="123">
        <f>INDEX('AEO 38'!$D$17:$AG$85,MATCH($B58,'AEO 38'!$B$17:$B$85,0),MATCH(AG$41,'AEO 38'!$D$1:$AG$1,0))</f>
        <v>10.147083</v>
      </c>
    </row>
    <row r="59" spans="1:33">
      <c r="A59" s="114"/>
      <c r="B59" s="101" t="s">
        <v>866</v>
      </c>
      <c r="C59" s="123">
        <f>INDEX('AEO 38 (2021)'!$D$17:$AG$85,MATCH($B59,'AEO 38 (2021)'!$B$17:$B$85,0),MATCH(C$41,'AEO 38 (2021)'!$D$1:$AG$1,0))</f>
        <v>356.22351099999997</v>
      </c>
      <c r="D59" s="123">
        <f>INDEX('AEO 38'!$D$17:$AG$85,MATCH($B59,'AEO 38'!$B$17:$B$85,0),MATCH(D$41,'AEO 38'!$D$1:$AG$1,0))</f>
        <v>651.79980499999999</v>
      </c>
      <c r="E59" s="123">
        <f>INDEX('AEO 38'!$D$17:$AG$85,MATCH($B59,'AEO 38'!$B$17:$B$85,0),MATCH(E$41,'AEO 38'!$D$1:$AG$1,0))</f>
        <v>717.830017</v>
      </c>
      <c r="F59" s="123">
        <f>INDEX('AEO 38'!$D$17:$AG$85,MATCH($B59,'AEO 38'!$B$17:$B$85,0),MATCH(F$41,'AEO 38'!$D$1:$AG$1,0))</f>
        <v>750.43133499999999</v>
      </c>
      <c r="G59" s="123">
        <f>INDEX('AEO 38'!$D$17:$AG$85,MATCH($B59,'AEO 38'!$B$17:$B$85,0),MATCH(G$41,'AEO 38'!$D$1:$AG$1,0))</f>
        <v>746.70562700000005</v>
      </c>
      <c r="H59" s="123">
        <f>INDEX('AEO 38'!$D$17:$AG$85,MATCH($B59,'AEO 38'!$B$17:$B$85,0),MATCH(H$41,'AEO 38'!$D$1:$AG$1,0))</f>
        <v>724.30462599999998</v>
      </c>
      <c r="I59" s="123">
        <f>INDEX('AEO 38'!$D$17:$AG$85,MATCH($B59,'AEO 38'!$B$17:$B$85,0),MATCH(I$41,'AEO 38'!$D$1:$AG$1,0))</f>
        <v>725.75073199999997</v>
      </c>
      <c r="J59" s="123">
        <f>INDEX('AEO 38'!$D$17:$AG$85,MATCH($B59,'AEO 38'!$B$17:$B$85,0),MATCH(J$41,'AEO 38'!$D$1:$AG$1,0))</f>
        <v>727.45043899999996</v>
      </c>
      <c r="K59" s="123">
        <f>INDEX('AEO 38'!$D$17:$AG$85,MATCH($B59,'AEO 38'!$B$17:$B$85,0),MATCH(K$41,'AEO 38'!$D$1:$AG$1,0))</f>
        <v>729.49182099999996</v>
      </c>
      <c r="L59" s="123">
        <f>INDEX('AEO 38'!$D$17:$AG$85,MATCH($B59,'AEO 38'!$B$17:$B$85,0),MATCH(L$41,'AEO 38'!$D$1:$AG$1,0))</f>
        <v>740.52716099999998</v>
      </c>
      <c r="M59" s="123">
        <f>INDEX('AEO 38'!$D$17:$AG$85,MATCH($B59,'AEO 38'!$B$17:$B$85,0),MATCH(M$41,'AEO 38'!$D$1:$AG$1,0))</f>
        <v>765.11285399999997</v>
      </c>
      <c r="N59" s="123">
        <f>INDEX('AEO 38'!$D$17:$AG$85,MATCH($B59,'AEO 38'!$B$17:$B$85,0),MATCH(N$41,'AEO 38'!$D$1:$AG$1,0))</f>
        <v>798.25982699999997</v>
      </c>
      <c r="O59" s="123">
        <f>INDEX('AEO 38'!$D$17:$AG$85,MATCH($B59,'AEO 38'!$B$17:$B$85,0),MATCH(O$41,'AEO 38'!$D$1:$AG$1,0))</f>
        <v>824.06133999999997</v>
      </c>
      <c r="P59" s="123">
        <f>INDEX('AEO 38'!$D$17:$AG$85,MATCH($B59,'AEO 38'!$B$17:$B$85,0),MATCH(P$41,'AEO 38'!$D$1:$AG$1,0))</f>
        <v>850.07220500000005</v>
      </c>
      <c r="Q59" s="123">
        <f>INDEX('AEO 38'!$D$17:$AG$85,MATCH($B59,'AEO 38'!$B$17:$B$85,0),MATCH(Q$41,'AEO 38'!$D$1:$AG$1,0))</f>
        <v>873.87286400000005</v>
      </c>
      <c r="R59" s="123">
        <f>INDEX('AEO 38'!$D$17:$AG$85,MATCH($B59,'AEO 38'!$B$17:$B$85,0),MATCH(R$41,'AEO 38'!$D$1:$AG$1,0))</f>
        <v>893.33917199999996</v>
      </c>
      <c r="S59" s="123">
        <f>INDEX('AEO 38'!$D$17:$AG$85,MATCH($B59,'AEO 38'!$B$17:$B$85,0),MATCH(S$41,'AEO 38'!$D$1:$AG$1,0))</f>
        <v>916.45275900000001</v>
      </c>
      <c r="T59" s="123">
        <f>INDEX('AEO 38'!$D$17:$AG$85,MATCH($B59,'AEO 38'!$B$17:$B$85,0),MATCH(T$41,'AEO 38'!$D$1:$AG$1,0))</f>
        <v>942.14367700000003</v>
      </c>
      <c r="U59" s="123">
        <f>INDEX('AEO 38'!$D$17:$AG$85,MATCH($B59,'AEO 38'!$B$17:$B$85,0),MATCH(U$41,'AEO 38'!$D$1:$AG$1,0))</f>
        <v>969.744507</v>
      </c>
      <c r="V59" s="123">
        <f>INDEX('AEO 38'!$D$17:$AG$85,MATCH($B59,'AEO 38'!$B$17:$B$85,0),MATCH(V$41,'AEO 38'!$D$1:$AG$1,0))</f>
        <v>991.42987100000005</v>
      </c>
      <c r="W59" s="123">
        <f>INDEX('AEO 38'!$D$17:$AG$85,MATCH($B59,'AEO 38'!$B$17:$B$85,0),MATCH(W$41,'AEO 38'!$D$1:$AG$1,0))</f>
        <v>1020.457642</v>
      </c>
      <c r="X59" s="123">
        <f>INDEX('AEO 38'!$D$17:$AG$85,MATCH($B59,'AEO 38'!$B$17:$B$85,0),MATCH(X$41,'AEO 38'!$D$1:$AG$1,0))</f>
        <v>1043.4804690000001</v>
      </c>
      <c r="Y59" s="123">
        <f>INDEX('AEO 38'!$D$17:$AG$85,MATCH($B59,'AEO 38'!$B$17:$B$85,0),MATCH(Y$41,'AEO 38'!$D$1:$AG$1,0))</f>
        <v>1058.7589109999999</v>
      </c>
      <c r="Z59" s="123">
        <f>INDEX('AEO 38'!$D$17:$AG$85,MATCH($B59,'AEO 38'!$B$17:$B$85,0),MATCH(Z$41,'AEO 38'!$D$1:$AG$1,0))</f>
        <v>1082.1561280000001</v>
      </c>
      <c r="AA59" s="123">
        <f>INDEX('AEO 38'!$D$17:$AG$85,MATCH($B59,'AEO 38'!$B$17:$B$85,0),MATCH(AA$41,'AEO 38'!$D$1:$AG$1,0))</f>
        <v>1104.991943</v>
      </c>
      <c r="AB59" s="123">
        <f>INDEX('AEO 38'!$D$17:$AG$85,MATCH($B59,'AEO 38'!$B$17:$B$85,0),MATCH(AB$41,'AEO 38'!$D$1:$AG$1,0))</f>
        <v>1127.8654790000001</v>
      </c>
      <c r="AC59" s="123">
        <f>INDEX('AEO 38'!$D$17:$AG$85,MATCH($B59,'AEO 38'!$B$17:$B$85,0),MATCH(AC$41,'AEO 38'!$D$1:$AG$1,0))</f>
        <v>1153.5905760000001</v>
      </c>
      <c r="AD59" s="123">
        <f>INDEX('AEO 38'!$D$17:$AG$85,MATCH($B59,'AEO 38'!$B$17:$B$85,0),MATCH(AD$41,'AEO 38'!$D$1:$AG$1,0))</f>
        <v>1166.7425539999999</v>
      </c>
      <c r="AE59" s="123">
        <f>INDEX('AEO 38'!$D$17:$AG$85,MATCH($B59,'AEO 38'!$B$17:$B$85,0),MATCH(AE$41,'AEO 38'!$D$1:$AG$1,0))</f>
        <v>1176.14563</v>
      </c>
      <c r="AF59" s="123">
        <f>INDEX('AEO 38'!$D$17:$AG$85,MATCH($B59,'AEO 38'!$B$17:$B$85,0),MATCH(AF$41,'AEO 38'!$D$1:$AG$1,0))</f>
        <v>1189.897217</v>
      </c>
      <c r="AG59" s="123">
        <f>INDEX('AEO 38'!$D$17:$AG$85,MATCH($B59,'AEO 38'!$B$17:$B$85,0),MATCH(AG$41,'AEO 38'!$D$1:$AG$1,0))</f>
        <v>1203.864746</v>
      </c>
    </row>
    <row r="60" spans="1:33">
      <c r="A60" s="114"/>
      <c r="B60" s="101" t="s">
        <v>867</v>
      </c>
      <c r="C60" s="123">
        <f>INDEX('AEO 38 (2021)'!$D$17:$AG$85,MATCH($B60,'AEO 38 (2021)'!$B$17:$B$85,0),MATCH(C$41,'AEO 38 (2021)'!$D$1:$AG$1,0))</f>
        <v>7.289307</v>
      </c>
      <c r="D60" s="123">
        <f>INDEX('AEO 38'!$D$17:$AG$85,MATCH($B60,'AEO 38'!$B$17:$B$85,0),MATCH(D$41,'AEO 38'!$D$1:$AG$1,0))</f>
        <v>12.013355000000001</v>
      </c>
      <c r="E60" s="123">
        <f>INDEX('AEO 38'!$D$17:$AG$85,MATCH($B60,'AEO 38'!$B$17:$B$85,0),MATCH(E$41,'AEO 38'!$D$1:$AG$1,0))</f>
        <v>13.868328999999999</v>
      </c>
      <c r="F60" s="123">
        <f>INDEX('AEO 38'!$D$17:$AG$85,MATCH($B60,'AEO 38'!$B$17:$B$85,0),MATCH(F$41,'AEO 38'!$D$1:$AG$1,0))</f>
        <v>15.262212</v>
      </c>
      <c r="G60" s="123">
        <f>INDEX('AEO 38'!$D$17:$AG$85,MATCH($B60,'AEO 38'!$B$17:$B$85,0),MATCH(G$41,'AEO 38'!$D$1:$AG$1,0))</f>
        <v>15.930388000000001</v>
      </c>
      <c r="H60" s="123">
        <f>INDEX('AEO 38'!$D$17:$AG$85,MATCH($B60,'AEO 38'!$B$17:$B$85,0),MATCH(H$41,'AEO 38'!$D$1:$AG$1,0))</f>
        <v>16.156685</v>
      </c>
      <c r="I60" s="123">
        <f>INDEX('AEO 38'!$D$17:$AG$85,MATCH($B60,'AEO 38'!$B$17:$B$85,0),MATCH(I$41,'AEO 38'!$D$1:$AG$1,0))</f>
        <v>16.452145000000002</v>
      </c>
      <c r="J60" s="123">
        <f>INDEX('AEO 38'!$D$17:$AG$85,MATCH($B60,'AEO 38'!$B$17:$B$85,0),MATCH(J$41,'AEO 38'!$D$1:$AG$1,0))</f>
        <v>16.778728000000001</v>
      </c>
      <c r="K60" s="123">
        <f>INDEX('AEO 38'!$D$17:$AG$85,MATCH($B60,'AEO 38'!$B$17:$B$85,0),MATCH(K$41,'AEO 38'!$D$1:$AG$1,0))</f>
        <v>17.105497</v>
      </c>
      <c r="L60" s="123">
        <f>INDEX('AEO 38'!$D$17:$AG$85,MATCH($B60,'AEO 38'!$B$17:$B$85,0),MATCH(L$41,'AEO 38'!$D$1:$AG$1,0))</f>
        <v>17.513165999999998</v>
      </c>
      <c r="M60" s="123">
        <f>INDEX('AEO 38'!$D$17:$AG$85,MATCH($B60,'AEO 38'!$B$17:$B$85,0),MATCH(M$41,'AEO 38'!$D$1:$AG$1,0))</f>
        <v>18.093439</v>
      </c>
      <c r="N60" s="123">
        <f>INDEX('AEO 38'!$D$17:$AG$85,MATCH($B60,'AEO 38'!$B$17:$B$85,0),MATCH(N$41,'AEO 38'!$D$1:$AG$1,0))</f>
        <v>18.763783</v>
      </c>
      <c r="O60" s="123">
        <f>INDEX('AEO 38'!$D$17:$AG$85,MATCH($B60,'AEO 38'!$B$17:$B$85,0),MATCH(O$41,'AEO 38'!$D$1:$AG$1,0))</f>
        <v>19.365245999999999</v>
      </c>
      <c r="P60" s="123">
        <f>INDEX('AEO 38'!$D$17:$AG$85,MATCH($B60,'AEO 38'!$B$17:$B$85,0),MATCH(P$41,'AEO 38'!$D$1:$AG$1,0))</f>
        <v>19.954827999999999</v>
      </c>
      <c r="Q60" s="123">
        <f>INDEX('AEO 38'!$D$17:$AG$85,MATCH($B60,'AEO 38'!$B$17:$B$85,0),MATCH(Q$41,'AEO 38'!$D$1:$AG$1,0))</f>
        <v>20.529526000000001</v>
      </c>
      <c r="R60" s="123">
        <f>INDEX('AEO 38'!$D$17:$AG$85,MATCH($B60,'AEO 38'!$B$17:$B$85,0),MATCH(R$41,'AEO 38'!$D$1:$AG$1,0))</f>
        <v>21.105271999999999</v>
      </c>
      <c r="S60" s="123">
        <f>INDEX('AEO 38'!$D$17:$AG$85,MATCH($B60,'AEO 38'!$B$17:$B$85,0),MATCH(S$41,'AEO 38'!$D$1:$AG$1,0))</f>
        <v>21.664593</v>
      </c>
      <c r="T60" s="123">
        <f>INDEX('AEO 38'!$D$17:$AG$85,MATCH($B60,'AEO 38'!$B$17:$B$85,0),MATCH(T$41,'AEO 38'!$D$1:$AG$1,0))</f>
        <v>22.217634</v>
      </c>
      <c r="U60" s="123">
        <f>INDEX('AEO 38'!$D$17:$AG$85,MATCH($B60,'AEO 38'!$B$17:$B$85,0),MATCH(U$41,'AEO 38'!$D$1:$AG$1,0))</f>
        <v>22.797663</v>
      </c>
      <c r="V60" s="123">
        <f>INDEX('AEO 38'!$D$17:$AG$85,MATCH($B60,'AEO 38'!$B$17:$B$85,0),MATCH(V$41,'AEO 38'!$D$1:$AG$1,0))</f>
        <v>23.320259</v>
      </c>
      <c r="W60" s="123">
        <f>INDEX('AEO 38'!$D$17:$AG$85,MATCH($B60,'AEO 38'!$B$17:$B$85,0),MATCH(W$41,'AEO 38'!$D$1:$AG$1,0))</f>
        <v>23.849478000000001</v>
      </c>
      <c r="X60" s="123">
        <f>INDEX('AEO 38'!$D$17:$AG$85,MATCH($B60,'AEO 38'!$B$17:$B$85,0),MATCH(X$41,'AEO 38'!$D$1:$AG$1,0))</f>
        <v>24.416079</v>
      </c>
      <c r="Y60" s="123">
        <f>INDEX('AEO 38'!$D$17:$AG$85,MATCH($B60,'AEO 38'!$B$17:$B$85,0),MATCH(Y$41,'AEO 38'!$D$1:$AG$1,0))</f>
        <v>24.901871</v>
      </c>
      <c r="Z60" s="123">
        <f>INDEX('AEO 38'!$D$17:$AG$85,MATCH($B60,'AEO 38'!$B$17:$B$85,0),MATCH(Z$41,'AEO 38'!$D$1:$AG$1,0))</f>
        <v>25.430313000000002</v>
      </c>
      <c r="AA60" s="123">
        <f>INDEX('AEO 38'!$D$17:$AG$85,MATCH($B60,'AEO 38'!$B$17:$B$85,0),MATCH(AA$41,'AEO 38'!$D$1:$AG$1,0))</f>
        <v>25.971862999999999</v>
      </c>
      <c r="AB60" s="123">
        <f>INDEX('AEO 38'!$D$17:$AG$85,MATCH($B60,'AEO 38'!$B$17:$B$85,0),MATCH(AB$41,'AEO 38'!$D$1:$AG$1,0))</f>
        <v>26.469597</v>
      </c>
      <c r="AC60" s="123">
        <f>INDEX('AEO 38'!$D$17:$AG$85,MATCH($B60,'AEO 38'!$B$17:$B$85,0),MATCH(AC$41,'AEO 38'!$D$1:$AG$1,0))</f>
        <v>26.988303999999999</v>
      </c>
      <c r="AD60" s="123">
        <f>INDEX('AEO 38'!$D$17:$AG$85,MATCH($B60,'AEO 38'!$B$17:$B$85,0),MATCH(AD$41,'AEO 38'!$D$1:$AG$1,0))</f>
        <v>27.460802000000001</v>
      </c>
      <c r="AE60" s="123">
        <f>INDEX('AEO 38'!$D$17:$AG$85,MATCH($B60,'AEO 38'!$B$17:$B$85,0),MATCH(AE$41,'AEO 38'!$D$1:$AG$1,0))</f>
        <v>27.887287000000001</v>
      </c>
      <c r="AF60" s="123">
        <f>INDEX('AEO 38'!$D$17:$AG$85,MATCH($B60,'AEO 38'!$B$17:$B$85,0),MATCH(AF$41,'AEO 38'!$D$1:$AG$1,0))</f>
        <v>28.317481999999998</v>
      </c>
      <c r="AG60" s="123">
        <f>INDEX('AEO 38'!$D$17:$AG$85,MATCH($B60,'AEO 38'!$B$17:$B$85,0),MATCH(AG$41,'AEO 38'!$D$1:$AG$1,0))</f>
        <v>28.760591999999999</v>
      </c>
    </row>
    <row r="61" spans="1:33">
      <c r="A61" s="114"/>
      <c r="B61" s="101" t="s">
        <v>869</v>
      </c>
      <c r="C61" s="123">
        <f>INDEX('AEO 38 (2021)'!$D$17:$AG$85,MATCH($B61,'AEO 38 (2021)'!$B$17:$B$85,0),MATCH(C$41,'AEO 38 (2021)'!$D$1:$AG$1,0))</f>
        <v>4886.9326170000004</v>
      </c>
      <c r="D61" s="123">
        <f>INDEX('AEO 38'!$D$17:$AG$85,MATCH($B61,'AEO 38'!$B$17:$B$85,0),MATCH(D$41,'AEO 38'!$D$1:$AG$1,0))</f>
        <v>5425.6264650000003</v>
      </c>
      <c r="E61" s="123">
        <f>INDEX('AEO 38'!$D$17:$AG$85,MATCH($B61,'AEO 38'!$B$17:$B$85,0),MATCH(E$41,'AEO 38'!$D$1:$AG$1,0))</f>
        <v>5176.0380859999996</v>
      </c>
      <c r="F61" s="123">
        <f>INDEX('AEO 38'!$D$17:$AG$85,MATCH($B61,'AEO 38'!$B$17:$B$85,0),MATCH(F$41,'AEO 38'!$D$1:$AG$1,0))</f>
        <v>4916.923828</v>
      </c>
      <c r="G61" s="123">
        <f>INDEX('AEO 38'!$D$17:$AG$85,MATCH($B61,'AEO 38'!$B$17:$B$85,0),MATCH(G$41,'AEO 38'!$D$1:$AG$1,0))</f>
        <v>4687.3032229999999</v>
      </c>
      <c r="H61" s="123">
        <f>INDEX('AEO 38'!$D$17:$AG$85,MATCH($B61,'AEO 38'!$B$17:$B$85,0),MATCH(H$41,'AEO 38'!$D$1:$AG$1,0))</f>
        <v>4483.0024409999996</v>
      </c>
      <c r="I61" s="123">
        <f>INDEX('AEO 38'!$D$17:$AG$85,MATCH($B61,'AEO 38'!$B$17:$B$85,0),MATCH(I$41,'AEO 38'!$D$1:$AG$1,0))</f>
        <v>4411.2836909999996</v>
      </c>
      <c r="J61" s="123">
        <f>INDEX('AEO 38'!$D$17:$AG$85,MATCH($B61,'AEO 38'!$B$17:$B$85,0),MATCH(J$41,'AEO 38'!$D$1:$AG$1,0))</f>
        <v>4335.5517579999996</v>
      </c>
      <c r="K61" s="123">
        <f>INDEX('AEO 38'!$D$17:$AG$85,MATCH($B61,'AEO 38'!$B$17:$B$85,0),MATCH(K$41,'AEO 38'!$D$1:$AG$1,0))</f>
        <v>4264.6630859999996</v>
      </c>
      <c r="L61" s="123">
        <f>INDEX('AEO 38'!$D$17:$AG$85,MATCH($B61,'AEO 38'!$B$17:$B$85,0),MATCH(L$41,'AEO 38'!$D$1:$AG$1,0))</f>
        <v>4228.4023440000001</v>
      </c>
      <c r="M61" s="123">
        <f>INDEX('AEO 38'!$D$17:$AG$85,MATCH($B61,'AEO 38'!$B$17:$B$85,0),MATCH(M$41,'AEO 38'!$D$1:$AG$1,0))</f>
        <v>4228.6757809999999</v>
      </c>
      <c r="N61" s="123">
        <f>INDEX('AEO 38'!$D$17:$AG$85,MATCH($B61,'AEO 38'!$B$17:$B$85,0),MATCH(N$41,'AEO 38'!$D$1:$AG$1,0))</f>
        <v>4254.2587890000004</v>
      </c>
      <c r="O61" s="123">
        <f>INDEX('AEO 38'!$D$17:$AG$85,MATCH($B61,'AEO 38'!$B$17:$B$85,0),MATCH(O$41,'AEO 38'!$D$1:$AG$1,0))</f>
        <v>4255.3623049999997</v>
      </c>
      <c r="P61" s="123">
        <f>INDEX('AEO 38'!$D$17:$AG$85,MATCH($B61,'AEO 38'!$B$17:$B$85,0),MATCH(P$41,'AEO 38'!$D$1:$AG$1,0))</f>
        <v>4259.982422</v>
      </c>
      <c r="Q61" s="123">
        <f>INDEX('AEO 38'!$D$17:$AG$85,MATCH($B61,'AEO 38'!$B$17:$B$85,0),MATCH(Q$41,'AEO 38'!$D$1:$AG$1,0))</f>
        <v>4256.6635740000002</v>
      </c>
      <c r="R61" s="123">
        <f>INDEX('AEO 38'!$D$17:$AG$85,MATCH($B61,'AEO 38'!$B$17:$B$85,0),MATCH(R$41,'AEO 38'!$D$1:$AG$1,0))</f>
        <v>4232.7773440000001</v>
      </c>
      <c r="S61" s="123">
        <f>INDEX('AEO 38'!$D$17:$AG$85,MATCH($B61,'AEO 38'!$B$17:$B$85,0),MATCH(S$41,'AEO 38'!$D$1:$AG$1,0))</f>
        <v>4230.1870120000003</v>
      </c>
      <c r="T61" s="123">
        <f>INDEX('AEO 38'!$D$17:$AG$85,MATCH($B61,'AEO 38'!$B$17:$B$85,0),MATCH(T$41,'AEO 38'!$D$1:$AG$1,0))</f>
        <v>4240.5219729999999</v>
      </c>
      <c r="U61" s="123">
        <f>INDEX('AEO 38'!$D$17:$AG$85,MATCH($B61,'AEO 38'!$B$17:$B$85,0),MATCH(U$41,'AEO 38'!$D$1:$AG$1,0))</f>
        <v>4253.7016599999997</v>
      </c>
      <c r="V61" s="123">
        <f>INDEX('AEO 38'!$D$17:$AG$85,MATCH($B61,'AEO 38'!$B$17:$B$85,0),MATCH(V$41,'AEO 38'!$D$1:$AG$1,0))</f>
        <v>4251.3671880000002</v>
      </c>
      <c r="W61" s="123">
        <f>INDEX('AEO 38'!$D$17:$AG$85,MATCH($B61,'AEO 38'!$B$17:$B$85,0),MATCH(W$41,'AEO 38'!$D$1:$AG$1,0))</f>
        <v>4278.7421880000002</v>
      </c>
      <c r="X61" s="123">
        <f>INDEX('AEO 38'!$D$17:$AG$85,MATCH($B61,'AEO 38'!$B$17:$B$85,0),MATCH(X$41,'AEO 38'!$D$1:$AG$1,0))</f>
        <v>4273.7431640000004</v>
      </c>
      <c r="Y61" s="123">
        <f>INDEX('AEO 38'!$D$17:$AG$85,MATCH($B61,'AEO 38'!$B$17:$B$85,0),MATCH(Y$41,'AEO 38'!$D$1:$AG$1,0))</f>
        <v>4251.7246089999999</v>
      </c>
      <c r="Z61" s="123">
        <f>INDEX('AEO 38'!$D$17:$AG$85,MATCH($B61,'AEO 38'!$B$17:$B$85,0),MATCH(Z$41,'AEO 38'!$D$1:$AG$1,0))</f>
        <v>4255.3789059999999</v>
      </c>
      <c r="AA61" s="123">
        <f>INDEX('AEO 38'!$D$17:$AG$85,MATCH($B61,'AEO 38'!$B$17:$B$85,0),MATCH(AA$41,'AEO 38'!$D$1:$AG$1,0))</f>
        <v>4254.5732420000004</v>
      </c>
      <c r="AB61" s="123">
        <f>INDEX('AEO 38'!$D$17:$AG$85,MATCH($B61,'AEO 38'!$B$17:$B$85,0),MATCH(AB$41,'AEO 38'!$D$1:$AG$1,0))</f>
        <v>4260.9848629999997</v>
      </c>
      <c r="AC61" s="123">
        <f>INDEX('AEO 38'!$D$17:$AG$85,MATCH($B61,'AEO 38'!$B$17:$B$85,0),MATCH(AC$41,'AEO 38'!$D$1:$AG$1,0))</f>
        <v>4274.4091799999997</v>
      </c>
      <c r="AD61" s="123">
        <f>INDEX('AEO 38'!$D$17:$AG$85,MATCH($B61,'AEO 38'!$B$17:$B$85,0),MATCH(AD$41,'AEO 38'!$D$1:$AG$1,0))</f>
        <v>4248.7563479999999</v>
      </c>
      <c r="AE61" s="123">
        <f>INDEX('AEO 38'!$D$17:$AG$85,MATCH($B61,'AEO 38'!$B$17:$B$85,0),MATCH(AE$41,'AEO 38'!$D$1:$AG$1,0))</f>
        <v>4217.4975590000004</v>
      </c>
      <c r="AF61" s="123">
        <f>INDEX('AEO 38'!$D$17:$AG$85,MATCH($B61,'AEO 38'!$B$17:$B$85,0),MATCH(AF$41,'AEO 38'!$D$1:$AG$1,0))</f>
        <v>4201.9882809999999</v>
      </c>
      <c r="AG61" s="123">
        <f>INDEX('AEO 38'!$D$17:$AG$85,MATCH($B61,'AEO 38'!$B$17:$B$85,0),MATCH(AG$41,'AEO 38'!$D$1:$AG$1,0))</f>
        <v>4185.8134769999997</v>
      </c>
    </row>
    <row r="62" spans="1:33">
      <c r="A62" s="114" t="s">
        <v>114</v>
      </c>
      <c r="B62" s="101" t="s">
        <v>871</v>
      </c>
      <c r="C62" s="123">
        <f>INDEX('AEO 38 (2021)'!$D$17:$AG$85,MATCH($B62,'AEO 38 (2021)'!$B$17:$B$85,0),MATCH(C$41,'AEO 38 (2021)'!$D$1:$AG$1,0))</f>
        <v>6408.5224609999996</v>
      </c>
      <c r="D62" s="123">
        <f>INDEX('AEO 38'!$D$17:$AG$85,MATCH($B62,'AEO 38'!$B$17:$B$85,0),MATCH(D$41,'AEO 38'!$D$1:$AG$1,0))</f>
        <v>8622.0078119999998</v>
      </c>
      <c r="E62" s="123">
        <f>INDEX('AEO 38'!$D$17:$AG$85,MATCH($B62,'AEO 38'!$B$17:$B$85,0),MATCH(E$41,'AEO 38'!$D$1:$AG$1,0))</f>
        <v>8648.1152340000008</v>
      </c>
      <c r="F62" s="123">
        <f>INDEX('AEO 38'!$D$17:$AG$85,MATCH($B62,'AEO 38'!$B$17:$B$85,0),MATCH(F$41,'AEO 38'!$D$1:$AG$1,0))</f>
        <v>8827.3554690000001</v>
      </c>
      <c r="G62" s="123">
        <f>INDEX('AEO 38'!$D$17:$AG$85,MATCH($B62,'AEO 38'!$B$17:$B$85,0),MATCH(G$41,'AEO 38'!$D$1:$AG$1,0))</f>
        <v>8937.3652340000008</v>
      </c>
      <c r="H62" s="123">
        <f>INDEX('AEO 38'!$D$17:$AG$85,MATCH($B62,'AEO 38'!$B$17:$B$85,0),MATCH(H$41,'AEO 38'!$D$1:$AG$1,0))</f>
        <v>9063.8779300000006</v>
      </c>
      <c r="I62" s="123">
        <f>INDEX('AEO 38'!$D$17:$AG$85,MATCH($B62,'AEO 38'!$B$17:$B$85,0),MATCH(I$41,'AEO 38'!$D$1:$AG$1,0))</f>
        <v>9177.4414059999999</v>
      </c>
      <c r="J62" s="123">
        <f>INDEX('AEO 38'!$D$17:$AG$85,MATCH($B62,'AEO 38'!$B$17:$B$85,0),MATCH(J$41,'AEO 38'!$D$1:$AG$1,0))</f>
        <v>9167.71875</v>
      </c>
      <c r="K62" s="123">
        <f>INDEX('AEO 38'!$D$17:$AG$85,MATCH($B62,'AEO 38'!$B$17:$B$85,0),MATCH(K$41,'AEO 38'!$D$1:$AG$1,0))</f>
        <v>9082.3828119999998</v>
      </c>
      <c r="L62" s="123">
        <f>INDEX('AEO 38'!$D$17:$AG$85,MATCH($B62,'AEO 38'!$B$17:$B$85,0),MATCH(L$41,'AEO 38'!$D$1:$AG$1,0))</f>
        <v>9034.2080079999996</v>
      </c>
      <c r="M62" s="123">
        <f>INDEX('AEO 38'!$D$17:$AG$85,MATCH($B62,'AEO 38'!$B$17:$B$85,0),MATCH(M$41,'AEO 38'!$D$1:$AG$1,0))</f>
        <v>8946.0898440000001</v>
      </c>
      <c r="N62" s="123">
        <f>INDEX('AEO 38'!$D$17:$AG$85,MATCH($B62,'AEO 38'!$B$17:$B$85,0),MATCH(N$41,'AEO 38'!$D$1:$AG$1,0))</f>
        <v>8823.5097659999992</v>
      </c>
      <c r="O62" s="123">
        <f>INDEX('AEO 38'!$D$17:$AG$85,MATCH($B62,'AEO 38'!$B$17:$B$85,0),MATCH(O$41,'AEO 38'!$D$1:$AG$1,0))</f>
        <v>8745.6708980000003</v>
      </c>
      <c r="P62" s="123">
        <f>INDEX('AEO 38'!$D$17:$AG$85,MATCH($B62,'AEO 38'!$B$17:$B$85,0),MATCH(P$41,'AEO 38'!$D$1:$AG$1,0))</f>
        <v>8694.2998050000006</v>
      </c>
      <c r="Q62" s="123">
        <f>INDEX('AEO 38'!$D$17:$AG$85,MATCH($B62,'AEO 38'!$B$17:$B$85,0),MATCH(Q$41,'AEO 38'!$D$1:$AG$1,0))</f>
        <v>8639.5898440000001</v>
      </c>
      <c r="R62" s="123">
        <f>INDEX('AEO 38'!$D$17:$AG$85,MATCH($B62,'AEO 38'!$B$17:$B$85,0),MATCH(R$41,'AEO 38'!$D$1:$AG$1,0))</f>
        <v>8589.4521480000003</v>
      </c>
      <c r="S62" s="123">
        <f>INDEX('AEO 38'!$D$17:$AG$85,MATCH($B62,'AEO 38'!$B$17:$B$85,0),MATCH(S$41,'AEO 38'!$D$1:$AG$1,0))</f>
        <v>8572.4150389999995</v>
      </c>
      <c r="T62" s="123">
        <f>INDEX('AEO 38'!$D$17:$AG$85,MATCH($B62,'AEO 38'!$B$17:$B$85,0),MATCH(T$41,'AEO 38'!$D$1:$AG$1,0))</f>
        <v>8589.5625</v>
      </c>
      <c r="U62" s="123">
        <f>INDEX('AEO 38'!$D$17:$AG$85,MATCH($B62,'AEO 38'!$B$17:$B$85,0),MATCH(U$41,'AEO 38'!$D$1:$AG$1,0))</f>
        <v>8588.4453119999998</v>
      </c>
      <c r="V62" s="123">
        <f>INDEX('AEO 38'!$D$17:$AG$85,MATCH($B62,'AEO 38'!$B$17:$B$85,0),MATCH(V$41,'AEO 38'!$D$1:$AG$1,0))</f>
        <v>8627.2207030000009</v>
      </c>
      <c r="W62" s="123">
        <f>INDEX('AEO 38'!$D$17:$AG$85,MATCH($B62,'AEO 38'!$B$17:$B$85,0),MATCH(W$41,'AEO 38'!$D$1:$AG$1,0))</f>
        <v>8681.7509769999997</v>
      </c>
      <c r="X62" s="123">
        <f>INDEX('AEO 38'!$D$17:$AG$85,MATCH($B62,'AEO 38'!$B$17:$B$85,0),MATCH(X$41,'AEO 38'!$D$1:$AG$1,0))</f>
        <v>8684.6152340000008</v>
      </c>
      <c r="Y62" s="123">
        <f>INDEX('AEO 38'!$D$17:$AG$85,MATCH($B62,'AEO 38'!$B$17:$B$85,0),MATCH(Y$41,'AEO 38'!$D$1:$AG$1,0))</f>
        <v>8682.3945309999999</v>
      </c>
      <c r="Z62" s="123">
        <f>INDEX('AEO 38'!$D$17:$AG$85,MATCH($B62,'AEO 38'!$B$17:$B$85,0),MATCH(Z$41,'AEO 38'!$D$1:$AG$1,0))</f>
        <v>8684.6523440000001</v>
      </c>
      <c r="AA62" s="123">
        <f>INDEX('AEO 38'!$D$17:$AG$85,MATCH($B62,'AEO 38'!$B$17:$B$85,0),MATCH(AA$41,'AEO 38'!$D$1:$AG$1,0))</f>
        <v>8668.9726559999999</v>
      </c>
      <c r="AB62" s="123">
        <f>INDEX('AEO 38'!$D$17:$AG$85,MATCH($B62,'AEO 38'!$B$17:$B$85,0),MATCH(AB$41,'AEO 38'!$D$1:$AG$1,0))</f>
        <v>8705.8759769999997</v>
      </c>
      <c r="AC62" s="123">
        <f>INDEX('AEO 38'!$D$17:$AG$85,MATCH($B62,'AEO 38'!$B$17:$B$85,0),MATCH(AC$41,'AEO 38'!$D$1:$AG$1,0))</f>
        <v>8729.53125</v>
      </c>
      <c r="AD62" s="123">
        <f>INDEX('AEO 38'!$D$17:$AG$85,MATCH($B62,'AEO 38'!$B$17:$B$85,0),MATCH(AD$41,'AEO 38'!$D$1:$AG$1,0))</f>
        <v>8720.3457030000009</v>
      </c>
      <c r="AE62" s="123">
        <f>INDEX('AEO 38'!$D$17:$AG$85,MATCH($B62,'AEO 38'!$B$17:$B$85,0),MATCH(AE$41,'AEO 38'!$D$1:$AG$1,0))</f>
        <v>8729.1933590000008</v>
      </c>
      <c r="AF62" s="123">
        <f>INDEX('AEO 38'!$D$17:$AG$85,MATCH($B62,'AEO 38'!$B$17:$B$85,0),MATCH(AF$41,'AEO 38'!$D$1:$AG$1,0))</f>
        <v>8768.0253909999992</v>
      </c>
      <c r="AG62" s="123">
        <f>INDEX('AEO 38'!$D$17:$AG$85,MATCH($B62,'AEO 38'!$B$17:$B$85,0),MATCH(AG$41,'AEO 38'!$D$1:$AG$1,0))</f>
        <v>8805.7900389999995</v>
      </c>
    </row>
    <row r="63" spans="1:33">
      <c r="A63" s="114" t="s">
        <v>115</v>
      </c>
      <c r="B63" s="101" t="s">
        <v>872</v>
      </c>
      <c r="C63" s="123">
        <f>INDEX('AEO 38 (2021)'!$D$17:$AG$85,MATCH($B63,'AEO 38 (2021)'!$B$17:$B$85,0),MATCH(C$41,'AEO 38 (2021)'!$D$1:$AG$1,0))</f>
        <v>49.744373000000003</v>
      </c>
      <c r="D63" s="123">
        <f>INDEX('AEO 38'!$D$17:$AG$85,MATCH($B63,'AEO 38'!$B$17:$B$85,0),MATCH(D$41,'AEO 38'!$D$1:$AG$1,0))</f>
        <v>52.069724999999998</v>
      </c>
      <c r="E63" s="123">
        <f>INDEX('AEO 38'!$D$17:$AG$85,MATCH($B63,'AEO 38'!$B$17:$B$85,0),MATCH(E$41,'AEO 38'!$D$1:$AG$1,0))</f>
        <v>60.730629</v>
      </c>
      <c r="F63" s="123">
        <f>INDEX('AEO 38'!$D$17:$AG$85,MATCH($B63,'AEO 38'!$B$17:$B$85,0),MATCH(F$41,'AEO 38'!$D$1:$AG$1,0))</f>
        <v>61.026646</v>
      </c>
      <c r="G63" s="123">
        <f>INDEX('AEO 38'!$D$17:$AG$85,MATCH($B63,'AEO 38'!$B$17:$B$85,0),MATCH(G$41,'AEO 38'!$D$1:$AG$1,0))</f>
        <v>57.337204</v>
      </c>
      <c r="H63" s="123">
        <f>INDEX('AEO 38'!$D$17:$AG$85,MATCH($B63,'AEO 38'!$B$17:$B$85,0),MATCH(H$41,'AEO 38'!$D$1:$AG$1,0))</f>
        <v>57.381504</v>
      </c>
      <c r="I63" s="123">
        <f>INDEX('AEO 38'!$D$17:$AG$85,MATCH($B63,'AEO 38'!$B$17:$B$85,0),MATCH(I$41,'AEO 38'!$D$1:$AG$1,0))</f>
        <v>59.398589999999999</v>
      </c>
      <c r="J63" s="123">
        <f>INDEX('AEO 38'!$D$17:$AG$85,MATCH($B63,'AEO 38'!$B$17:$B$85,0),MATCH(J$41,'AEO 38'!$D$1:$AG$1,0))</f>
        <v>60.270488999999998</v>
      </c>
      <c r="K63" s="123">
        <f>INDEX('AEO 38'!$D$17:$AG$85,MATCH($B63,'AEO 38'!$B$17:$B$85,0),MATCH(K$41,'AEO 38'!$D$1:$AG$1,0))</f>
        <v>60.204276999999998</v>
      </c>
      <c r="L63" s="123">
        <f>INDEX('AEO 38'!$D$17:$AG$85,MATCH($B63,'AEO 38'!$B$17:$B$85,0),MATCH(L$41,'AEO 38'!$D$1:$AG$1,0))</f>
        <v>60.551589999999997</v>
      </c>
      <c r="M63" s="123">
        <f>INDEX('AEO 38'!$D$17:$AG$85,MATCH($B63,'AEO 38'!$B$17:$B$85,0),MATCH(M$41,'AEO 38'!$D$1:$AG$1,0))</f>
        <v>62.770344000000001</v>
      </c>
      <c r="N63" s="123">
        <f>INDEX('AEO 38'!$D$17:$AG$85,MATCH($B63,'AEO 38'!$B$17:$B$85,0),MATCH(N$41,'AEO 38'!$D$1:$AG$1,0))</f>
        <v>62.667290000000001</v>
      </c>
      <c r="O63" s="123">
        <f>INDEX('AEO 38'!$D$17:$AG$85,MATCH($B63,'AEO 38'!$B$17:$B$85,0),MATCH(O$41,'AEO 38'!$D$1:$AG$1,0))</f>
        <v>63.164538999999998</v>
      </c>
      <c r="P63" s="123">
        <f>INDEX('AEO 38'!$D$17:$AG$85,MATCH($B63,'AEO 38'!$B$17:$B$85,0),MATCH(P$41,'AEO 38'!$D$1:$AG$1,0))</f>
        <v>63.156502000000003</v>
      </c>
      <c r="Q63" s="123">
        <f>INDEX('AEO 38'!$D$17:$AG$85,MATCH($B63,'AEO 38'!$B$17:$B$85,0),MATCH(Q$41,'AEO 38'!$D$1:$AG$1,0))</f>
        <v>63.474850000000004</v>
      </c>
      <c r="R63" s="123">
        <f>INDEX('AEO 38'!$D$17:$AG$85,MATCH($B63,'AEO 38'!$B$17:$B$85,0),MATCH(R$41,'AEO 38'!$D$1:$AG$1,0))</f>
        <v>62.917458000000003</v>
      </c>
      <c r="S63" s="123">
        <f>INDEX('AEO 38'!$D$17:$AG$85,MATCH($B63,'AEO 38'!$B$17:$B$85,0),MATCH(S$41,'AEO 38'!$D$1:$AG$1,0))</f>
        <v>62.969700000000003</v>
      </c>
      <c r="T63" s="123">
        <f>INDEX('AEO 38'!$D$17:$AG$85,MATCH($B63,'AEO 38'!$B$17:$B$85,0),MATCH(T$41,'AEO 38'!$D$1:$AG$1,0))</f>
        <v>62.769936000000001</v>
      </c>
      <c r="U63" s="123">
        <f>INDEX('AEO 38'!$D$17:$AG$85,MATCH($B63,'AEO 38'!$B$17:$B$85,0),MATCH(U$41,'AEO 38'!$D$1:$AG$1,0))</f>
        <v>63.515906999999999</v>
      </c>
      <c r="V63" s="123">
        <f>INDEX('AEO 38'!$D$17:$AG$85,MATCH($B63,'AEO 38'!$B$17:$B$85,0),MATCH(V$41,'AEO 38'!$D$1:$AG$1,0))</f>
        <v>63.561993000000001</v>
      </c>
      <c r="W63" s="123">
        <f>INDEX('AEO 38'!$D$17:$AG$85,MATCH($B63,'AEO 38'!$B$17:$B$85,0),MATCH(W$41,'AEO 38'!$D$1:$AG$1,0))</f>
        <v>64.155936999999994</v>
      </c>
      <c r="X63" s="123">
        <f>INDEX('AEO 38'!$D$17:$AG$85,MATCH($B63,'AEO 38'!$B$17:$B$85,0),MATCH(X$41,'AEO 38'!$D$1:$AG$1,0))</f>
        <v>64.451667999999998</v>
      </c>
      <c r="Y63" s="123">
        <f>INDEX('AEO 38'!$D$17:$AG$85,MATCH($B63,'AEO 38'!$B$17:$B$85,0),MATCH(Y$41,'AEO 38'!$D$1:$AG$1,0))</f>
        <v>64.512023999999997</v>
      </c>
      <c r="Z63" s="123">
        <f>INDEX('AEO 38'!$D$17:$AG$85,MATCH($B63,'AEO 38'!$B$17:$B$85,0),MATCH(Z$41,'AEO 38'!$D$1:$AG$1,0))</f>
        <v>64.664871000000005</v>
      </c>
      <c r="AA63" s="123">
        <f>INDEX('AEO 38'!$D$17:$AG$85,MATCH($B63,'AEO 38'!$B$17:$B$85,0),MATCH(AA$41,'AEO 38'!$D$1:$AG$1,0))</f>
        <v>64.633667000000003</v>
      </c>
      <c r="AB63" s="123">
        <f>INDEX('AEO 38'!$D$17:$AG$85,MATCH($B63,'AEO 38'!$B$17:$B$85,0),MATCH(AB$41,'AEO 38'!$D$1:$AG$1,0))</f>
        <v>64.949127000000004</v>
      </c>
      <c r="AC63" s="123">
        <f>INDEX('AEO 38'!$D$17:$AG$85,MATCH($B63,'AEO 38'!$B$17:$B$85,0),MATCH(AC$41,'AEO 38'!$D$1:$AG$1,0))</f>
        <v>65.479850999999996</v>
      </c>
      <c r="AD63" s="123">
        <f>INDEX('AEO 38'!$D$17:$AG$85,MATCH($B63,'AEO 38'!$B$17:$B$85,0),MATCH(AD$41,'AEO 38'!$D$1:$AG$1,0))</f>
        <v>65.514426999999998</v>
      </c>
      <c r="AE63" s="123">
        <f>INDEX('AEO 38'!$D$17:$AG$85,MATCH($B63,'AEO 38'!$B$17:$B$85,0),MATCH(AE$41,'AEO 38'!$D$1:$AG$1,0))</f>
        <v>65.606583000000001</v>
      </c>
      <c r="AF63" s="123">
        <f>INDEX('AEO 38'!$D$17:$AG$85,MATCH($B63,'AEO 38'!$B$17:$B$85,0),MATCH(AF$41,'AEO 38'!$D$1:$AG$1,0))</f>
        <v>66.046913000000004</v>
      </c>
      <c r="AG63" s="123">
        <f>INDEX('AEO 38'!$D$17:$AG$85,MATCH($B63,'AEO 38'!$B$17:$B$85,0),MATCH(AG$41,'AEO 38'!$D$1:$AG$1,0))</f>
        <v>66.871384000000006</v>
      </c>
    </row>
    <row r="64" spans="1:33">
      <c r="A64" s="114"/>
      <c r="B64" s="101" t="s">
        <v>873</v>
      </c>
      <c r="C64" s="123">
        <f>INDEX('AEO 38 (2021)'!$D$17:$AG$85,MATCH($B64,'AEO 38 (2021)'!$B$17:$B$85,0),MATCH(C$41,'AEO 38 (2021)'!$D$1:$AG$1,0))</f>
        <v>6458.2666019999997</v>
      </c>
      <c r="D64" s="123">
        <f>INDEX('AEO 38'!$D$17:$AG$85,MATCH($B64,'AEO 38'!$B$17:$B$85,0),MATCH(D$41,'AEO 38'!$D$1:$AG$1,0))</f>
        <v>8674.0771480000003</v>
      </c>
      <c r="E64" s="123">
        <f>INDEX('AEO 38'!$D$17:$AG$85,MATCH($B64,'AEO 38'!$B$17:$B$85,0),MATCH(E$41,'AEO 38'!$D$1:$AG$1,0))</f>
        <v>8708.8457030000009</v>
      </c>
      <c r="F64" s="123">
        <f>INDEX('AEO 38'!$D$17:$AG$85,MATCH($B64,'AEO 38'!$B$17:$B$85,0),MATCH(F$41,'AEO 38'!$D$1:$AG$1,0))</f>
        <v>8888.3818360000005</v>
      </c>
      <c r="G64" s="123">
        <f>INDEX('AEO 38'!$D$17:$AG$85,MATCH($B64,'AEO 38'!$B$17:$B$85,0),MATCH(G$41,'AEO 38'!$D$1:$AG$1,0))</f>
        <v>8994.7021480000003</v>
      </c>
      <c r="H64" s="123">
        <f>INDEX('AEO 38'!$D$17:$AG$85,MATCH($B64,'AEO 38'!$B$17:$B$85,0),MATCH(H$41,'AEO 38'!$D$1:$AG$1,0))</f>
        <v>9121.2597659999992</v>
      </c>
      <c r="I64" s="123">
        <f>INDEX('AEO 38'!$D$17:$AG$85,MATCH($B64,'AEO 38'!$B$17:$B$85,0),MATCH(I$41,'AEO 38'!$D$1:$AG$1,0))</f>
        <v>9236.8398440000001</v>
      </c>
      <c r="J64" s="123">
        <f>INDEX('AEO 38'!$D$17:$AG$85,MATCH($B64,'AEO 38'!$B$17:$B$85,0),MATCH(J$41,'AEO 38'!$D$1:$AG$1,0))</f>
        <v>9227.9892579999996</v>
      </c>
      <c r="K64" s="123">
        <f>INDEX('AEO 38'!$D$17:$AG$85,MATCH($B64,'AEO 38'!$B$17:$B$85,0),MATCH(K$41,'AEO 38'!$D$1:$AG$1,0))</f>
        <v>9142.5869139999995</v>
      </c>
      <c r="L64" s="123">
        <f>INDEX('AEO 38'!$D$17:$AG$85,MATCH($B64,'AEO 38'!$B$17:$B$85,0),MATCH(L$41,'AEO 38'!$D$1:$AG$1,0))</f>
        <v>9094.7597659999992</v>
      </c>
      <c r="M64" s="123">
        <f>INDEX('AEO 38'!$D$17:$AG$85,MATCH($B64,'AEO 38'!$B$17:$B$85,0),MATCH(M$41,'AEO 38'!$D$1:$AG$1,0))</f>
        <v>9008.8603519999997</v>
      </c>
      <c r="N64" s="123">
        <f>INDEX('AEO 38'!$D$17:$AG$85,MATCH($B64,'AEO 38'!$B$17:$B$85,0),MATCH(N$41,'AEO 38'!$D$1:$AG$1,0))</f>
        <v>8886.1767579999996</v>
      </c>
      <c r="O64" s="123">
        <f>INDEX('AEO 38'!$D$17:$AG$85,MATCH($B64,'AEO 38'!$B$17:$B$85,0),MATCH(O$41,'AEO 38'!$D$1:$AG$1,0))</f>
        <v>8808.8349610000005</v>
      </c>
      <c r="P64" s="123">
        <f>INDEX('AEO 38'!$D$17:$AG$85,MATCH($B64,'AEO 38'!$B$17:$B$85,0),MATCH(P$41,'AEO 38'!$D$1:$AG$1,0))</f>
        <v>8757.4560550000006</v>
      </c>
      <c r="Q64" s="123">
        <f>INDEX('AEO 38'!$D$17:$AG$85,MATCH($B64,'AEO 38'!$B$17:$B$85,0),MATCH(Q$41,'AEO 38'!$D$1:$AG$1,0))</f>
        <v>8703.0644530000009</v>
      </c>
      <c r="R64" s="123">
        <f>INDEX('AEO 38'!$D$17:$AG$85,MATCH($B64,'AEO 38'!$B$17:$B$85,0),MATCH(R$41,'AEO 38'!$D$1:$AG$1,0))</f>
        <v>8652.3691409999992</v>
      </c>
      <c r="S64" s="123">
        <f>INDEX('AEO 38'!$D$17:$AG$85,MATCH($B64,'AEO 38'!$B$17:$B$85,0),MATCH(S$41,'AEO 38'!$D$1:$AG$1,0))</f>
        <v>8635.3847659999992</v>
      </c>
      <c r="T64" s="123">
        <f>INDEX('AEO 38'!$D$17:$AG$85,MATCH($B64,'AEO 38'!$B$17:$B$85,0),MATCH(T$41,'AEO 38'!$D$1:$AG$1,0))</f>
        <v>8652.3320309999999</v>
      </c>
      <c r="U64" s="123">
        <f>INDEX('AEO 38'!$D$17:$AG$85,MATCH($B64,'AEO 38'!$B$17:$B$85,0),MATCH(U$41,'AEO 38'!$D$1:$AG$1,0))</f>
        <v>8651.9609380000002</v>
      </c>
      <c r="V64" s="123">
        <f>INDEX('AEO 38'!$D$17:$AG$85,MATCH($B64,'AEO 38'!$B$17:$B$85,0),MATCH(V$41,'AEO 38'!$D$1:$AG$1,0))</f>
        <v>8690.7822269999997</v>
      </c>
      <c r="W64" s="123">
        <f>INDEX('AEO 38'!$D$17:$AG$85,MATCH($B64,'AEO 38'!$B$17:$B$85,0),MATCH(W$41,'AEO 38'!$D$1:$AG$1,0))</f>
        <v>8745.9072269999997</v>
      </c>
      <c r="X64" s="123">
        <f>INDEX('AEO 38'!$D$17:$AG$85,MATCH($B64,'AEO 38'!$B$17:$B$85,0),MATCH(X$41,'AEO 38'!$D$1:$AG$1,0))</f>
        <v>8749.0673829999996</v>
      </c>
      <c r="Y64" s="123">
        <f>INDEX('AEO 38'!$D$17:$AG$85,MATCH($B64,'AEO 38'!$B$17:$B$85,0),MATCH(Y$41,'AEO 38'!$D$1:$AG$1,0))</f>
        <v>8746.90625</v>
      </c>
      <c r="Z64" s="123">
        <f>INDEX('AEO 38'!$D$17:$AG$85,MATCH($B64,'AEO 38'!$B$17:$B$85,0),MATCH(Z$41,'AEO 38'!$D$1:$AG$1,0))</f>
        <v>8749.3173829999996</v>
      </c>
      <c r="AA64" s="123">
        <f>INDEX('AEO 38'!$D$17:$AG$85,MATCH($B64,'AEO 38'!$B$17:$B$85,0),MATCH(AA$41,'AEO 38'!$D$1:$AG$1,0))</f>
        <v>8733.6064449999994</v>
      </c>
      <c r="AB64" s="123">
        <f>INDEX('AEO 38'!$D$17:$AG$85,MATCH($B64,'AEO 38'!$B$17:$B$85,0),MATCH(AB$41,'AEO 38'!$D$1:$AG$1,0))</f>
        <v>8770.8251949999994</v>
      </c>
      <c r="AC64" s="123">
        <f>INDEX('AEO 38'!$D$17:$AG$85,MATCH($B64,'AEO 38'!$B$17:$B$85,0),MATCH(AC$41,'AEO 38'!$D$1:$AG$1,0))</f>
        <v>8795.0107420000004</v>
      </c>
      <c r="AD64" s="123">
        <f>INDEX('AEO 38'!$D$17:$AG$85,MATCH($B64,'AEO 38'!$B$17:$B$85,0),MATCH(AD$41,'AEO 38'!$D$1:$AG$1,0))</f>
        <v>8785.8603519999997</v>
      </c>
      <c r="AE64" s="123">
        <f>INDEX('AEO 38'!$D$17:$AG$85,MATCH($B64,'AEO 38'!$B$17:$B$85,0),MATCH(AE$41,'AEO 38'!$D$1:$AG$1,0))</f>
        <v>8794.7998050000006</v>
      </c>
      <c r="AF64" s="123">
        <f>INDEX('AEO 38'!$D$17:$AG$85,MATCH($B64,'AEO 38'!$B$17:$B$85,0),MATCH(AF$41,'AEO 38'!$D$1:$AG$1,0))</f>
        <v>8834.0722659999992</v>
      </c>
      <c r="AG64" s="123">
        <f>INDEX('AEO 38'!$D$17:$AG$85,MATCH($B64,'AEO 38'!$B$17:$B$85,0),MATCH(AG$41,'AEO 38'!$D$1:$AG$1,0))</f>
        <v>8872.6611329999996</v>
      </c>
    </row>
    <row r="65" spans="1:33">
      <c r="A65" s="114" t="s">
        <v>114</v>
      </c>
      <c r="B65" s="101" t="s">
        <v>874</v>
      </c>
      <c r="C65" s="123">
        <f>INDEX('AEO 38 (2021)'!$D$17:$AG$85,MATCH($B65,'AEO 38 (2021)'!$B$17:$B$85,0),MATCH(C$41,'AEO 38 (2021)'!$D$1:$AG$1,0))</f>
        <v>648.88983199999996</v>
      </c>
      <c r="D65" s="123">
        <f>INDEX('AEO 38'!$D$17:$AG$85,MATCH($B65,'AEO 38'!$B$17:$B$85,0),MATCH(D$41,'AEO 38'!$D$1:$AG$1,0))</f>
        <v>590.24530000000004</v>
      </c>
      <c r="E65" s="123">
        <f>INDEX('AEO 38'!$D$17:$AG$85,MATCH($B65,'AEO 38'!$B$17:$B$85,0),MATCH(E$41,'AEO 38'!$D$1:$AG$1,0))</f>
        <v>595.973206</v>
      </c>
      <c r="F65" s="123">
        <f>INDEX('AEO 38'!$D$17:$AG$85,MATCH($B65,'AEO 38'!$B$17:$B$85,0),MATCH(F$41,'AEO 38'!$D$1:$AG$1,0))</f>
        <v>609.78839100000005</v>
      </c>
      <c r="G65" s="123">
        <f>INDEX('AEO 38'!$D$17:$AG$85,MATCH($B65,'AEO 38'!$B$17:$B$85,0),MATCH(G$41,'AEO 38'!$D$1:$AG$1,0))</f>
        <v>618.70495600000004</v>
      </c>
      <c r="H65" s="123">
        <f>INDEX('AEO 38'!$D$17:$AG$85,MATCH($B65,'AEO 38'!$B$17:$B$85,0),MATCH(H$41,'AEO 38'!$D$1:$AG$1,0))</f>
        <v>628.20703100000003</v>
      </c>
      <c r="I65" s="123">
        <f>INDEX('AEO 38'!$D$17:$AG$85,MATCH($B65,'AEO 38'!$B$17:$B$85,0),MATCH(I$41,'AEO 38'!$D$1:$AG$1,0))</f>
        <v>637.07855199999995</v>
      </c>
      <c r="J65" s="123">
        <f>INDEX('AEO 38'!$D$17:$AG$85,MATCH($B65,'AEO 38'!$B$17:$B$85,0),MATCH(J$41,'AEO 38'!$D$1:$AG$1,0))</f>
        <v>637.32617200000004</v>
      </c>
      <c r="K65" s="123">
        <f>INDEX('AEO 38'!$D$17:$AG$85,MATCH($B65,'AEO 38'!$B$17:$B$85,0),MATCH(K$41,'AEO 38'!$D$1:$AG$1,0))</f>
        <v>632.31976299999997</v>
      </c>
      <c r="L65" s="123">
        <f>INDEX('AEO 38'!$D$17:$AG$85,MATCH($B65,'AEO 38'!$B$17:$B$85,0),MATCH(L$41,'AEO 38'!$D$1:$AG$1,0))</f>
        <v>629.86267099999998</v>
      </c>
      <c r="M65" s="123">
        <f>INDEX('AEO 38'!$D$17:$AG$85,MATCH($B65,'AEO 38'!$B$17:$B$85,0),MATCH(M$41,'AEO 38'!$D$1:$AG$1,0))</f>
        <v>624.84240699999998</v>
      </c>
      <c r="N65" s="123">
        <f>INDEX('AEO 38'!$D$17:$AG$85,MATCH($B65,'AEO 38'!$B$17:$B$85,0),MATCH(N$41,'AEO 38'!$D$1:$AG$1,0))</f>
        <v>617.95190400000001</v>
      </c>
      <c r="O65" s="123">
        <f>INDEX('AEO 38'!$D$17:$AG$85,MATCH($B65,'AEO 38'!$B$17:$B$85,0),MATCH(O$41,'AEO 38'!$D$1:$AG$1,0))</f>
        <v>613.55426</v>
      </c>
      <c r="P65" s="123">
        <f>INDEX('AEO 38'!$D$17:$AG$85,MATCH($B65,'AEO 38'!$B$17:$B$85,0),MATCH(P$41,'AEO 38'!$D$1:$AG$1,0))</f>
        <v>610.91449</v>
      </c>
      <c r="Q65" s="123">
        <f>INDEX('AEO 38'!$D$17:$AG$85,MATCH($B65,'AEO 38'!$B$17:$B$85,0),MATCH(Q$41,'AEO 38'!$D$1:$AG$1,0))</f>
        <v>607.91967799999998</v>
      </c>
      <c r="R65" s="123">
        <f>INDEX('AEO 38'!$D$17:$AG$85,MATCH($B65,'AEO 38'!$B$17:$B$85,0),MATCH(R$41,'AEO 38'!$D$1:$AG$1,0))</f>
        <v>605.41522199999997</v>
      </c>
      <c r="S65" s="123">
        <f>INDEX('AEO 38'!$D$17:$AG$85,MATCH($B65,'AEO 38'!$B$17:$B$85,0),MATCH(S$41,'AEO 38'!$D$1:$AG$1,0))</f>
        <v>605.18420400000002</v>
      </c>
      <c r="T65" s="123">
        <f>INDEX('AEO 38'!$D$17:$AG$85,MATCH($B65,'AEO 38'!$B$17:$B$85,0),MATCH(T$41,'AEO 38'!$D$1:$AG$1,0))</f>
        <v>607.11792000000003</v>
      </c>
      <c r="U65" s="123">
        <f>INDEX('AEO 38'!$D$17:$AG$85,MATCH($B65,'AEO 38'!$B$17:$B$85,0),MATCH(U$41,'AEO 38'!$D$1:$AG$1,0))</f>
        <v>607.97546399999999</v>
      </c>
      <c r="V65" s="123">
        <f>INDEX('AEO 38'!$D$17:$AG$85,MATCH($B65,'AEO 38'!$B$17:$B$85,0),MATCH(V$41,'AEO 38'!$D$1:$AG$1,0))</f>
        <v>611.47094700000002</v>
      </c>
      <c r="W65" s="123">
        <f>INDEX('AEO 38'!$D$17:$AG$85,MATCH($B65,'AEO 38'!$B$17:$B$85,0),MATCH(W$41,'AEO 38'!$D$1:$AG$1,0))</f>
        <v>616.51824999999997</v>
      </c>
      <c r="X65" s="123">
        <f>INDEX('AEO 38'!$D$17:$AG$85,MATCH($B65,'AEO 38'!$B$17:$B$85,0),MATCH(X$41,'AEO 38'!$D$1:$AG$1,0))</f>
        <v>617.67388900000003</v>
      </c>
      <c r="Y65" s="123">
        <f>INDEX('AEO 38'!$D$17:$AG$85,MATCH($B65,'AEO 38'!$B$17:$B$85,0),MATCH(Y$41,'AEO 38'!$D$1:$AG$1,0))</f>
        <v>618.30371100000002</v>
      </c>
      <c r="Z65" s="123">
        <f>INDEX('AEO 38'!$D$17:$AG$85,MATCH($B65,'AEO 38'!$B$17:$B$85,0),MATCH(Z$41,'AEO 38'!$D$1:$AG$1,0))</f>
        <v>619.15557899999999</v>
      </c>
      <c r="AA65" s="123">
        <f>INDEX('AEO 38'!$D$17:$AG$85,MATCH($B65,'AEO 38'!$B$17:$B$85,0),MATCH(AA$41,'AEO 38'!$D$1:$AG$1,0))</f>
        <v>618.88732900000002</v>
      </c>
      <c r="AB65" s="123">
        <f>INDEX('AEO 38'!$D$17:$AG$85,MATCH($B65,'AEO 38'!$B$17:$B$85,0),MATCH(AB$41,'AEO 38'!$D$1:$AG$1,0))</f>
        <v>622.373108</v>
      </c>
      <c r="AC65" s="123">
        <f>INDEX('AEO 38'!$D$17:$AG$85,MATCH($B65,'AEO 38'!$B$17:$B$85,0),MATCH(AC$41,'AEO 38'!$D$1:$AG$1,0))</f>
        <v>624.96618699999999</v>
      </c>
      <c r="AD65" s="123">
        <f>INDEX('AEO 38'!$D$17:$AG$85,MATCH($B65,'AEO 38'!$B$17:$B$85,0),MATCH(AD$41,'AEO 38'!$D$1:$AG$1,0))</f>
        <v>625.09954800000003</v>
      </c>
      <c r="AE65" s="123">
        <f>INDEX('AEO 38'!$D$17:$AG$85,MATCH($B65,'AEO 38'!$B$17:$B$85,0),MATCH(AE$41,'AEO 38'!$D$1:$AG$1,0))</f>
        <v>626.74420199999997</v>
      </c>
      <c r="AF65" s="123">
        <f>INDEX('AEO 38'!$D$17:$AG$85,MATCH($B65,'AEO 38'!$B$17:$B$85,0),MATCH(AF$41,'AEO 38'!$D$1:$AG$1,0))</f>
        <v>630.51818800000001</v>
      </c>
      <c r="AG65" s="123">
        <f>INDEX('AEO 38'!$D$17:$AG$85,MATCH($B65,'AEO 38'!$B$17:$B$85,0),MATCH(AG$41,'AEO 38'!$D$1:$AG$1,0))</f>
        <v>634.00158699999997</v>
      </c>
    </row>
    <row r="66" spans="1:33">
      <c r="A66" s="114" t="s">
        <v>112</v>
      </c>
      <c r="B66" s="101" t="s">
        <v>875</v>
      </c>
      <c r="C66" s="123">
        <f>INDEX('AEO 38 (2021)'!$D$17:$AG$85,MATCH($B66,'AEO 38 (2021)'!$B$17:$B$85,0),MATCH(C$41,'AEO 38 (2021)'!$D$1:$AG$1,0))</f>
        <v>0</v>
      </c>
      <c r="D66" s="123">
        <f>INDEX('AEO 38'!$D$17:$AG$85,MATCH($B66,'AEO 38'!$B$17:$B$85,0),MATCH(D$41,'AEO 38'!$D$1:$AG$1,0))</f>
        <v>9.2892000000000002E-2</v>
      </c>
      <c r="E66" s="123">
        <f>INDEX('AEO 38'!$D$17:$AG$85,MATCH($B66,'AEO 38'!$B$17:$B$85,0),MATCH(E$41,'AEO 38'!$D$1:$AG$1,0))</f>
        <v>9.2430999999999999E-2</v>
      </c>
      <c r="F66" s="123">
        <f>INDEX('AEO 38'!$D$17:$AG$85,MATCH($B66,'AEO 38'!$B$17:$B$85,0),MATCH(F$41,'AEO 38'!$D$1:$AG$1,0))</f>
        <v>9.1610999999999998E-2</v>
      </c>
      <c r="G66" s="123">
        <f>INDEX('AEO 38'!$D$17:$AG$85,MATCH($B66,'AEO 38'!$B$17:$B$85,0),MATCH(G$41,'AEO 38'!$D$1:$AG$1,0))</f>
        <v>8.9661000000000005E-2</v>
      </c>
      <c r="H66" s="123">
        <f>INDEX('AEO 38'!$D$17:$AG$85,MATCH($B66,'AEO 38'!$B$17:$B$85,0),MATCH(H$41,'AEO 38'!$D$1:$AG$1,0))</f>
        <v>8.7519E-2</v>
      </c>
      <c r="I66" s="123">
        <f>INDEX('AEO 38'!$D$17:$AG$85,MATCH($B66,'AEO 38'!$B$17:$B$85,0),MATCH(I$41,'AEO 38'!$D$1:$AG$1,0))</f>
        <v>8.5209999999999994E-2</v>
      </c>
      <c r="J66" s="123">
        <f>INDEX('AEO 38'!$D$17:$AG$85,MATCH($B66,'AEO 38'!$B$17:$B$85,0),MATCH(J$41,'AEO 38'!$D$1:$AG$1,0))</f>
        <v>8.1723000000000004E-2</v>
      </c>
      <c r="K66" s="123">
        <f>INDEX('AEO 38'!$D$17:$AG$85,MATCH($B66,'AEO 38'!$B$17:$B$85,0),MATCH(K$41,'AEO 38'!$D$1:$AG$1,0))</f>
        <v>7.7602000000000004E-2</v>
      </c>
      <c r="L66" s="123">
        <f>INDEX('AEO 38'!$D$17:$AG$85,MATCH($B66,'AEO 38'!$B$17:$B$85,0),MATCH(L$41,'AEO 38'!$D$1:$AG$1,0))</f>
        <v>7.3883000000000004E-2</v>
      </c>
      <c r="M66" s="123">
        <f>INDEX('AEO 38'!$D$17:$AG$85,MATCH($B66,'AEO 38'!$B$17:$B$85,0),MATCH(M$41,'AEO 38'!$D$1:$AG$1,0))</f>
        <v>6.9982000000000003E-2</v>
      </c>
      <c r="N66" s="123">
        <f>INDEX('AEO 38'!$D$17:$AG$85,MATCH($B66,'AEO 38'!$B$17:$B$85,0),MATCH(N$41,'AEO 38'!$D$1:$AG$1,0))</f>
        <v>6.5918000000000004E-2</v>
      </c>
      <c r="O66" s="123">
        <f>INDEX('AEO 38'!$D$17:$AG$85,MATCH($B66,'AEO 38'!$B$17:$B$85,0),MATCH(O$41,'AEO 38'!$D$1:$AG$1,0))</f>
        <v>6.2178999999999998E-2</v>
      </c>
      <c r="P66" s="123">
        <f>INDEX('AEO 38'!$D$17:$AG$85,MATCH($B66,'AEO 38'!$B$17:$B$85,0),MATCH(P$41,'AEO 38'!$D$1:$AG$1,0))</f>
        <v>5.8629000000000001E-2</v>
      </c>
      <c r="Q66" s="123">
        <f>INDEX('AEO 38'!$D$17:$AG$85,MATCH($B66,'AEO 38'!$B$17:$B$85,0),MATCH(Q$41,'AEO 38'!$D$1:$AG$1,0))</f>
        <v>5.5043000000000002E-2</v>
      </c>
      <c r="R66" s="123">
        <f>INDEX('AEO 38'!$D$17:$AG$85,MATCH($B66,'AEO 38'!$B$17:$B$85,0),MATCH(R$41,'AEO 38'!$D$1:$AG$1,0))</f>
        <v>5.1494999999999999E-2</v>
      </c>
      <c r="S66" s="123">
        <f>INDEX('AEO 38'!$D$17:$AG$85,MATCH($B66,'AEO 38'!$B$17:$B$85,0),MATCH(S$41,'AEO 38'!$D$1:$AG$1,0))</f>
        <v>4.8166E-2</v>
      </c>
      <c r="T66" s="123">
        <f>INDEX('AEO 38'!$D$17:$AG$85,MATCH($B66,'AEO 38'!$B$17:$B$85,0),MATCH(T$41,'AEO 38'!$D$1:$AG$1,0))</f>
        <v>4.4989000000000001E-2</v>
      </c>
      <c r="U66" s="123">
        <f>INDEX('AEO 38'!$D$17:$AG$85,MATCH($B66,'AEO 38'!$B$17:$B$85,0),MATCH(U$41,'AEO 38'!$D$1:$AG$1,0))</f>
        <v>4.1703999999999998E-2</v>
      </c>
      <c r="V66" s="123">
        <f>INDEX('AEO 38'!$D$17:$AG$85,MATCH($B66,'AEO 38'!$B$17:$B$85,0),MATCH(V$41,'AEO 38'!$D$1:$AG$1,0))</f>
        <v>3.8522000000000001E-2</v>
      </c>
      <c r="W66" s="123">
        <f>INDEX('AEO 38'!$D$17:$AG$85,MATCH($B66,'AEO 38'!$B$17:$B$85,0),MATCH(W$41,'AEO 38'!$D$1:$AG$1,0))</f>
        <v>3.5374999999999997E-2</v>
      </c>
      <c r="X66" s="123">
        <f>INDEX('AEO 38'!$D$17:$AG$85,MATCH($B66,'AEO 38'!$B$17:$B$85,0),MATCH(X$41,'AEO 38'!$D$1:$AG$1,0))</f>
        <v>3.1958E-2</v>
      </c>
      <c r="Y66" s="123">
        <f>INDEX('AEO 38'!$D$17:$AG$85,MATCH($B66,'AEO 38'!$B$17:$B$85,0),MATCH(Y$41,'AEO 38'!$D$1:$AG$1,0))</f>
        <v>2.8482E-2</v>
      </c>
      <c r="Z66" s="123">
        <f>INDEX('AEO 38'!$D$17:$AG$85,MATCH($B66,'AEO 38'!$B$17:$B$85,0),MATCH(Z$41,'AEO 38'!$D$1:$AG$1,0))</f>
        <v>2.5020000000000001E-2</v>
      </c>
      <c r="AA66" s="123">
        <f>INDEX('AEO 38'!$D$17:$AG$85,MATCH($B66,'AEO 38'!$B$17:$B$85,0),MATCH(AA$41,'AEO 38'!$D$1:$AG$1,0))</f>
        <v>2.1486000000000002E-2</v>
      </c>
      <c r="AB66" s="123">
        <f>INDEX('AEO 38'!$D$17:$AG$85,MATCH($B66,'AEO 38'!$B$17:$B$85,0),MATCH(AB$41,'AEO 38'!$D$1:$AG$1,0))</f>
        <v>1.8034000000000001E-2</v>
      </c>
      <c r="AC66" s="123">
        <f>INDEX('AEO 38'!$D$17:$AG$85,MATCH($B66,'AEO 38'!$B$17:$B$85,0),MATCH(AC$41,'AEO 38'!$D$1:$AG$1,0))</f>
        <v>1.4515999999999999E-2</v>
      </c>
      <c r="AD66" s="123">
        <f>INDEX('AEO 38'!$D$17:$AG$85,MATCH($B66,'AEO 38'!$B$17:$B$85,0),MATCH(AD$41,'AEO 38'!$D$1:$AG$1,0))</f>
        <v>1.0902E-2</v>
      </c>
      <c r="AE66" s="123">
        <f>INDEX('AEO 38'!$D$17:$AG$85,MATCH($B66,'AEO 38'!$B$17:$B$85,0),MATCH(AE$41,'AEO 38'!$D$1:$AG$1,0))</f>
        <v>7.2899999999999996E-3</v>
      </c>
      <c r="AF66" s="123">
        <f>INDEX('AEO 38'!$D$17:$AG$85,MATCH($B66,'AEO 38'!$B$17:$B$85,0),MATCH(AF$41,'AEO 38'!$D$1:$AG$1,0))</f>
        <v>3.669E-3</v>
      </c>
      <c r="AG66" s="123">
        <f>INDEX('AEO 38'!$D$17:$AG$85,MATCH($B66,'AEO 38'!$B$17:$B$85,0),MATCH(AG$41,'AEO 38'!$D$1:$AG$1,0))</f>
        <v>0</v>
      </c>
    </row>
    <row r="67" spans="1:33">
      <c r="A67" s="114" t="s">
        <v>112</v>
      </c>
      <c r="B67" s="101" t="s">
        <v>876</v>
      </c>
      <c r="C67" s="123">
        <f>INDEX('AEO 38 (2021)'!$D$17:$AG$85,MATCH($B67,'AEO 38 (2021)'!$B$17:$B$85,0),MATCH(C$41,'AEO 38 (2021)'!$D$1:$AG$1,0))</f>
        <v>11.144147</v>
      </c>
      <c r="D67" s="123">
        <f>INDEX('AEO 38'!$D$17:$AG$85,MATCH($B67,'AEO 38'!$B$17:$B$85,0),MATCH(D$41,'AEO 38'!$D$1:$AG$1,0))</f>
        <v>29.932635999999999</v>
      </c>
      <c r="E67" s="123">
        <f>INDEX('AEO 38'!$D$17:$AG$85,MATCH($B67,'AEO 38'!$B$17:$B$85,0),MATCH(E$41,'AEO 38'!$D$1:$AG$1,0))</f>
        <v>43.700966000000001</v>
      </c>
      <c r="F67" s="123">
        <f>INDEX('AEO 38'!$D$17:$AG$85,MATCH($B67,'AEO 38'!$B$17:$B$85,0),MATCH(F$41,'AEO 38'!$D$1:$AG$1,0))</f>
        <v>53.291305999999999</v>
      </c>
      <c r="G67" s="123">
        <f>INDEX('AEO 38'!$D$17:$AG$85,MATCH($B67,'AEO 38'!$B$17:$B$85,0),MATCH(G$41,'AEO 38'!$D$1:$AG$1,0))</f>
        <v>62.024498000000001</v>
      </c>
      <c r="H67" s="123">
        <f>INDEX('AEO 38'!$D$17:$AG$85,MATCH($B67,'AEO 38'!$B$17:$B$85,0),MATCH(H$41,'AEO 38'!$D$1:$AG$1,0))</f>
        <v>67.218352999999993</v>
      </c>
      <c r="I67" s="123">
        <f>INDEX('AEO 38'!$D$17:$AG$85,MATCH($B67,'AEO 38'!$B$17:$B$85,0),MATCH(I$41,'AEO 38'!$D$1:$AG$1,0))</f>
        <v>72.412925999999999</v>
      </c>
      <c r="J67" s="123">
        <f>INDEX('AEO 38'!$D$17:$AG$85,MATCH($B67,'AEO 38'!$B$17:$B$85,0),MATCH(J$41,'AEO 38'!$D$1:$AG$1,0))</f>
        <v>76.830353000000002</v>
      </c>
      <c r="K67" s="123">
        <f>INDEX('AEO 38'!$D$17:$AG$85,MATCH($B67,'AEO 38'!$B$17:$B$85,0),MATCH(K$41,'AEO 38'!$D$1:$AG$1,0))</f>
        <v>80.780090000000001</v>
      </c>
      <c r="L67" s="123">
        <f>INDEX('AEO 38'!$D$17:$AG$85,MATCH($B67,'AEO 38'!$B$17:$B$85,0),MATCH(L$41,'AEO 38'!$D$1:$AG$1,0))</f>
        <v>85.799965</v>
      </c>
      <c r="M67" s="123">
        <f>INDEX('AEO 38'!$D$17:$AG$85,MATCH($B67,'AEO 38'!$B$17:$B$85,0),MATCH(M$41,'AEO 38'!$D$1:$AG$1,0))</f>
        <v>91.570510999999996</v>
      </c>
      <c r="N67" s="123">
        <f>INDEX('AEO 38'!$D$17:$AG$85,MATCH($B67,'AEO 38'!$B$17:$B$85,0),MATCH(N$41,'AEO 38'!$D$1:$AG$1,0))</f>
        <v>95.046890000000005</v>
      </c>
      <c r="O67" s="123">
        <f>INDEX('AEO 38'!$D$17:$AG$85,MATCH($B67,'AEO 38'!$B$17:$B$85,0),MATCH(O$41,'AEO 38'!$D$1:$AG$1,0))</f>
        <v>98.710999000000001</v>
      </c>
      <c r="P67" s="123">
        <f>INDEX('AEO 38'!$D$17:$AG$85,MATCH($B67,'AEO 38'!$B$17:$B$85,0),MATCH(P$41,'AEO 38'!$D$1:$AG$1,0))</f>
        <v>102.230812</v>
      </c>
      <c r="Q67" s="123">
        <f>INDEX('AEO 38'!$D$17:$AG$85,MATCH($B67,'AEO 38'!$B$17:$B$85,0),MATCH(Q$41,'AEO 38'!$D$1:$AG$1,0))</f>
        <v>105.654938</v>
      </c>
      <c r="R67" s="123">
        <f>INDEX('AEO 38'!$D$17:$AG$85,MATCH($B67,'AEO 38'!$B$17:$B$85,0),MATCH(R$41,'AEO 38'!$D$1:$AG$1,0))</f>
        <v>108.943001</v>
      </c>
      <c r="S67" s="123">
        <f>INDEX('AEO 38'!$D$17:$AG$85,MATCH($B67,'AEO 38'!$B$17:$B$85,0),MATCH(S$41,'AEO 38'!$D$1:$AG$1,0))</f>
        <v>112.459343</v>
      </c>
      <c r="T67" s="123">
        <f>INDEX('AEO 38'!$D$17:$AG$85,MATCH($B67,'AEO 38'!$B$17:$B$85,0),MATCH(T$41,'AEO 38'!$D$1:$AG$1,0))</f>
        <v>116.267944</v>
      </c>
      <c r="U67" s="123">
        <f>INDEX('AEO 38'!$D$17:$AG$85,MATCH($B67,'AEO 38'!$B$17:$B$85,0),MATCH(U$41,'AEO 38'!$D$1:$AG$1,0))</f>
        <v>119.887703</v>
      </c>
      <c r="V67" s="123">
        <f>INDEX('AEO 38'!$D$17:$AG$85,MATCH($B67,'AEO 38'!$B$17:$B$85,0),MATCH(V$41,'AEO 38'!$D$1:$AG$1,0))</f>
        <v>123.526573</v>
      </c>
      <c r="W67" s="123">
        <f>INDEX('AEO 38'!$D$17:$AG$85,MATCH($B67,'AEO 38'!$B$17:$B$85,0),MATCH(W$41,'AEO 38'!$D$1:$AG$1,0))</f>
        <v>127.607079</v>
      </c>
      <c r="X67" s="123">
        <f>INDEX('AEO 38'!$D$17:$AG$85,MATCH($B67,'AEO 38'!$B$17:$B$85,0),MATCH(X$41,'AEO 38'!$D$1:$AG$1,0))</f>
        <v>130.851776</v>
      </c>
      <c r="Y67" s="123">
        <f>INDEX('AEO 38'!$D$17:$AG$85,MATCH($B67,'AEO 38'!$B$17:$B$85,0),MATCH(Y$41,'AEO 38'!$D$1:$AG$1,0))</f>
        <v>133.87432899999999</v>
      </c>
      <c r="Z67" s="123">
        <f>INDEX('AEO 38'!$D$17:$AG$85,MATCH($B67,'AEO 38'!$B$17:$B$85,0),MATCH(Z$41,'AEO 38'!$D$1:$AG$1,0))</f>
        <v>137.28788800000001</v>
      </c>
      <c r="AA67" s="123">
        <f>INDEX('AEO 38'!$D$17:$AG$85,MATCH($B67,'AEO 38'!$B$17:$B$85,0),MATCH(AA$41,'AEO 38'!$D$1:$AG$1,0))</f>
        <v>140.450165</v>
      </c>
      <c r="AB67" s="123">
        <f>INDEX('AEO 38'!$D$17:$AG$85,MATCH($B67,'AEO 38'!$B$17:$B$85,0),MATCH(AB$41,'AEO 38'!$D$1:$AG$1,0))</f>
        <v>144.31068400000001</v>
      </c>
      <c r="AC67" s="123">
        <f>INDEX('AEO 38'!$D$17:$AG$85,MATCH($B67,'AEO 38'!$B$17:$B$85,0),MATCH(AC$41,'AEO 38'!$D$1:$AG$1,0))</f>
        <v>148.23651100000001</v>
      </c>
      <c r="AD67" s="123">
        <f>INDEX('AEO 38'!$D$17:$AG$85,MATCH($B67,'AEO 38'!$B$17:$B$85,0),MATCH(AD$41,'AEO 38'!$D$1:$AG$1,0))</f>
        <v>151.50251800000001</v>
      </c>
      <c r="AE67" s="123">
        <f>INDEX('AEO 38'!$D$17:$AG$85,MATCH($B67,'AEO 38'!$B$17:$B$85,0),MATCH(AE$41,'AEO 38'!$D$1:$AG$1,0))</f>
        <v>155.11257900000001</v>
      </c>
      <c r="AF67" s="123">
        <f>INDEX('AEO 38'!$D$17:$AG$85,MATCH($B67,'AEO 38'!$B$17:$B$85,0),MATCH(AF$41,'AEO 38'!$D$1:$AG$1,0))</f>
        <v>159.48371900000001</v>
      </c>
      <c r="AG67" s="123">
        <f>INDEX('AEO 38'!$D$17:$AG$85,MATCH($B67,'AEO 38'!$B$17:$B$85,0),MATCH(AG$41,'AEO 38'!$D$1:$AG$1,0))</f>
        <v>164.06980899999999</v>
      </c>
    </row>
    <row r="68" spans="1:33">
      <c r="A68" s="114" t="s">
        <v>112</v>
      </c>
      <c r="B68" s="101" t="s">
        <v>877</v>
      </c>
      <c r="C68" s="123">
        <f>INDEX('AEO 38 (2021)'!$D$17:$AG$85,MATCH($B68,'AEO 38 (2021)'!$B$17:$B$85,0),MATCH(C$41,'AEO 38 (2021)'!$D$1:$AG$1,0))</f>
        <v>26.088175</v>
      </c>
      <c r="D68" s="123">
        <f>INDEX('AEO 38'!$D$17:$AG$85,MATCH($B68,'AEO 38'!$B$17:$B$85,0),MATCH(D$41,'AEO 38'!$D$1:$AG$1,0))</f>
        <v>121.96006</v>
      </c>
      <c r="E68" s="123">
        <f>INDEX('AEO 38'!$D$17:$AG$85,MATCH($B68,'AEO 38'!$B$17:$B$85,0),MATCH(E$41,'AEO 38'!$D$1:$AG$1,0))</f>
        <v>151.97062700000001</v>
      </c>
      <c r="F68" s="123">
        <f>INDEX('AEO 38'!$D$17:$AG$85,MATCH($B68,'AEO 38'!$B$17:$B$85,0),MATCH(F$41,'AEO 38'!$D$1:$AG$1,0))</f>
        <v>185.88668799999999</v>
      </c>
      <c r="G68" s="123">
        <f>INDEX('AEO 38'!$D$17:$AG$85,MATCH($B68,'AEO 38'!$B$17:$B$85,0),MATCH(G$41,'AEO 38'!$D$1:$AG$1,0))</f>
        <v>220.966309</v>
      </c>
      <c r="H68" s="123">
        <f>INDEX('AEO 38'!$D$17:$AG$85,MATCH($B68,'AEO 38'!$B$17:$B$85,0),MATCH(H$41,'AEO 38'!$D$1:$AG$1,0))</f>
        <v>241.43156400000001</v>
      </c>
      <c r="I68" s="123">
        <f>INDEX('AEO 38'!$D$17:$AG$85,MATCH($B68,'AEO 38'!$B$17:$B$85,0),MATCH(I$41,'AEO 38'!$D$1:$AG$1,0))</f>
        <v>259.72573899999998</v>
      </c>
      <c r="J68" s="123">
        <f>INDEX('AEO 38'!$D$17:$AG$85,MATCH($B68,'AEO 38'!$B$17:$B$85,0),MATCH(J$41,'AEO 38'!$D$1:$AG$1,0))</f>
        <v>273.85235599999999</v>
      </c>
      <c r="K68" s="123">
        <f>INDEX('AEO 38'!$D$17:$AG$85,MATCH($B68,'AEO 38'!$B$17:$B$85,0),MATCH(K$41,'AEO 38'!$D$1:$AG$1,0))</f>
        <v>285.43490600000001</v>
      </c>
      <c r="L68" s="123">
        <f>INDEX('AEO 38'!$D$17:$AG$85,MATCH($B68,'AEO 38'!$B$17:$B$85,0),MATCH(L$41,'AEO 38'!$D$1:$AG$1,0))</f>
        <v>302.00680499999999</v>
      </c>
      <c r="M68" s="123">
        <f>INDEX('AEO 38'!$D$17:$AG$85,MATCH($B68,'AEO 38'!$B$17:$B$85,0),MATCH(M$41,'AEO 38'!$D$1:$AG$1,0))</f>
        <v>319.53106700000001</v>
      </c>
      <c r="N68" s="123">
        <f>INDEX('AEO 38'!$D$17:$AG$85,MATCH($B68,'AEO 38'!$B$17:$B$85,0),MATCH(N$41,'AEO 38'!$D$1:$AG$1,0))</f>
        <v>341.10311899999999</v>
      </c>
      <c r="O68" s="123">
        <f>INDEX('AEO 38'!$D$17:$AG$85,MATCH($B68,'AEO 38'!$B$17:$B$85,0),MATCH(O$41,'AEO 38'!$D$1:$AG$1,0))</f>
        <v>363.71060199999999</v>
      </c>
      <c r="P68" s="123">
        <f>INDEX('AEO 38'!$D$17:$AG$85,MATCH($B68,'AEO 38'!$B$17:$B$85,0),MATCH(P$41,'AEO 38'!$D$1:$AG$1,0))</f>
        <v>386.442993</v>
      </c>
      <c r="Q68" s="123">
        <f>INDEX('AEO 38'!$D$17:$AG$85,MATCH($B68,'AEO 38'!$B$17:$B$85,0),MATCH(Q$41,'AEO 38'!$D$1:$AG$1,0))</f>
        <v>408.97607399999998</v>
      </c>
      <c r="R68" s="123">
        <f>INDEX('AEO 38'!$D$17:$AG$85,MATCH($B68,'AEO 38'!$B$17:$B$85,0),MATCH(R$41,'AEO 38'!$D$1:$AG$1,0))</f>
        <v>430.85986300000002</v>
      </c>
      <c r="S68" s="123">
        <f>INDEX('AEO 38'!$D$17:$AG$85,MATCH($B68,'AEO 38'!$B$17:$B$85,0),MATCH(S$41,'AEO 38'!$D$1:$AG$1,0))</f>
        <v>454.44812000000002</v>
      </c>
      <c r="T68" s="123">
        <f>INDEX('AEO 38'!$D$17:$AG$85,MATCH($B68,'AEO 38'!$B$17:$B$85,0),MATCH(T$41,'AEO 38'!$D$1:$AG$1,0))</f>
        <v>479.56686400000001</v>
      </c>
      <c r="U68" s="123">
        <f>INDEX('AEO 38'!$D$17:$AG$85,MATCH($B68,'AEO 38'!$B$17:$B$85,0),MATCH(U$41,'AEO 38'!$D$1:$AG$1,0))</f>
        <v>505.87005599999998</v>
      </c>
      <c r="V68" s="123">
        <f>INDEX('AEO 38'!$D$17:$AG$85,MATCH($B68,'AEO 38'!$B$17:$B$85,0),MATCH(V$41,'AEO 38'!$D$1:$AG$1,0))</f>
        <v>529.30847200000005</v>
      </c>
      <c r="W68" s="123">
        <f>INDEX('AEO 38'!$D$17:$AG$85,MATCH($B68,'AEO 38'!$B$17:$B$85,0),MATCH(W$41,'AEO 38'!$D$1:$AG$1,0))</f>
        <v>556.30847200000005</v>
      </c>
      <c r="X68" s="123">
        <f>INDEX('AEO 38'!$D$17:$AG$85,MATCH($B68,'AEO 38'!$B$17:$B$85,0),MATCH(X$41,'AEO 38'!$D$1:$AG$1,0))</f>
        <v>579.11822500000005</v>
      </c>
      <c r="Y68" s="123">
        <f>INDEX('AEO 38'!$D$17:$AG$85,MATCH($B68,'AEO 38'!$B$17:$B$85,0),MATCH(Y$41,'AEO 38'!$D$1:$AG$1,0))</f>
        <v>599.09680200000003</v>
      </c>
      <c r="Z68" s="123">
        <f>INDEX('AEO 38'!$D$17:$AG$85,MATCH($B68,'AEO 38'!$B$17:$B$85,0),MATCH(Z$41,'AEO 38'!$D$1:$AG$1,0))</f>
        <v>623.74859600000002</v>
      </c>
      <c r="AA68" s="123">
        <f>INDEX('AEO 38'!$D$17:$AG$85,MATCH($B68,'AEO 38'!$B$17:$B$85,0),MATCH(AA$41,'AEO 38'!$D$1:$AG$1,0))</f>
        <v>647.50799600000005</v>
      </c>
      <c r="AB68" s="123">
        <f>INDEX('AEO 38'!$D$17:$AG$85,MATCH($B68,'AEO 38'!$B$17:$B$85,0),MATCH(AB$41,'AEO 38'!$D$1:$AG$1,0))</f>
        <v>670.79656999999997</v>
      </c>
      <c r="AC68" s="123">
        <f>INDEX('AEO 38'!$D$17:$AG$85,MATCH($B68,'AEO 38'!$B$17:$B$85,0),MATCH(AC$41,'AEO 38'!$D$1:$AG$1,0))</f>
        <v>695.67175299999997</v>
      </c>
      <c r="AD68" s="123">
        <f>INDEX('AEO 38'!$D$17:$AG$85,MATCH($B68,'AEO 38'!$B$17:$B$85,0),MATCH(AD$41,'AEO 38'!$D$1:$AG$1,0))</f>
        <v>712.68957499999999</v>
      </c>
      <c r="AE68" s="123">
        <f>INDEX('AEO 38'!$D$17:$AG$85,MATCH($B68,'AEO 38'!$B$17:$B$85,0),MATCH(AE$41,'AEO 38'!$D$1:$AG$1,0))</f>
        <v>727.53131099999996</v>
      </c>
      <c r="AF68" s="123">
        <f>INDEX('AEO 38'!$D$17:$AG$85,MATCH($B68,'AEO 38'!$B$17:$B$85,0),MATCH(AF$41,'AEO 38'!$D$1:$AG$1,0))</f>
        <v>745.48492399999998</v>
      </c>
      <c r="AG68" s="123">
        <f>INDEX('AEO 38'!$D$17:$AG$85,MATCH($B68,'AEO 38'!$B$17:$B$85,0),MATCH(AG$41,'AEO 38'!$D$1:$AG$1,0))</f>
        <v>764.00158699999997</v>
      </c>
    </row>
    <row r="69" spans="1:33">
      <c r="A69" s="114" t="s">
        <v>116</v>
      </c>
      <c r="B69" s="101" t="s">
        <v>878</v>
      </c>
      <c r="C69" s="123">
        <f>INDEX('AEO 38 (2021)'!$D$17:$AG$85,MATCH($B69,'AEO 38 (2021)'!$B$17:$B$85,0),MATCH(C$41,'AEO 38 (2021)'!$D$1:$AG$1,0))</f>
        <v>3.729257</v>
      </c>
      <c r="D69" s="123">
        <f>INDEX('AEO 38'!$D$17:$AG$85,MATCH($B69,'AEO 38'!$B$17:$B$85,0),MATCH(D$41,'AEO 38'!$D$1:$AG$1,0))</f>
        <v>55.970633999999997</v>
      </c>
      <c r="E69" s="123">
        <f>INDEX('AEO 38'!$D$17:$AG$85,MATCH($B69,'AEO 38'!$B$17:$B$85,0),MATCH(E$41,'AEO 38'!$D$1:$AG$1,0))</f>
        <v>60.509490999999997</v>
      </c>
      <c r="F69" s="123">
        <f>INDEX('AEO 38'!$D$17:$AG$85,MATCH($B69,'AEO 38'!$B$17:$B$85,0),MATCH(F$41,'AEO 38'!$D$1:$AG$1,0))</f>
        <v>61.675384999999999</v>
      </c>
      <c r="G69" s="123">
        <f>INDEX('AEO 38'!$D$17:$AG$85,MATCH($B69,'AEO 38'!$B$17:$B$85,0),MATCH(G$41,'AEO 38'!$D$1:$AG$1,0))</f>
        <v>61.035553</v>
      </c>
      <c r="H69" s="123">
        <f>INDEX('AEO 38'!$D$17:$AG$85,MATCH($B69,'AEO 38'!$B$17:$B$85,0),MATCH(H$41,'AEO 38'!$D$1:$AG$1,0))</f>
        <v>60.364544000000002</v>
      </c>
      <c r="I69" s="123">
        <f>INDEX('AEO 38'!$D$17:$AG$85,MATCH($B69,'AEO 38'!$B$17:$B$85,0),MATCH(I$41,'AEO 38'!$D$1:$AG$1,0))</f>
        <v>60.554870999999999</v>
      </c>
      <c r="J69" s="123">
        <f>INDEX('AEO 38'!$D$17:$AG$85,MATCH($B69,'AEO 38'!$B$17:$B$85,0),MATCH(J$41,'AEO 38'!$D$1:$AG$1,0))</f>
        <v>60.475594000000001</v>
      </c>
      <c r="K69" s="123">
        <f>INDEX('AEO 38'!$D$17:$AG$85,MATCH($B69,'AEO 38'!$B$17:$B$85,0),MATCH(K$41,'AEO 38'!$D$1:$AG$1,0))</f>
        <v>60.422854999999998</v>
      </c>
      <c r="L69" s="123">
        <f>INDEX('AEO 38'!$D$17:$AG$85,MATCH($B69,'AEO 38'!$B$17:$B$85,0),MATCH(L$41,'AEO 38'!$D$1:$AG$1,0))</f>
        <v>61.045200000000001</v>
      </c>
      <c r="M69" s="123">
        <f>INDEX('AEO 38'!$D$17:$AG$85,MATCH($B69,'AEO 38'!$B$17:$B$85,0),MATCH(M$41,'AEO 38'!$D$1:$AG$1,0))</f>
        <v>62.393833000000001</v>
      </c>
      <c r="N69" s="123">
        <f>INDEX('AEO 38'!$D$17:$AG$85,MATCH($B69,'AEO 38'!$B$17:$B$85,0),MATCH(N$41,'AEO 38'!$D$1:$AG$1,0))</f>
        <v>64.285324000000003</v>
      </c>
      <c r="O69" s="123">
        <f>INDEX('AEO 38'!$D$17:$AG$85,MATCH($B69,'AEO 38'!$B$17:$B$85,0),MATCH(O$41,'AEO 38'!$D$1:$AG$1,0))</f>
        <v>66.450996000000004</v>
      </c>
      <c r="P69" s="123">
        <f>INDEX('AEO 38'!$D$17:$AG$85,MATCH($B69,'AEO 38'!$B$17:$B$85,0),MATCH(P$41,'AEO 38'!$D$1:$AG$1,0))</f>
        <v>68.718163000000004</v>
      </c>
      <c r="Q69" s="123">
        <f>INDEX('AEO 38'!$D$17:$AG$85,MATCH($B69,'AEO 38'!$B$17:$B$85,0),MATCH(Q$41,'AEO 38'!$D$1:$AG$1,0))</f>
        <v>70.846755999999999</v>
      </c>
      <c r="R69" s="123">
        <f>INDEX('AEO 38'!$D$17:$AG$85,MATCH($B69,'AEO 38'!$B$17:$B$85,0),MATCH(R$41,'AEO 38'!$D$1:$AG$1,0))</f>
        <v>72.793143999999998</v>
      </c>
      <c r="S69" s="123">
        <f>INDEX('AEO 38'!$D$17:$AG$85,MATCH($B69,'AEO 38'!$B$17:$B$85,0),MATCH(S$41,'AEO 38'!$D$1:$AG$1,0))</f>
        <v>75.014122</v>
      </c>
      <c r="T69" s="123">
        <f>INDEX('AEO 38'!$D$17:$AG$85,MATCH($B69,'AEO 38'!$B$17:$B$85,0),MATCH(T$41,'AEO 38'!$D$1:$AG$1,0))</f>
        <v>77.410743999999994</v>
      </c>
      <c r="U69" s="123">
        <f>INDEX('AEO 38'!$D$17:$AG$85,MATCH($B69,'AEO 38'!$B$17:$B$85,0),MATCH(U$41,'AEO 38'!$D$1:$AG$1,0))</f>
        <v>79.800644000000005</v>
      </c>
      <c r="V69" s="123">
        <f>INDEX('AEO 38'!$D$17:$AG$85,MATCH($B69,'AEO 38'!$B$17:$B$85,0),MATCH(V$41,'AEO 38'!$D$1:$AG$1,0))</f>
        <v>82.077697999999998</v>
      </c>
      <c r="W69" s="123">
        <f>INDEX('AEO 38'!$D$17:$AG$85,MATCH($B69,'AEO 38'!$B$17:$B$85,0),MATCH(W$41,'AEO 38'!$D$1:$AG$1,0))</f>
        <v>84.707404999999994</v>
      </c>
      <c r="X69" s="123">
        <f>INDEX('AEO 38'!$D$17:$AG$85,MATCH($B69,'AEO 38'!$B$17:$B$85,0),MATCH(X$41,'AEO 38'!$D$1:$AG$1,0))</f>
        <v>86.471512000000004</v>
      </c>
      <c r="Y69" s="123">
        <f>INDEX('AEO 38'!$D$17:$AG$85,MATCH($B69,'AEO 38'!$B$17:$B$85,0),MATCH(Y$41,'AEO 38'!$D$1:$AG$1,0))</f>
        <v>87.936027999999993</v>
      </c>
      <c r="Z69" s="123">
        <f>INDEX('AEO 38'!$D$17:$AG$85,MATCH($B69,'AEO 38'!$B$17:$B$85,0),MATCH(Z$41,'AEO 38'!$D$1:$AG$1,0))</f>
        <v>89.6828</v>
      </c>
      <c r="AA69" s="123">
        <f>INDEX('AEO 38'!$D$17:$AG$85,MATCH($B69,'AEO 38'!$B$17:$B$85,0),MATCH(AA$41,'AEO 38'!$D$1:$AG$1,0))</f>
        <v>91.262473999999997</v>
      </c>
      <c r="AB69" s="123">
        <f>INDEX('AEO 38'!$D$17:$AG$85,MATCH($B69,'AEO 38'!$B$17:$B$85,0),MATCH(AB$41,'AEO 38'!$D$1:$AG$1,0))</f>
        <v>93.099982999999995</v>
      </c>
      <c r="AC69" s="123">
        <f>INDEX('AEO 38'!$D$17:$AG$85,MATCH($B69,'AEO 38'!$B$17:$B$85,0),MATCH(AC$41,'AEO 38'!$D$1:$AG$1,0))</f>
        <v>94.939400000000006</v>
      </c>
      <c r="AD69" s="123">
        <f>INDEX('AEO 38'!$D$17:$AG$85,MATCH($B69,'AEO 38'!$B$17:$B$85,0),MATCH(AD$41,'AEO 38'!$D$1:$AG$1,0))</f>
        <v>96.051918000000001</v>
      </c>
      <c r="AE69" s="123">
        <f>INDEX('AEO 38'!$D$17:$AG$85,MATCH($B69,'AEO 38'!$B$17:$B$85,0),MATCH(AE$41,'AEO 38'!$D$1:$AG$1,0))</f>
        <v>97.159447</v>
      </c>
      <c r="AF69" s="123">
        <f>INDEX('AEO 38'!$D$17:$AG$85,MATCH($B69,'AEO 38'!$B$17:$B$85,0),MATCH(AF$41,'AEO 38'!$D$1:$AG$1,0))</f>
        <v>98.605689999999996</v>
      </c>
      <c r="AG69" s="123">
        <f>INDEX('AEO 38'!$D$17:$AG$85,MATCH($B69,'AEO 38'!$B$17:$B$85,0),MATCH(AG$41,'AEO 38'!$D$1:$AG$1,0))</f>
        <v>100.052589</v>
      </c>
    </row>
    <row r="70" spans="1:33">
      <c r="A70" s="114" t="s">
        <v>116</v>
      </c>
      <c r="B70" s="101" t="s">
        <v>879</v>
      </c>
      <c r="C70" s="123">
        <f>INDEX('AEO 38 (2021)'!$D$17:$AG$85,MATCH($B70,'AEO 38 (2021)'!$B$17:$B$85,0),MATCH(C$41,'AEO 38 (2021)'!$D$1:$AG$1,0))</f>
        <v>20.690683</v>
      </c>
      <c r="D70" s="123">
        <f>INDEX('AEO 38'!$D$17:$AG$85,MATCH($B70,'AEO 38'!$B$17:$B$85,0),MATCH(D$41,'AEO 38'!$D$1:$AG$1,0))</f>
        <v>37.86327</v>
      </c>
      <c r="E70" s="123">
        <f>INDEX('AEO 38'!$D$17:$AG$85,MATCH($B70,'AEO 38'!$B$17:$B$85,0),MATCH(E$41,'AEO 38'!$D$1:$AG$1,0))</f>
        <v>177.35466</v>
      </c>
      <c r="F70" s="123">
        <f>INDEX('AEO 38'!$D$17:$AG$85,MATCH($B70,'AEO 38'!$B$17:$B$85,0),MATCH(F$41,'AEO 38'!$D$1:$AG$1,0))</f>
        <v>218.118347</v>
      </c>
      <c r="G70" s="123">
        <f>INDEX('AEO 38'!$D$17:$AG$85,MATCH($B70,'AEO 38'!$B$17:$B$85,0),MATCH(G$41,'AEO 38'!$D$1:$AG$1,0))</f>
        <v>221.313095</v>
      </c>
      <c r="H70" s="123">
        <f>INDEX('AEO 38'!$D$17:$AG$85,MATCH($B70,'AEO 38'!$B$17:$B$85,0),MATCH(H$41,'AEO 38'!$D$1:$AG$1,0))</f>
        <v>219.84208699999999</v>
      </c>
      <c r="I70" s="123">
        <f>INDEX('AEO 38'!$D$17:$AG$85,MATCH($B70,'AEO 38'!$B$17:$B$85,0),MATCH(I$41,'AEO 38'!$D$1:$AG$1,0))</f>
        <v>219.81332399999999</v>
      </c>
      <c r="J70" s="123">
        <f>INDEX('AEO 38'!$D$17:$AG$85,MATCH($B70,'AEO 38'!$B$17:$B$85,0),MATCH(J$41,'AEO 38'!$D$1:$AG$1,0))</f>
        <v>218.50520299999999</v>
      </c>
      <c r="K70" s="123">
        <f>INDEX('AEO 38'!$D$17:$AG$85,MATCH($B70,'AEO 38'!$B$17:$B$85,0),MATCH(K$41,'AEO 38'!$D$1:$AG$1,0))</f>
        <v>217.09779399999999</v>
      </c>
      <c r="L70" s="123">
        <f>INDEX('AEO 38'!$D$17:$AG$85,MATCH($B70,'AEO 38'!$B$17:$B$85,0),MATCH(L$41,'AEO 38'!$D$1:$AG$1,0))</f>
        <v>218.18974299999999</v>
      </c>
      <c r="M70" s="123">
        <f>INDEX('AEO 38'!$D$17:$AG$85,MATCH($B70,'AEO 38'!$B$17:$B$85,0),MATCH(M$41,'AEO 38'!$D$1:$AG$1,0))</f>
        <v>221.836029</v>
      </c>
      <c r="N70" s="123">
        <f>INDEX('AEO 38'!$D$17:$AG$85,MATCH($B70,'AEO 38'!$B$17:$B$85,0),MATCH(N$41,'AEO 38'!$D$1:$AG$1,0))</f>
        <v>227.58009300000001</v>
      </c>
      <c r="O70" s="123">
        <f>INDEX('AEO 38'!$D$17:$AG$85,MATCH($B70,'AEO 38'!$B$17:$B$85,0),MATCH(O$41,'AEO 38'!$D$1:$AG$1,0))</f>
        <v>234.13803100000001</v>
      </c>
      <c r="P70" s="123">
        <f>INDEX('AEO 38'!$D$17:$AG$85,MATCH($B70,'AEO 38'!$B$17:$B$85,0),MATCH(P$41,'AEO 38'!$D$1:$AG$1,0))</f>
        <v>240.32244900000001</v>
      </c>
      <c r="Q70" s="123">
        <f>INDEX('AEO 38'!$D$17:$AG$85,MATCH($B70,'AEO 38'!$B$17:$B$85,0),MATCH(Q$41,'AEO 38'!$D$1:$AG$1,0))</f>
        <v>246.267349</v>
      </c>
      <c r="R70" s="123">
        <f>INDEX('AEO 38'!$D$17:$AG$85,MATCH($B70,'AEO 38'!$B$17:$B$85,0),MATCH(R$41,'AEO 38'!$D$1:$AG$1,0))</f>
        <v>251.539322</v>
      </c>
      <c r="S70" s="123">
        <f>INDEX('AEO 38'!$D$17:$AG$85,MATCH($B70,'AEO 38'!$B$17:$B$85,0),MATCH(S$41,'AEO 38'!$D$1:$AG$1,0))</f>
        <v>257.66943400000002</v>
      </c>
      <c r="T70" s="123">
        <f>INDEX('AEO 38'!$D$17:$AG$85,MATCH($B70,'AEO 38'!$B$17:$B$85,0),MATCH(T$41,'AEO 38'!$D$1:$AG$1,0))</f>
        <v>264.7099</v>
      </c>
      <c r="U70" s="123">
        <f>INDEX('AEO 38'!$D$17:$AG$85,MATCH($B70,'AEO 38'!$B$17:$B$85,0),MATCH(U$41,'AEO 38'!$D$1:$AG$1,0))</f>
        <v>271.554779</v>
      </c>
      <c r="V70" s="123">
        <f>INDEX('AEO 38'!$D$17:$AG$85,MATCH($B70,'AEO 38'!$B$17:$B$85,0),MATCH(V$41,'AEO 38'!$D$1:$AG$1,0))</f>
        <v>278.28454599999998</v>
      </c>
      <c r="W70" s="123">
        <f>INDEX('AEO 38'!$D$17:$AG$85,MATCH($B70,'AEO 38'!$B$17:$B$85,0),MATCH(W$41,'AEO 38'!$D$1:$AG$1,0))</f>
        <v>285.97289999999998</v>
      </c>
      <c r="X70" s="123">
        <f>INDEX('AEO 38'!$D$17:$AG$85,MATCH($B70,'AEO 38'!$B$17:$B$85,0),MATCH(X$41,'AEO 38'!$D$1:$AG$1,0))</f>
        <v>291.489868</v>
      </c>
      <c r="Y70" s="123">
        <f>INDEX('AEO 38'!$D$17:$AG$85,MATCH($B70,'AEO 38'!$B$17:$B$85,0),MATCH(Y$41,'AEO 38'!$D$1:$AG$1,0))</f>
        <v>296.08932499999997</v>
      </c>
      <c r="Z70" s="123">
        <f>INDEX('AEO 38'!$D$17:$AG$85,MATCH($B70,'AEO 38'!$B$17:$B$85,0),MATCH(Z$41,'AEO 38'!$D$1:$AG$1,0))</f>
        <v>301.59722900000003</v>
      </c>
      <c r="AA70" s="123">
        <f>INDEX('AEO 38'!$D$17:$AG$85,MATCH($B70,'AEO 38'!$B$17:$B$85,0),MATCH(AA$41,'AEO 38'!$D$1:$AG$1,0))</f>
        <v>306.79003899999998</v>
      </c>
      <c r="AB70" s="123">
        <f>INDEX('AEO 38'!$D$17:$AG$85,MATCH($B70,'AEO 38'!$B$17:$B$85,0),MATCH(AB$41,'AEO 38'!$D$1:$AG$1,0))</f>
        <v>312.83963</v>
      </c>
      <c r="AC70" s="123">
        <f>INDEX('AEO 38'!$D$17:$AG$85,MATCH($B70,'AEO 38'!$B$17:$B$85,0),MATCH(AC$41,'AEO 38'!$D$1:$AG$1,0))</f>
        <v>318.72247299999998</v>
      </c>
      <c r="AD70" s="123">
        <f>INDEX('AEO 38'!$D$17:$AG$85,MATCH($B70,'AEO 38'!$B$17:$B$85,0),MATCH(AD$41,'AEO 38'!$D$1:$AG$1,0))</f>
        <v>322.44348100000002</v>
      </c>
      <c r="AE70" s="123">
        <f>INDEX('AEO 38'!$D$17:$AG$85,MATCH($B70,'AEO 38'!$B$17:$B$85,0),MATCH(AE$41,'AEO 38'!$D$1:$AG$1,0))</f>
        <v>325.922821</v>
      </c>
      <c r="AF70" s="123">
        <f>INDEX('AEO 38'!$D$17:$AG$85,MATCH($B70,'AEO 38'!$B$17:$B$85,0),MATCH(AF$41,'AEO 38'!$D$1:$AG$1,0))</f>
        <v>330.48312399999998</v>
      </c>
      <c r="AG70" s="123">
        <f>INDEX('AEO 38'!$D$17:$AG$85,MATCH($B70,'AEO 38'!$B$17:$B$85,0),MATCH(AG$41,'AEO 38'!$D$1:$AG$1,0))</f>
        <v>335.18045000000001</v>
      </c>
    </row>
    <row r="71" spans="1:33">
      <c r="A71" s="114" t="s">
        <v>115</v>
      </c>
      <c r="B71" s="101" t="s">
        <v>880</v>
      </c>
      <c r="C71" s="123">
        <f>INDEX('AEO 38 (2021)'!$D$17:$AG$85,MATCH($B71,'AEO 38 (2021)'!$B$17:$B$85,0),MATCH(C$41,'AEO 38 (2021)'!$D$1:$AG$1,0))</f>
        <v>0</v>
      </c>
      <c r="D71" s="123">
        <f>INDEX('AEO 38'!$D$17:$AG$85,MATCH($B71,'AEO 38'!$B$17:$B$85,0),MATCH(D$41,'AEO 38'!$D$1:$AG$1,0))</f>
        <v>0</v>
      </c>
      <c r="E71" s="123">
        <f>INDEX('AEO 38'!$D$17:$AG$85,MATCH($B71,'AEO 38'!$B$17:$B$85,0),MATCH(E$41,'AEO 38'!$D$1:$AG$1,0))</f>
        <v>0</v>
      </c>
      <c r="F71" s="123">
        <f>INDEX('AEO 38'!$D$17:$AG$85,MATCH($B71,'AEO 38'!$B$17:$B$85,0),MATCH(F$41,'AEO 38'!$D$1:$AG$1,0))</f>
        <v>0</v>
      </c>
      <c r="G71" s="123">
        <f>INDEX('AEO 38'!$D$17:$AG$85,MATCH($B71,'AEO 38'!$B$17:$B$85,0),MATCH(G$41,'AEO 38'!$D$1:$AG$1,0))</f>
        <v>0</v>
      </c>
      <c r="H71" s="123">
        <f>INDEX('AEO 38'!$D$17:$AG$85,MATCH($B71,'AEO 38'!$B$17:$B$85,0),MATCH(H$41,'AEO 38'!$D$1:$AG$1,0))</f>
        <v>0</v>
      </c>
      <c r="I71" s="123">
        <f>INDEX('AEO 38'!$D$17:$AG$85,MATCH($B71,'AEO 38'!$B$17:$B$85,0),MATCH(I$41,'AEO 38'!$D$1:$AG$1,0))</f>
        <v>0</v>
      </c>
      <c r="J71" s="123">
        <f>INDEX('AEO 38'!$D$17:$AG$85,MATCH($B71,'AEO 38'!$B$17:$B$85,0),MATCH(J$41,'AEO 38'!$D$1:$AG$1,0))</f>
        <v>0</v>
      </c>
      <c r="K71" s="123">
        <f>INDEX('AEO 38'!$D$17:$AG$85,MATCH($B71,'AEO 38'!$B$17:$B$85,0),MATCH(K$41,'AEO 38'!$D$1:$AG$1,0))</f>
        <v>0</v>
      </c>
      <c r="L71" s="123">
        <f>INDEX('AEO 38'!$D$17:$AG$85,MATCH($B71,'AEO 38'!$B$17:$B$85,0),MATCH(L$41,'AEO 38'!$D$1:$AG$1,0))</f>
        <v>0</v>
      </c>
      <c r="M71" s="123">
        <f>INDEX('AEO 38'!$D$17:$AG$85,MATCH($B71,'AEO 38'!$B$17:$B$85,0),MATCH(M$41,'AEO 38'!$D$1:$AG$1,0))</f>
        <v>0</v>
      </c>
      <c r="N71" s="123">
        <f>INDEX('AEO 38'!$D$17:$AG$85,MATCH($B71,'AEO 38'!$B$17:$B$85,0),MATCH(N$41,'AEO 38'!$D$1:$AG$1,0))</f>
        <v>0</v>
      </c>
      <c r="O71" s="123">
        <f>INDEX('AEO 38'!$D$17:$AG$85,MATCH($B71,'AEO 38'!$B$17:$B$85,0),MATCH(O$41,'AEO 38'!$D$1:$AG$1,0))</f>
        <v>0</v>
      </c>
      <c r="P71" s="123">
        <f>INDEX('AEO 38'!$D$17:$AG$85,MATCH($B71,'AEO 38'!$B$17:$B$85,0),MATCH(P$41,'AEO 38'!$D$1:$AG$1,0))</f>
        <v>0</v>
      </c>
      <c r="Q71" s="123">
        <f>INDEX('AEO 38'!$D$17:$AG$85,MATCH($B71,'AEO 38'!$B$17:$B$85,0),MATCH(Q$41,'AEO 38'!$D$1:$AG$1,0))</f>
        <v>0</v>
      </c>
      <c r="R71" s="123">
        <f>INDEX('AEO 38'!$D$17:$AG$85,MATCH($B71,'AEO 38'!$B$17:$B$85,0),MATCH(R$41,'AEO 38'!$D$1:$AG$1,0))</f>
        <v>0</v>
      </c>
      <c r="S71" s="123">
        <f>INDEX('AEO 38'!$D$17:$AG$85,MATCH($B71,'AEO 38'!$B$17:$B$85,0),MATCH(S$41,'AEO 38'!$D$1:$AG$1,0))</f>
        <v>0</v>
      </c>
      <c r="T71" s="123">
        <f>INDEX('AEO 38'!$D$17:$AG$85,MATCH($B71,'AEO 38'!$B$17:$B$85,0),MATCH(T$41,'AEO 38'!$D$1:$AG$1,0))</f>
        <v>0</v>
      </c>
      <c r="U71" s="123">
        <f>INDEX('AEO 38'!$D$17:$AG$85,MATCH($B71,'AEO 38'!$B$17:$B$85,0),MATCH(U$41,'AEO 38'!$D$1:$AG$1,0))</f>
        <v>0</v>
      </c>
      <c r="V71" s="123">
        <f>INDEX('AEO 38'!$D$17:$AG$85,MATCH($B71,'AEO 38'!$B$17:$B$85,0),MATCH(V$41,'AEO 38'!$D$1:$AG$1,0))</f>
        <v>0</v>
      </c>
      <c r="W71" s="123">
        <f>INDEX('AEO 38'!$D$17:$AG$85,MATCH($B71,'AEO 38'!$B$17:$B$85,0),MATCH(W$41,'AEO 38'!$D$1:$AG$1,0))</f>
        <v>0</v>
      </c>
      <c r="X71" s="123">
        <f>INDEX('AEO 38'!$D$17:$AG$85,MATCH($B71,'AEO 38'!$B$17:$B$85,0),MATCH(X$41,'AEO 38'!$D$1:$AG$1,0))</f>
        <v>0</v>
      </c>
      <c r="Y71" s="123">
        <f>INDEX('AEO 38'!$D$17:$AG$85,MATCH($B71,'AEO 38'!$B$17:$B$85,0),MATCH(Y$41,'AEO 38'!$D$1:$AG$1,0))</f>
        <v>0</v>
      </c>
      <c r="Z71" s="123">
        <f>INDEX('AEO 38'!$D$17:$AG$85,MATCH($B71,'AEO 38'!$B$17:$B$85,0),MATCH(Z$41,'AEO 38'!$D$1:$AG$1,0))</f>
        <v>0</v>
      </c>
      <c r="AA71" s="123">
        <f>INDEX('AEO 38'!$D$17:$AG$85,MATCH($B71,'AEO 38'!$B$17:$B$85,0),MATCH(AA$41,'AEO 38'!$D$1:$AG$1,0))</f>
        <v>0</v>
      </c>
      <c r="AB71" s="123">
        <f>INDEX('AEO 38'!$D$17:$AG$85,MATCH($B71,'AEO 38'!$B$17:$B$85,0),MATCH(AB$41,'AEO 38'!$D$1:$AG$1,0))</f>
        <v>0</v>
      </c>
      <c r="AC71" s="123">
        <f>INDEX('AEO 38'!$D$17:$AG$85,MATCH($B71,'AEO 38'!$B$17:$B$85,0),MATCH(AC$41,'AEO 38'!$D$1:$AG$1,0))</f>
        <v>0</v>
      </c>
      <c r="AD71" s="123">
        <f>INDEX('AEO 38'!$D$17:$AG$85,MATCH($B71,'AEO 38'!$B$17:$B$85,0),MATCH(AD$41,'AEO 38'!$D$1:$AG$1,0))</f>
        <v>0</v>
      </c>
      <c r="AE71" s="123">
        <f>INDEX('AEO 38'!$D$17:$AG$85,MATCH($B71,'AEO 38'!$B$17:$B$85,0),MATCH(AE$41,'AEO 38'!$D$1:$AG$1,0))</f>
        <v>0</v>
      </c>
      <c r="AF71" s="123">
        <f>INDEX('AEO 38'!$D$17:$AG$85,MATCH($B71,'AEO 38'!$B$17:$B$85,0),MATCH(AF$41,'AEO 38'!$D$1:$AG$1,0))</f>
        <v>0</v>
      </c>
      <c r="AG71" s="123">
        <f>INDEX('AEO 38'!$D$17:$AG$85,MATCH($B71,'AEO 38'!$B$17:$B$85,0),MATCH(AG$41,'AEO 38'!$D$1:$AG$1,0))</f>
        <v>0</v>
      </c>
    </row>
    <row r="72" spans="1:33">
      <c r="A72" s="114" t="s">
        <v>114</v>
      </c>
      <c r="B72" s="101" t="s">
        <v>881</v>
      </c>
      <c r="C72" s="123">
        <f>INDEX('AEO 38 (2021)'!$D$17:$AG$85,MATCH($B72,'AEO 38 (2021)'!$B$17:$B$85,0),MATCH(C$41,'AEO 38 (2021)'!$D$1:$AG$1,0))</f>
        <v>216.24440000000001</v>
      </c>
      <c r="D72" s="123">
        <f>INDEX('AEO 38'!$D$17:$AG$85,MATCH($B72,'AEO 38'!$B$17:$B$85,0),MATCH(D$41,'AEO 38'!$D$1:$AG$1,0))</f>
        <v>462.29684400000002</v>
      </c>
      <c r="E72" s="123">
        <f>INDEX('AEO 38'!$D$17:$AG$85,MATCH($B72,'AEO 38'!$B$17:$B$85,0),MATCH(E$41,'AEO 38'!$D$1:$AG$1,0))</f>
        <v>561.49102800000003</v>
      </c>
      <c r="F72" s="123">
        <f>INDEX('AEO 38'!$D$17:$AG$85,MATCH($B72,'AEO 38'!$B$17:$B$85,0),MATCH(F$41,'AEO 38'!$D$1:$AG$1,0))</f>
        <v>610.28991699999995</v>
      </c>
      <c r="G72" s="123">
        <f>INDEX('AEO 38'!$D$17:$AG$85,MATCH($B72,'AEO 38'!$B$17:$B$85,0),MATCH(G$41,'AEO 38'!$D$1:$AG$1,0))</f>
        <v>625.29779099999996</v>
      </c>
      <c r="H72" s="123">
        <f>INDEX('AEO 38'!$D$17:$AG$85,MATCH($B72,'AEO 38'!$B$17:$B$85,0),MATCH(H$41,'AEO 38'!$D$1:$AG$1,0))</f>
        <v>633.87744099999998</v>
      </c>
      <c r="I72" s="123">
        <f>INDEX('AEO 38'!$D$17:$AG$85,MATCH($B72,'AEO 38'!$B$17:$B$85,0),MATCH(I$41,'AEO 38'!$D$1:$AG$1,0))</f>
        <v>644.23773200000005</v>
      </c>
      <c r="J72" s="123">
        <f>INDEX('AEO 38'!$D$17:$AG$85,MATCH($B72,'AEO 38'!$B$17:$B$85,0),MATCH(J$41,'AEO 38'!$D$1:$AG$1,0))</f>
        <v>646.87597700000003</v>
      </c>
      <c r="K72" s="123">
        <f>INDEX('AEO 38'!$D$17:$AG$85,MATCH($B72,'AEO 38'!$B$17:$B$85,0),MATCH(K$41,'AEO 38'!$D$1:$AG$1,0))</f>
        <v>645.60266100000001</v>
      </c>
      <c r="L72" s="123">
        <f>INDEX('AEO 38'!$D$17:$AG$85,MATCH($B72,'AEO 38'!$B$17:$B$85,0),MATCH(L$41,'AEO 38'!$D$1:$AG$1,0))</f>
        <v>647.49273700000003</v>
      </c>
      <c r="M72" s="123">
        <f>INDEX('AEO 38'!$D$17:$AG$85,MATCH($B72,'AEO 38'!$B$17:$B$85,0),MATCH(M$41,'AEO 38'!$D$1:$AG$1,0))</f>
        <v>651.307861</v>
      </c>
      <c r="N72" s="123">
        <f>INDEX('AEO 38'!$D$17:$AG$85,MATCH($B72,'AEO 38'!$B$17:$B$85,0),MATCH(N$41,'AEO 38'!$D$1:$AG$1,0))</f>
        <v>656.11431900000002</v>
      </c>
      <c r="O72" s="123">
        <f>INDEX('AEO 38'!$D$17:$AG$85,MATCH($B72,'AEO 38'!$B$17:$B$85,0),MATCH(O$41,'AEO 38'!$D$1:$AG$1,0))</f>
        <v>659.82836899999995</v>
      </c>
      <c r="P72" s="123">
        <f>INDEX('AEO 38'!$D$17:$AG$85,MATCH($B72,'AEO 38'!$B$17:$B$85,0),MATCH(P$41,'AEO 38'!$D$1:$AG$1,0))</f>
        <v>664.62445100000002</v>
      </c>
      <c r="Q72" s="123">
        <f>INDEX('AEO 38'!$D$17:$AG$85,MATCH($B72,'AEO 38'!$B$17:$B$85,0),MATCH(Q$41,'AEO 38'!$D$1:$AG$1,0))</f>
        <v>668.56762700000002</v>
      </c>
      <c r="R72" s="123">
        <f>INDEX('AEO 38'!$D$17:$AG$85,MATCH($B72,'AEO 38'!$B$17:$B$85,0),MATCH(R$41,'AEO 38'!$D$1:$AG$1,0))</f>
        <v>670.96734600000002</v>
      </c>
      <c r="S72" s="123">
        <f>INDEX('AEO 38'!$D$17:$AG$85,MATCH($B72,'AEO 38'!$B$17:$B$85,0),MATCH(S$41,'AEO 38'!$D$1:$AG$1,0))</f>
        <v>676.78021200000001</v>
      </c>
      <c r="T72" s="123">
        <f>INDEX('AEO 38'!$D$17:$AG$85,MATCH($B72,'AEO 38'!$B$17:$B$85,0),MATCH(T$41,'AEO 38'!$D$1:$AG$1,0))</f>
        <v>685.02044699999999</v>
      </c>
      <c r="U72" s="123">
        <f>INDEX('AEO 38'!$D$17:$AG$85,MATCH($B72,'AEO 38'!$B$17:$B$85,0),MATCH(U$41,'AEO 38'!$D$1:$AG$1,0))</f>
        <v>693.10137899999995</v>
      </c>
      <c r="V72" s="123">
        <f>INDEX('AEO 38'!$D$17:$AG$85,MATCH($B72,'AEO 38'!$B$17:$B$85,0),MATCH(V$41,'AEO 38'!$D$1:$AG$1,0))</f>
        <v>701.76672399999995</v>
      </c>
      <c r="W72" s="123">
        <f>INDEX('AEO 38'!$D$17:$AG$85,MATCH($B72,'AEO 38'!$B$17:$B$85,0),MATCH(W$41,'AEO 38'!$D$1:$AG$1,0))</f>
        <v>713.24981700000001</v>
      </c>
      <c r="X72" s="123">
        <f>INDEX('AEO 38'!$D$17:$AG$85,MATCH($B72,'AEO 38'!$B$17:$B$85,0),MATCH(X$41,'AEO 38'!$D$1:$AG$1,0))</f>
        <v>719.54205300000001</v>
      </c>
      <c r="Y72" s="123">
        <f>INDEX('AEO 38'!$D$17:$AG$85,MATCH($B72,'AEO 38'!$B$17:$B$85,0),MATCH(Y$41,'AEO 38'!$D$1:$AG$1,0))</f>
        <v>724.23681599999998</v>
      </c>
      <c r="Z72" s="123">
        <f>INDEX('AEO 38'!$D$17:$AG$85,MATCH($B72,'AEO 38'!$B$17:$B$85,0),MATCH(Z$41,'AEO 38'!$D$1:$AG$1,0))</f>
        <v>730.94775400000003</v>
      </c>
      <c r="AA72" s="123">
        <f>INDEX('AEO 38'!$D$17:$AG$85,MATCH($B72,'AEO 38'!$B$17:$B$85,0),MATCH(AA$41,'AEO 38'!$D$1:$AG$1,0))</f>
        <v>736.49853499999995</v>
      </c>
      <c r="AB72" s="123">
        <f>INDEX('AEO 38'!$D$17:$AG$85,MATCH($B72,'AEO 38'!$B$17:$B$85,0),MATCH(AB$41,'AEO 38'!$D$1:$AG$1,0))</f>
        <v>744.817993</v>
      </c>
      <c r="AC72" s="123">
        <f>INDEX('AEO 38'!$D$17:$AG$85,MATCH($B72,'AEO 38'!$B$17:$B$85,0),MATCH(AC$41,'AEO 38'!$D$1:$AG$1,0))</f>
        <v>752.955017</v>
      </c>
      <c r="AD72" s="123">
        <f>INDEX('AEO 38'!$D$17:$AG$85,MATCH($B72,'AEO 38'!$B$17:$B$85,0),MATCH(AD$41,'AEO 38'!$D$1:$AG$1,0))</f>
        <v>755.98309300000005</v>
      </c>
      <c r="AE72" s="123">
        <f>INDEX('AEO 38'!$D$17:$AG$85,MATCH($B72,'AEO 38'!$B$17:$B$85,0),MATCH(AE$41,'AEO 38'!$D$1:$AG$1,0))</f>
        <v>759.540344</v>
      </c>
      <c r="AF72" s="123">
        <f>INDEX('AEO 38'!$D$17:$AG$85,MATCH($B72,'AEO 38'!$B$17:$B$85,0),MATCH(AF$41,'AEO 38'!$D$1:$AG$1,0))</f>
        <v>765.86511199999995</v>
      </c>
      <c r="AG72" s="123">
        <f>INDEX('AEO 38'!$D$17:$AG$85,MATCH($B72,'AEO 38'!$B$17:$B$85,0),MATCH(AG$41,'AEO 38'!$D$1:$AG$1,0))</f>
        <v>772.31018100000006</v>
      </c>
    </row>
    <row r="73" spans="1:33">
      <c r="A73" s="114" t="s">
        <v>113</v>
      </c>
      <c r="B73" s="101" t="s">
        <v>882</v>
      </c>
      <c r="C73" s="123">
        <f>INDEX('AEO 38 (2021)'!$D$17:$AG$85,MATCH($B73,'AEO 38 (2021)'!$B$17:$B$85,0),MATCH(C$41,'AEO 38 (2021)'!$D$1:$AG$1,0))</f>
        <v>0.86397100000000004</v>
      </c>
      <c r="D73" s="123">
        <f>INDEX('AEO 38'!$D$17:$AG$85,MATCH($B73,'AEO 38'!$B$17:$B$85,0),MATCH(D$41,'AEO 38'!$D$1:$AG$1,0))</f>
        <v>0.116912</v>
      </c>
      <c r="E73" s="123">
        <f>INDEX('AEO 38'!$D$17:$AG$85,MATCH($B73,'AEO 38'!$B$17:$B$85,0),MATCH(E$41,'AEO 38'!$D$1:$AG$1,0))</f>
        <v>0.15686900000000001</v>
      </c>
      <c r="F73" s="123">
        <f>INDEX('AEO 38'!$D$17:$AG$85,MATCH($B73,'AEO 38'!$B$17:$B$85,0),MATCH(F$41,'AEO 38'!$D$1:$AG$1,0))</f>
        <v>0.20161299999999999</v>
      </c>
      <c r="G73" s="123">
        <f>INDEX('AEO 38'!$D$17:$AG$85,MATCH($B73,'AEO 38'!$B$17:$B$85,0),MATCH(G$41,'AEO 38'!$D$1:$AG$1,0))</f>
        <v>0.25283600000000001</v>
      </c>
      <c r="H73" s="123">
        <f>INDEX('AEO 38'!$D$17:$AG$85,MATCH($B73,'AEO 38'!$B$17:$B$85,0),MATCH(H$41,'AEO 38'!$D$1:$AG$1,0))</f>
        <v>0.283331</v>
      </c>
      <c r="I73" s="123">
        <f>INDEX('AEO 38'!$D$17:$AG$85,MATCH($B73,'AEO 38'!$B$17:$B$85,0),MATCH(I$41,'AEO 38'!$D$1:$AG$1,0))</f>
        <v>0.30036000000000002</v>
      </c>
      <c r="J73" s="123">
        <f>INDEX('AEO 38'!$D$17:$AG$85,MATCH($B73,'AEO 38'!$B$17:$B$85,0),MATCH(J$41,'AEO 38'!$D$1:$AG$1,0))</f>
        <v>0.30322399999999999</v>
      </c>
      <c r="K73" s="123">
        <f>INDEX('AEO 38'!$D$17:$AG$85,MATCH($B73,'AEO 38'!$B$17:$B$85,0),MATCH(K$41,'AEO 38'!$D$1:$AG$1,0))</f>
        <v>0.30021199999999998</v>
      </c>
      <c r="L73" s="123">
        <f>INDEX('AEO 38'!$D$17:$AG$85,MATCH($B73,'AEO 38'!$B$17:$B$85,0),MATCH(L$41,'AEO 38'!$D$1:$AG$1,0))</f>
        <v>0.29352200000000001</v>
      </c>
      <c r="M73" s="123">
        <f>INDEX('AEO 38'!$D$17:$AG$85,MATCH($B73,'AEO 38'!$B$17:$B$85,0),MATCH(M$41,'AEO 38'!$D$1:$AG$1,0))</f>
        <v>0.29472900000000002</v>
      </c>
      <c r="N73" s="123">
        <f>INDEX('AEO 38'!$D$17:$AG$85,MATCH($B73,'AEO 38'!$B$17:$B$85,0),MATCH(N$41,'AEO 38'!$D$1:$AG$1,0))</f>
        <v>0.29342099999999999</v>
      </c>
      <c r="O73" s="123">
        <f>INDEX('AEO 38'!$D$17:$AG$85,MATCH($B73,'AEO 38'!$B$17:$B$85,0),MATCH(O$41,'AEO 38'!$D$1:$AG$1,0))</f>
        <v>0.29407499999999998</v>
      </c>
      <c r="P73" s="123">
        <f>INDEX('AEO 38'!$D$17:$AG$85,MATCH($B73,'AEO 38'!$B$17:$B$85,0),MATCH(P$41,'AEO 38'!$D$1:$AG$1,0))</f>
        <v>0.291211</v>
      </c>
      <c r="Q73" s="123">
        <f>INDEX('AEO 38'!$D$17:$AG$85,MATCH($B73,'AEO 38'!$B$17:$B$85,0),MATCH(Q$41,'AEO 38'!$D$1:$AG$1,0))</f>
        <v>0.29144599999999998</v>
      </c>
      <c r="R73" s="123">
        <f>INDEX('AEO 38'!$D$17:$AG$85,MATCH($B73,'AEO 38'!$B$17:$B$85,0),MATCH(R$41,'AEO 38'!$D$1:$AG$1,0))</f>
        <v>0.29089500000000001</v>
      </c>
      <c r="S73" s="123">
        <f>INDEX('AEO 38'!$D$17:$AG$85,MATCH($B73,'AEO 38'!$B$17:$B$85,0),MATCH(S$41,'AEO 38'!$D$1:$AG$1,0))</f>
        <v>0.292709</v>
      </c>
      <c r="T73" s="123">
        <f>INDEX('AEO 38'!$D$17:$AG$85,MATCH($B73,'AEO 38'!$B$17:$B$85,0),MATCH(T$41,'AEO 38'!$D$1:$AG$1,0))</f>
        <v>0.29531200000000002</v>
      </c>
      <c r="U73" s="123">
        <f>INDEX('AEO 38'!$D$17:$AG$85,MATCH($B73,'AEO 38'!$B$17:$B$85,0),MATCH(U$41,'AEO 38'!$D$1:$AG$1,0))</f>
        <v>0.299072</v>
      </c>
      <c r="V73" s="123">
        <f>INDEX('AEO 38'!$D$17:$AG$85,MATCH($B73,'AEO 38'!$B$17:$B$85,0),MATCH(V$41,'AEO 38'!$D$1:$AG$1,0))</f>
        <v>0.29886600000000002</v>
      </c>
      <c r="W73" s="123">
        <f>INDEX('AEO 38'!$D$17:$AG$85,MATCH($B73,'AEO 38'!$B$17:$B$85,0),MATCH(W$41,'AEO 38'!$D$1:$AG$1,0))</f>
        <v>0.30376700000000001</v>
      </c>
      <c r="X73" s="123">
        <f>INDEX('AEO 38'!$D$17:$AG$85,MATCH($B73,'AEO 38'!$B$17:$B$85,0),MATCH(X$41,'AEO 38'!$D$1:$AG$1,0))</f>
        <v>0.30618800000000002</v>
      </c>
      <c r="Y73" s="123">
        <f>INDEX('AEO 38'!$D$17:$AG$85,MATCH($B73,'AEO 38'!$B$17:$B$85,0),MATCH(Y$41,'AEO 38'!$D$1:$AG$1,0))</f>
        <v>0.30651800000000001</v>
      </c>
      <c r="Z73" s="123">
        <f>INDEX('AEO 38'!$D$17:$AG$85,MATCH($B73,'AEO 38'!$B$17:$B$85,0),MATCH(Z$41,'AEO 38'!$D$1:$AG$1,0))</f>
        <v>0.31090400000000001</v>
      </c>
      <c r="AA73" s="123">
        <f>INDEX('AEO 38'!$D$17:$AG$85,MATCH($B73,'AEO 38'!$B$17:$B$85,0),MATCH(AA$41,'AEO 38'!$D$1:$AG$1,0))</f>
        <v>0.31584099999999998</v>
      </c>
      <c r="AB73" s="123">
        <f>INDEX('AEO 38'!$D$17:$AG$85,MATCH($B73,'AEO 38'!$B$17:$B$85,0),MATCH(AB$41,'AEO 38'!$D$1:$AG$1,0))</f>
        <v>0.31893500000000002</v>
      </c>
      <c r="AC73" s="123">
        <f>INDEX('AEO 38'!$D$17:$AG$85,MATCH($B73,'AEO 38'!$B$17:$B$85,0),MATCH(AC$41,'AEO 38'!$D$1:$AG$1,0))</f>
        <v>0.32352999999999998</v>
      </c>
      <c r="AD73" s="123">
        <f>INDEX('AEO 38'!$D$17:$AG$85,MATCH($B73,'AEO 38'!$B$17:$B$85,0),MATCH(AD$41,'AEO 38'!$D$1:$AG$1,0))</f>
        <v>0.32347300000000001</v>
      </c>
      <c r="AE73" s="123">
        <f>INDEX('AEO 38'!$D$17:$AG$85,MATCH($B73,'AEO 38'!$B$17:$B$85,0),MATCH(AE$41,'AEO 38'!$D$1:$AG$1,0))</f>
        <v>0.32285900000000001</v>
      </c>
      <c r="AF73" s="123">
        <f>INDEX('AEO 38'!$D$17:$AG$85,MATCH($B73,'AEO 38'!$B$17:$B$85,0),MATCH(AF$41,'AEO 38'!$D$1:$AG$1,0))</f>
        <v>0.32380500000000001</v>
      </c>
      <c r="AG73" s="123">
        <f>INDEX('AEO 38'!$D$17:$AG$85,MATCH($B73,'AEO 38'!$B$17:$B$85,0),MATCH(AG$41,'AEO 38'!$D$1:$AG$1,0))</f>
        <v>0.32664199999999999</v>
      </c>
    </row>
    <row r="74" spans="1:33">
      <c r="A74" s="114" t="s">
        <v>113</v>
      </c>
      <c r="B74" s="101" t="s">
        <v>883</v>
      </c>
      <c r="C74" s="123">
        <f>INDEX('AEO 38 (2021)'!$D$17:$AG$85,MATCH($B74,'AEO 38 (2021)'!$B$17:$B$85,0),MATCH(C$41,'AEO 38 (2021)'!$D$1:$AG$1,0))</f>
        <v>4.7122159999999997</v>
      </c>
      <c r="D74" s="123">
        <f>INDEX('AEO 38'!$D$17:$AG$85,MATCH($B74,'AEO 38'!$B$17:$B$85,0),MATCH(D$41,'AEO 38'!$D$1:$AG$1,0))</f>
        <v>2.3052E-2</v>
      </c>
      <c r="E74" s="123">
        <f>INDEX('AEO 38'!$D$17:$AG$85,MATCH($B74,'AEO 38'!$B$17:$B$85,0),MATCH(E$41,'AEO 38'!$D$1:$AG$1,0))</f>
        <v>2.6596999999999999E-2</v>
      </c>
      <c r="F74" s="123">
        <f>INDEX('AEO 38'!$D$17:$AG$85,MATCH($B74,'AEO 38'!$B$17:$B$85,0),MATCH(F$41,'AEO 38'!$D$1:$AG$1,0))</f>
        <v>2.5909000000000001E-2</v>
      </c>
      <c r="G74" s="123">
        <f>INDEX('AEO 38'!$D$17:$AG$85,MATCH($B74,'AEO 38'!$B$17:$B$85,0),MATCH(G$41,'AEO 38'!$D$1:$AG$1,0))</f>
        <v>2.7102000000000001E-2</v>
      </c>
      <c r="H74" s="123">
        <f>INDEX('AEO 38'!$D$17:$AG$85,MATCH($B74,'AEO 38'!$B$17:$B$85,0),MATCH(H$41,'AEO 38'!$D$1:$AG$1,0))</f>
        <v>2.7772000000000002E-2</v>
      </c>
      <c r="I74" s="123">
        <f>INDEX('AEO 38'!$D$17:$AG$85,MATCH($B74,'AEO 38'!$B$17:$B$85,0),MATCH(I$41,'AEO 38'!$D$1:$AG$1,0))</f>
        <v>2.9287000000000001E-2</v>
      </c>
      <c r="J74" s="123">
        <f>INDEX('AEO 38'!$D$17:$AG$85,MATCH($B74,'AEO 38'!$B$17:$B$85,0),MATCH(J$41,'AEO 38'!$D$1:$AG$1,0))</f>
        <v>3.0325000000000001E-2</v>
      </c>
      <c r="K74" s="123">
        <f>INDEX('AEO 38'!$D$17:$AG$85,MATCH($B74,'AEO 38'!$B$17:$B$85,0),MATCH(K$41,'AEO 38'!$D$1:$AG$1,0))</f>
        <v>3.0887999999999999E-2</v>
      </c>
      <c r="L74" s="123">
        <f>INDEX('AEO 38'!$D$17:$AG$85,MATCH($B74,'AEO 38'!$B$17:$B$85,0),MATCH(L$41,'AEO 38'!$D$1:$AG$1,0))</f>
        <v>3.1432000000000002E-2</v>
      </c>
      <c r="M74" s="123">
        <f>INDEX('AEO 38'!$D$17:$AG$85,MATCH($B74,'AEO 38'!$B$17:$B$85,0),MATCH(M$41,'AEO 38'!$D$1:$AG$1,0))</f>
        <v>3.2986000000000001E-2</v>
      </c>
      <c r="N74" s="123">
        <f>INDEX('AEO 38'!$D$17:$AG$85,MATCH($B74,'AEO 38'!$B$17:$B$85,0),MATCH(N$41,'AEO 38'!$D$1:$AG$1,0))</f>
        <v>3.2892999999999999E-2</v>
      </c>
      <c r="O74" s="123">
        <f>INDEX('AEO 38'!$D$17:$AG$85,MATCH($B74,'AEO 38'!$B$17:$B$85,0),MATCH(O$41,'AEO 38'!$D$1:$AG$1,0))</f>
        <v>3.3806999999999997E-2</v>
      </c>
      <c r="P74" s="123">
        <f>INDEX('AEO 38'!$D$17:$AG$85,MATCH($B74,'AEO 38'!$B$17:$B$85,0),MATCH(P$41,'AEO 38'!$D$1:$AG$1,0))</f>
        <v>3.4120999999999999E-2</v>
      </c>
      <c r="Q74" s="123">
        <f>INDEX('AEO 38'!$D$17:$AG$85,MATCH($B74,'AEO 38'!$B$17:$B$85,0),MATCH(Q$41,'AEO 38'!$D$1:$AG$1,0))</f>
        <v>3.5052E-2</v>
      </c>
      <c r="R74" s="123">
        <f>INDEX('AEO 38'!$D$17:$AG$85,MATCH($B74,'AEO 38'!$B$17:$B$85,0),MATCH(R$41,'AEO 38'!$D$1:$AG$1,0))</f>
        <v>3.5812999999999998E-2</v>
      </c>
      <c r="S74" s="123">
        <f>INDEX('AEO 38'!$D$17:$AG$85,MATCH($B74,'AEO 38'!$B$17:$B$85,0),MATCH(S$41,'AEO 38'!$D$1:$AG$1,0))</f>
        <v>3.6845999999999997E-2</v>
      </c>
      <c r="T74" s="123">
        <f>INDEX('AEO 38'!$D$17:$AG$85,MATCH($B74,'AEO 38'!$B$17:$B$85,0),MATCH(T$41,'AEO 38'!$D$1:$AG$1,0))</f>
        <v>3.8001E-2</v>
      </c>
      <c r="U74" s="123">
        <f>INDEX('AEO 38'!$D$17:$AG$85,MATCH($B74,'AEO 38'!$B$17:$B$85,0),MATCH(U$41,'AEO 38'!$D$1:$AG$1,0))</f>
        <v>3.9579000000000003E-2</v>
      </c>
      <c r="V74" s="123">
        <f>INDEX('AEO 38'!$D$17:$AG$85,MATCH($B74,'AEO 38'!$B$17:$B$85,0),MATCH(V$41,'AEO 38'!$D$1:$AG$1,0))</f>
        <v>4.0275999999999999E-2</v>
      </c>
      <c r="W74" s="123">
        <f>INDEX('AEO 38'!$D$17:$AG$85,MATCH($B74,'AEO 38'!$B$17:$B$85,0),MATCH(W$41,'AEO 38'!$D$1:$AG$1,0))</f>
        <v>4.1943000000000001E-2</v>
      </c>
      <c r="X74" s="123">
        <f>INDEX('AEO 38'!$D$17:$AG$85,MATCH($B74,'AEO 38'!$B$17:$B$85,0),MATCH(X$41,'AEO 38'!$D$1:$AG$1,0))</f>
        <v>4.3131000000000003E-2</v>
      </c>
      <c r="Y74" s="123">
        <f>INDEX('AEO 38'!$D$17:$AG$85,MATCH($B74,'AEO 38'!$B$17:$B$85,0),MATCH(Y$41,'AEO 38'!$D$1:$AG$1,0))</f>
        <v>4.3997000000000001E-2</v>
      </c>
      <c r="Z74" s="123">
        <f>INDEX('AEO 38'!$D$17:$AG$85,MATCH($B74,'AEO 38'!$B$17:$B$85,0),MATCH(Z$41,'AEO 38'!$D$1:$AG$1,0))</f>
        <v>4.5803999999999997E-2</v>
      </c>
      <c r="AA74" s="123">
        <f>INDEX('AEO 38'!$D$17:$AG$85,MATCH($B74,'AEO 38'!$B$17:$B$85,0),MATCH(AA$41,'AEO 38'!$D$1:$AG$1,0))</f>
        <v>4.7724999999999997E-2</v>
      </c>
      <c r="AB74" s="123">
        <f>INDEX('AEO 38'!$D$17:$AG$85,MATCH($B74,'AEO 38'!$B$17:$B$85,0),MATCH(AB$41,'AEO 38'!$D$1:$AG$1,0))</f>
        <v>4.9181999999999997E-2</v>
      </c>
      <c r="AC74" s="123">
        <f>INDEX('AEO 38'!$D$17:$AG$85,MATCH($B74,'AEO 38'!$B$17:$B$85,0),MATCH(AC$41,'AEO 38'!$D$1:$AG$1,0))</f>
        <v>5.1233000000000001E-2</v>
      </c>
      <c r="AD74" s="123">
        <f>INDEX('AEO 38'!$D$17:$AG$85,MATCH($B74,'AEO 38'!$B$17:$B$85,0),MATCH(AD$41,'AEO 38'!$D$1:$AG$1,0))</f>
        <v>5.2172999999999997E-2</v>
      </c>
      <c r="AE74" s="123">
        <f>INDEX('AEO 38'!$D$17:$AG$85,MATCH($B74,'AEO 38'!$B$17:$B$85,0),MATCH(AE$41,'AEO 38'!$D$1:$AG$1,0))</f>
        <v>5.2920000000000002E-2</v>
      </c>
      <c r="AF74" s="123">
        <f>INDEX('AEO 38'!$D$17:$AG$85,MATCH($B74,'AEO 38'!$B$17:$B$85,0),MATCH(AF$41,'AEO 38'!$D$1:$AG$1,0))</f>
        <v>5.4003000000000002E-2</v>
      </c>
      <c r="AG74" s="123">
        <f>INDEX('AEO 38'!$D$17:$AG$85,MATCH($B74,'AEO 38'!$B$17:$B$85,0),MATCH(AG$41,'AEO 38'!$D$1:$AG$1,0))</f>
        <v>5.5265000000000002E-2</v>
      </c>
    </row>
    <row r="75" spans="1:33">
      <c r="A75" s="114" t="s">
        <v>787</v>
      </c>
      <c r="B75" s="101" t="s">
        <v>884</v>
      </c>
      <c r="C75" s="123">
        <f>INDEX('AEO 38 (2021)'!$D$17:$AG$85,MATCH($B75,'AEO 38 (2021)'!$B$17:$B$85,0),MATCH(C$41,'AEO 38 (2021)'!$D$1:$AG$1,0))</f>
        <v>0.895258</v>
      </c>
      <c r="D75" s="123">
        <f>INDEX('AEO 38'!$D$17:$AG$85,MATCH($B75,'AEO 38'!$B$17:$B$85,0),MATCH(D$41,'AEO 38'!$D$1:$AG$1,0))</f>
        <v>0.48673100000000002</v>
      </c>
      <c r="E75" s="123">
        <f>INDEX('AEO 38'!$D$17:$AG$85,MATCH($B75,'AEO 38'!$B$17:$B$85,0),MATCH(E$41,'AEO 38'!$D$1:$AG$1,0))</f>
        <v>0.707507</v>
      </c>
      <c r="F75" s="123">
        <f>INDEX('AEO 38'!$D$17:$AG$85,MATCH($B75,'AEO 38'!$B$17:$B$85,0),MATCH(F$41,'AEO 38'!$D$1:$AG$1,0))</f>
        <v>0.76677300000000004</v>
      </c>
      <c r="G75" s="123">
        <f>INDEX('AEO 38'!$D$17:$AG$85,MATCH($B75,'AEO 38'!$B$17:$B$85,0),MATCH(G$41,'AEO 38'!$D$1:$AG$1,0))</f>
        <v>0.79108599999999996</v>
      </c>
      <c r="H75" s="123">
        <f>INDEX('AEO 38'!$D$17:$AG$85,MATCH($B75,'AEO 38'!$B$17:$B$85,0),MATCH(H$41,'AEO 38'!$D$1:$AG$1,0))</f>
        <v>0.81829799999999997</v>
      </c>
      <c r="I75" s="123">
        <f>INDEX('AEO 38'!$D$17:$AG$85,MATCH($B75,'AEO 38'!$B$17:$B$85,0),MATCH(I$41,'AEO 38'!$D$1:$AG$1,0))</f>
        <v>0.85697000000000001</v>
      </c>
      <c r="J75" s="123">
        <f>INDEX('AEO 38'!$D$17:$AG$85,MATCH($B75,'AEO 38'!$B$17:$B$85,0),MATCH(J$41,'AEO 38'!$D$1:$AG$1,0))</f>
        <v>0.87839400000000001</v>
      </c>
      <c r="K75" s="123">
        <f>INDEX('AEO 38'!$D$17:$AG$85,MATCH($B75,'AEO 38'!$B$17:$B$85,0),MATCH(K$41,'AEO 38'!$D$1:$AG$1,0))</f>
        <v>0.88425600000000004</v>
      </c>
      <c r="L75" s="123">
        <f>INDEX('AEO 38'!$D$17:$AG$85,MATCH($B75,'AEO 38'!$B$17:$B$85,0),MATCH(L$41,'AEO 38'!$D$1:$AG$1,0))</f>
        <v>0.90011300000000005</v>
      </c>
      <c r="M75" s="123">
        <f>INDEX('AEO 38'!$D$17:$AG$85,MATCH($B75,'AEO 38'!$B$17:$B$85,0),MATCH(M$41,'AEO 38'!$D$1:$AG$1,0))</f>
        <v>0.92491100000000004</v>
      </c>
      <c r="N75" s="123">
        <f>INDEX('AEO 38'!$D$17:$AG$85,MATCH($B75,'AEO 38'!$B$17:$B$85,0),MATCH(N$41,'AEO 38'!$D$1:$AG$1,0))</f>
        <v>0.94666499999999998</v>
      </c>
      <c r="O75" s="123">
        <f>INDEX('AEO 38'!$D$17:$AG$85,MATCH($B75,'AEO 38'!$B$17:$B$85,0),MATCH(O$41,'AEO 38'!$D$1:$AG$1,0))</f>
        <v>0.96428100000000005</v>
      </c>
      <c r="P75" s="123">
        <f>INDEX('AEO 38'!$D$17:$AG$85,MATCH($B75,'AEO 38'!$B$17:$B$85,0),MATCH(P$41,'AEO 38'!$D$1:$AG$1,0))</f>
        <v>0.98126100000000005</v>
      </c>
      <c r="Q75" s="123">
        <f>INDEX('AEO 38'!$D$17:$AG$85,MATCH($B75,'AEO 38'!$B$17:$B$85,0),MATCH(Q$41,'AEO 38'!$D$1:$AG$1,0))</f>
        <v>1.0081580000000001</v>
      </c>
      <c r="R75" s="123">
        <f>INDEX('AEO 38'!$D$17:$AG$85,MATCH($B75,'AEO 38'!$B$17:$B$85,0),MATCH(R$41,'AEO 38'!$D$1:$AG$1,0))</f>
        <v>1.0304439999999999</v>
      </c>
      <c r="S75" s="123">
        <f>INDEX('AEO 38'!$D$17:$AG$85,MATCH($B75,'AEO 38'!$B$17:$B$85,0),MATCH(S$41,'AEO 38'!$D$1:$AG$1,0))</f>
        <v>1.06385</v>
      </c>
      <c r="T75" s="123">
        <f>INDEX('AEO 38'!$D$17:$AG$85,MATCH($B75,'AEO 38'!$B$17:$B$85,0),MATCH(T$41,'AEO 38'!$D$1:$AG$1,0))</f>
        <v>1.1000080000000001</v>
      </c>
      <c r="U75" s="123">
        <f>INDEX('AEO 38'!$D$17:$AG$85,MATCH($B75,'AEO 38'!$B$17:$B$85,0),MATCH(U$41,'AEO 38'!$D$1:$AG$1,0))</f>
        <v>1.141473</v>
      </c>
      <c r="V75" s="123">
        <f>INDEX('AEO 38'!$D$17:$AG$85,MATCH($B75,'AEO 38'!$B$17:$B$85,0),MATCH(V$41,'AEO 38'!$D$1:$AG$1,0))</f>
        <v>1.1794180000000001</v>
      </c>
      <c r="W75" s="123">
        <f>INDEX('AEO 38'!$D$17:$AG$85,MATCH($B75,'AEO 38'!$B$17:$B$85,0),MATCH(W$41,'AEO 38'!$D$1:$AG$1,0))</f>
        <v>1.222261</v>
      </c>
      <c r="X75" s="123">
        <f>INDEX('AEO 38'!$D$17:$AG$85,MATCH($B75,'AEO 38'!$B$17:$B$85,0),MATCH(X$41,'AEO 38'!$D$1:$AG$1,0))</f>
        <v>1.265177</v>
      </c>
      <c r="Y75" s="123">
        <f>INDEX('AEO 38'!$D$17:$AG$85,MATCH($B75,'AEO 38'!$B$17:$B$85,0),MATCH(Y$41,'AEO 38'!$D$1:$AG$1,0))</f>
        <v>1.3112600000000001</v>
      </c>
      <c r="Z75" s="123">
        <f>INDEX('AEO 38'!$D$17:$AG$85,MATCH($B75,'AEO 38'!$B$17:$B$85,0),MATCH(Z$41,'AEO 38'!$D$1:$AG$1,0))</f>
        <v>1.367035</v>
      </c>
      <c r="AA75" s="123">
        <f>INDEX('AEO 38'!$D$17:$AG$85,MATCH($B75,'AEO 38'!$B$17:$B$85,0),MATCH(AA$41,'AEO 38'!$D$1:$AG$1,0))</f>
        <v>1.4189369999999999</v>
      </c>
      <c r="AB75" s="123">
        <f>INDEX('AEO 38'!$D$17:$AG$85,MATCH($B75,'AEO 38'!$B$17:$B$85,0),MATCH(AB$41,'AEO 38'!$D$1:$AG$1,0))</f>
        <v>1.4822230000000001</v>
      </c>
      <c r="AC75" s="123">
        <f>INDEX('AEO 38'!$D$17:$AG$85,MATCH($B75,'AEO 38'!$B$17:$B$85,0),MATCH(AC$41,'AEO 38'!$D$1:$AG$1,0))</f>
        <v>1.5519810000000001</v>
      </c>
      <c r="AD75" s="123">
        <f>INDEX('AEO 38'!$D$17:$AG$85,MATCH($B75,'AEO 38'!$B$17:$B$85,0),MATCH(AD$41,'AEO 38'!$D$1:$AG$1,0))</f>
        <v>1.6063890000000001</v>
      </c>
      <c r="AE75" s="123">
        <f>INDEX('AEO 38'!$D$17:$AG$85,MATCH($B75,'AEO 38'!$B$17:$B$85,0),MATCH(AE$41,'AEO 38'!$D$1:$AG$1,0))</f>
        <v>1.661826</v>
      </c>
      <c r="AF75" s="123">
        <f>INDEX('AEO 38'!$D$17:$AG$85,MATCH($B75,'AEO 38'!$B$17:$B$85,0),MATCH(AF$41,'AEO 38'!$D$1:$AG$1,0))</f>
        <v>1.73472</v>
      </c>
      <c r="AG75" s="123">
        <f>INDEX('AEO 38'!$D$17:$AG$85,MATCH($B75,'AEO 38'!$B$17:$B$85,0),MATCH(AG$41,'AEO 38'!$D$1:$AG$1,0))</f>
        <v>1.8153030000000001</v>
      </c>
    </row>
    <row r="76" spans="1:33">
      <c r="A76" s="114" t="s">
        <v>787</v>
      </c>
      <c r="B76" s="101" t="s">
        <v>885</v>
      </c>
      <c r="C76" s="123">
        <f>INDEX('AEO 38 (2021)'!$D$17:$AG$85,MATCH($B76,'AEO 38 (2021)'!$B$17:$B$85,0),MATCH(C$41,'AEO 38 (2021)'!$D$1:$AG$1,0))</f>
        <v>3.0454479999999999</v>
      </c>
      <c r="D76" s="123">
        <f>INDEX('AEO 38'!$D$17:$AG$85,MATCH($B76,'AEO 38'!$B$17:$B$85,0),MATCH(D$41,'AEO 38'!$D$1:$AG$1,0))</f>
        <v>6.3540000000000003E-3</v>
      </c>
      <c r="E76" s="123">
        <f>INDEX('AEO 38'!$D$17:$AG$85,MATCH($B76,'AEO 38'!$B$17:$B$85,0),MATCH(E$41,'AEO 38'!$D$1:$AG$1,0))</f>
        <v>6.7080000000000004E-3</v>
      </c>
      <c r="F76" s="123">
        <f>INDEX('AEO 38'!$D$17:$AG$85,MATCH($B76,'AEO 38'!$B$17:$B$85,0),MATCH(F$41,'AEO 38'!$D$1:$AG$1,0))</f>
        <v>7.1939999999999999E-3</v>
      </c>
      <c r="G76" s="123">
        <f>INDEX('AEO 38'!$D$17:$AG$85,MATCH($B76,'AEO 38'!$B$17:$B$85,0),MATCH(G$41,'AEO 38'!$D$1:$AG$1,0))</f>
        <v>7.326E-3</v>
      </c>
      <c r="H76" s="123">
        <f>INDEX('AEO 38'!$D$17:$AG$85,MATCH($B76,'AEO 38'!$B$17:$B$85,0),MATCH(H$41,'AEO 38'!$D$1:$AG$1,0))</f>
        <v>7.4380000000000002E-3</v>
      </c>
      <c r="I76" s="123">
        <f>INDEX('AEO 38'!$D$17:$AG$85,MATCH($B76,'AEO 38'!$B$17:$B$85,0),MATCH(I$41,'AEO 38'!$D$1:$AG$1,0))</f>
        <v>7.698E-3</v>
      </c>
      <c r="J76" s="123">
        <f>INDEX('AEO 38'!$D$17:$AG$85,MATCH($B76,'AEO 38'!$B$17:$B$85,0),MATCH(J$41,'AEO 38'!$D$1:$AG$1,0))</f>
        <v>7.724E-3</v>
      </c>
      <c r="K76" s="123">
        <f>INDEX('AEO 38'!$D$17:$AG$85,MATCH($B76,'AEO 38'!$B$17:$B$85,0),MATCH(K$41,'AEO 38'!$D$1:$AG$1,0))</f>
        <v>7.5700000000000003E-3</v>
      </c>
      <c r="L76" s="123">
        <f>INDEX('AEO 38'!$D$17:$AG$85,MATCH($B76,'AEO 38'!$B$17:$B$85,0),MATCH(L$41,'AEO 38'!$D$1:$AG$1,0))</f>
        <v>7.5490000000000002E-3</v>
      </c>
      <c r="M76" s="123">
        <f>INDEX('AEO 38'!$D$17:$AG$85,MATCH($B76,'AEO 38'!$B$17:$B$85,0),MATCH(M$41,'AEO 38'!$D$1:$AG$1,0))</f>
        <v>7.6699999999999997E-3</v>
      </c>
      <c r="N76" s="123">
        <f>INDEX('AEO 38'!$D$17:$AG$85,MATCH($B76,'AEO 38'!$B$17:$B$85,0),MATCH(N$41,'AEO 38'!$D$1:$AG$1,0))</f>
        <v>7.8899999999999994E-3</v>
      </c>
      <c r="O76" s="123">
        <f>INDEX('AEO 38'!$D$17:$AG$85,MATCH($B76,'AEO 38'!$B$17:$B$85,0),MATCH(O$41,'AEO 38'!$D$1:$AG$1,0))</f>
        <v>7.894E-3</v>
      </c>
      <c r="P76" s="123">
        <f>INDEX('AEO 38'!$D$17:$AG$85,MATCH($B76,'AEO 38'!$B$17:$B$85,0),MATCH(P$41,'AEO 38'!$D$1:$AG$1,0))</f>
        <v>7.9030000000000003E-3</v>
      </c>
      <c r="Q76" s="123">
        <f>INDEX('AEO 38'!$D$17:$AG$85,MATCH($B76,'AEO 38'!$B$17:$B$85,0),MATCH(Q$41,'AEO 38'!$D$1:$AG$1,0))</f>
        <v>7.9740000000000002E-3</v>
      </c>
      <c r="R76" s="123">
        <f>INDEX('AEO 38'!$D$17:$AG$85,MATCH($B76,'AEO 38'!$B$17:$B$85,0),MATCH(R$41,'AEO 38'!$D$1:$AG$1,0))</f>
        <v>8.0099999999999998E-3</v>
      </c>
      <c r="S76" s="123">
        <f>INDEX('AEO 38'!$D$17:$AG$85,MATCH($B76,'AEO 38'!$B$17:$B$85,0),MATCH(S$41,'AEO 38'!$D$1:$AG$1,0))</f>
        <v>8.0999999999999996E-3</v>
      </c>
      <c r="T76" s="123">
        <f>INDEX('AEO 38'!$D$17:$AG$85,MATCH($B76,'AEO 38'!$B$17:$B$85,0),MATCH(T$41,'AEO 38'!$D$1:$AG$1,0))</f>
        <v>8.2030000000000002E-3</v>
      </c>
      <c r="U76" s="123">
        <f>INDEX('AEO 38'!$D$17:$AG$85,MATCH($B76,'AEO 38'!$B$17:$B$85,0),MATCH(U$41,'AEO 38'!$D$1:$AG$1,0))</f>
        <v>8.404E-3</v>
      </c>
      <c r="V76" s="123">
        <f>INDEX('AEO 38'!$D$17:$AG$85,MATCH($B76,'AEO 38'!$B$17:$B$85,0),MATCH(V$41,'AEO 38'!$D$1:$AG$1,0))</f>
        <v>8.4740000000000006E-3</v>
      </c>
      <c r="W76" s="123">
        <f>INDEX('AEO 38'!$D$17:$AG$85,MATCH($B76,'AEO 38'!$B$17:$B$85,0),MATCH(W$41,'AEO 38'!$D$1:$AG$1,0))</f>
        <v>8.6210000000000002E-3</v>
      </c>
      <c r="X76" s="123">
        <f>INDEX('AEO 38'!$D$17:$AG$85,MATCH($B76,'AEO 38'!$B$17:$B$85,0),MATCH(X$41,'AEO 38'!$D$1:$AG$1,0))</f>
        <v>8.7279999999999996E-3</v>
      </c>
      <c r="Y76" s="123">
        <f>INDEX('AEO 38'!$D$17:$AG$85,MATCH($B76,'AEO 38'!$B$17:$B$85,0),MATCH(Y$41,'AEO 38'!$D$1:$AG$1,0))</f>
        <v>8.8520000000000005E-3</v>
      </c>
      <c r="Z76" s="123">
        <f>INDEX('AEO 38'!$D$17:$AG$85,MATCH($B76,'AEO 38'!$B$17:$B$85,0),MATCH(Z$41,'AEO 38'!$D$1:$AG$1,0))</f>
        <v>9.0530000000000003E-3</v>
      </c>
      <c r="AA76" s="123">
        <f>INDEX('AEO 38'!$D$17:$AG$85,MATCH($B76,'AEO 38'!$B$17:$B$85,0),MATCH(AA$41,'AEO 38'!$D$1:$AG$1,0))</f>
        <v>9.2090000000000002E-3</v>
      </c>
      <c r="AB76" s="123">
        <f>INDEX('AEO 38'!$D$17:$AG$85,MATCH($B76,'AEO 38'!$B$17:$B$85,0),MATCH(AB$41,'AEO 38'!$D$1:$AG$1,0))</f>
        <v>9.4359999999999999E-3</v>
      </c>
      <c r="AC76" s="123">
        <f>INDEX('AEO 38'!$D$17:$AG$85,MATCH($B76,'AEO 38'!$B$17:$B$85,0),MATCH(AC$41,'AEO 38'!$D$1:$AG$1,0))</f>
        <v>9.7099999999999999E-3</v>
      </c>
      <c r="AD76" s="123">
        <f>INDEX('AEO 38'!$D$17:$AG$85,MATCH($B76,'AEO 38'!$B$17:$B$85,0),MATCH(AD$41,'AEO 38'!$D$1:$AG$1,0))</f>
        <v>9.8180000000000003E-3</v>
      </c>
      <c r="AE76" s="123">
        <f>INDEX('AEO 38'!$D$17:$AG$85,MATCH($B76,'AEO 38'!$B$17:$B$85,0),MATCH(AE$41,'AEO 38'!$D$1:$AG$1,0))</f>
        <v>9.8849999999999997E-3</v>
      </c>
      <c r="AF76" s="123">
        <f>INDEX('AEO 38'!$D$17:$AG$85,MATCH($B76,'AEO 38'!$B$17:$B$85,0),MATCH(AF$41,'AEO 38'!$D$1:$AG$1,0))</f>
        <v>1.0085999999999999E-2</v>
      </c>
      <c r="AG76" s="123">
        <f>INDEX('AEO 38'!$D$17:$AG$85,MATCH($B76,'AEO 38'!$B$17:$B$85,0),MATCH(AG$41,'AEO 38'!$D$1:$AG$1,0))</f>
        <v>1.0319E-2</v>
      </c>
    </row>
    <row r="77" spans="1:33">
      <c r="A77" s="114" t="s">
        <v>788</v>
      </c>
      <c r="B77" s="101" t="s">
        <v>886</v>
      </c>
      <c r="C77" s="123">
        <f>INDEX('AEO 38 (2021)'!$D$17:$AG$85,MATCH($B77,'AEO 38 (2021)'!$B$17:$B$85,0),MATCH(C$41,'AEO 38 (2021)'!$D$1:$AG$1,0))</f>
        <v>0</v>
      </c>
      <c r="D77" s="123">
        <f>INDEX('AEO 38'!$D$17:$AG$85,MATCH($B77,'AEO 38'!$B$17:$B$85,0),MATCH(D$41,'AEO 38'!$D$1:$AG$1,0))</f>
        <v>0</v>
      </c>
      <c r="E77" s="123">
        <f>INDEX('AEO 38'!$D$17:$AG$85,MATCH($B77,'AEO 38'!$B$17:$B$85,0),MATCH(E$41,'AEO 38'!$D$1:$AG$1,0))</f>
        <v>0</v>
      </c>
      <c r="F77" s="123">
        <f>INDEX('AEO 38'!$D$17:$AG$85,MATCH($B77,'AEO 38'!$B$17:$B$85,0),MATCH(F$41,'AEO 38'!$D$1:$AG$1,0))</f>
        <v>0</v>
      </c>
      <c r="G77" s="123">
        <f>INDEX('AEO 38'!$D$17:$AG$85,MATCH($B77,'AEO 38'!$B$17:$B$85,0),MATCH(G$41,'AEO 38'!$D$1:$AG$1,0))</f>
        <v>0</v>
      </c>
      <c r="H77" s="123">
        <f>INDEX('AEO 38'!$D$17:$AG$85,MATCH($B77,'AEO 38'!$B$17:$B$85,0),MATCH(H$41,'AEO 38'!$D$1:$AG$1,0))</f>
        <v>0</v>
      </c>
      <c r="I77" s="123">
        <f>INDEX('AEO 38'!$D$17:$AG$85,MATCH($B77,'AEO 38'!$B$17:$B$85,0),MATCH(I$41,'AEO 38'!$D$1:$AG$1,0))</f>
        <v>0</v>
      </c>
      <c r="J77" s="123">
        <f>INDEX('AEO 38'!$D$17:$AG$85,MATCH($B77,'AEO 38'!$B$17:$B$85,0),MATCH(J$41,'AEO 38'!$D$1:$AG$1,0))</f>
        <v>0</v>
      </c>
      <c r="K77" s="123">
        <f>INDEX('AEO 38'!$D$17:$AG$85,MATCH($B77,'AEO 38'!$B$17:$B$85,0),MATCH(K$41,'AEO 38'!$D$1:$AG$1,0))</f>
        <v>0</v>
      </c>
      <c r="L77" s="123">
        <f>INDEX('AEO 38'!$D$17:$AG$85,MATCH($B77,'AEO 38'!$B$17:$B$85,0),MATCH(L$41,'AEO 38'!$D$1:$AG$1,0))</f>
        <v>0</v>
      </c>
      <c r="M77" s="123">
        <f>INDEX('AEO 38'!$D$17:$AG$85,MATCH($B77,'AEO 38'!$B$17:$B$85,0),MATCH(M$41,'AEO 38'!$D$1:$AG$1,0))</f>
        <v>0</v>
      </c>
      <c r="N77" s="123">
        <f>INDEX('AEO 38'!$D$17:$AG$85,MATCH($B77,'AEO 38'!$B$17:$B$85,0),MATCH(N$41,'AEO 38'!$D$1:$AG$1,0))</f>
        <v>0</v>
      </c>
      <c r="O77" s="123">
        <f>INDEX('AEO 38'!$D$17:$AG$85,MATCH($B77,'AEO 38'!$B$17:$B$85,0),MATCH(O$41,'AEO 38'!$D$1:$AG$1,0))</f>
        <v>0</v>
      </c>
      <c r="P77" s="123">
        <f>INDEX('AEO 38'!$D$17:$AG$85,MATCH($B77,'AEO 38'!$B$17:$B$85,0),MATCH(P$41,'AEO 38'!$D$1:$AG$1,0))</f>
        <v>0</v>
      </c>
      <c r="Q77" s="123">
        <f>INDEX('AEO 38'!$D$17:$AG$85,MATCH($B77,'AEO 38'!$B$17:$B$85,0),MATCH(Q$41,'AEO 38'!$D$1:$AG$1,0))</f>
        <v>0</v>
      </c>
      <c r="R77" s="123">
        <f>INDEX('AEO 38'!$D$17:$AG$85,MATCH($B77,'AEO 38'!$B$17:$B$85,0),MATCH(R$41,'AEO 38'!$D$1:$AG$1,0))</f>
        <v>0</v>
      </c>
      <c r="S77" s="123">
        <f>INDEX('AEO 38'!$D$17:$AG$85,MATCH($B77,'AEO 38'!$B$17:$B$85,0),MATCH(S$41,'AEO 38'!$D$1:$AG$1,0))</f>
        <v>0</v>
      </c>
      <c r="T77" s="123">
        <f>INDEX('AEO 38'!$D$17:$AG$85,MATCH($B77,'AEO 38'!$B$17:$B$85,0),MATCH(T$41,'AEO 38'!$D$1:$AG$1,0))</f>
        <v>0</v>
      </c>
      <c r="U77" s="123">
        <f>INDEX('AEO 38'!$D$17:$AG$85,MATCH($B77,'AEO 38'!$B$17:$B$85,0),MATCH(U$41,'AEO 38'!$D$1:$AG$1,0))</f>
        <v>0</v>
      </c>
      <c r="V77" s="123">
        <f>INDEX('AEO 38'!$D$17:$AG$85,MATCH($B77,'AEO 38'!$B$17:$B$85,0),MATCH(V$41,'AEO 38'!$D$1:$AG$1,0))</f>
        <v>0</v>
      </c>
      <c r="W77" s="123">
        <f>INDEX('AEO 38'!$D$17:$AG$85,MATCH($B77,'AEO 38'!$B$17:$B$85,0),MATCH(W$41,'AEO 38'!$D$1:$AG$1,0))</f>
        <v>0</v>
      </c>
      <c r="X77" s="123">
        <f>INDEX('AEO 38'!$D$17:$AG$85,MATCH($B77,'AEO 38'!$B$17:$B$85,0),MATCH(X$41,'AEO 38'!$D$1:$AG$1,0))</f>
        <v>0</v>
      </c>
      <c r="Y77" s="123">
        <f>INDEX('AEO 38'!$D$17:$AG$85,MATCH($B77,'AEO 38'!$B$17:$B$85,0),MATCH(Y$41,'AEO 38'!$D$1:$AG$1,0))</f>
        <v>0</v>
      </c>
      <c r="Z77" s="123">
        <f>INDEX('AEO 38'!$D$17:$AG$85,MATCH($B77,'AEO 38'!$B$17:$B$85,0),MATCH(Z$41,'AEO 38'!$D$1:$AG$1,0))</f>
        <v>0</v>
      </c>
      <c r="AA77" s="123">
        <f>INDEX('AEO 38'!$D$17:$AG$85,MATCH($B77,'AEO 38'!$B$17:$B$85,0),MATCH(AA$41,'AEO 38'!$D$1:$AG$1,0))</f>
        <v>0</v>
      </c>
      <c r="AB77" s="123">
        <f>INDEX('AEO 38'!$D$17:$AG$85,MATCH($B77,'AEO 38'!$B$17:$B$85,0),MATCH(AB$41,'AEO 38'!$D$1:$AG$1,0))</f>
        <v>0</v>
      </c>
      <c r="AC77" s="123">
        <f>INDEX('AEO 38'!$D$17:$AG$85,MATCH($B77,'AEO 38'!$B$17:$B$85,0),MATCH(AC$41,'AEO 38'!$D$1:$AG$1,0))</f>
        <v>0</v>
      </c>
      <c r="AD77" s="123">
        <f>INDEX('AEO 38'!$D$17:$AG$85,MATCH($B77,'AEO 38'!$B$17:$B$85,0),MATCH(AD$41,'AEO 38'!$D$1:$AG$1,0))</f>
        <v>0</v>
      </c>
      <c r="AE77" s="123">
        <f>INDEX('AEO 38'!$D$17:$AG$85,MATCH($B77,'AEO 38'!$B$17:$B$85,0),MATCH(AE$41,'AEO 38'!$D$1:$AG$1,0))</f>
        <v>0</v>
      </c>
      <c r="AF77" s="123">
        <f>INDEX('AEO 38'!$D$17:$AG$85,MATCH($B77,'AEO 38'!$B$17:$B$85,0),MATCH(AF$41,'AEO 38'!$D$1:$AG$1,0))</f>
        <v>0</v>
      </c>
      <c r="AG77" s="123">
        <f>INDEX('AEO 38'!$D$17:$AG$85,MATCH($B77,'AEO 38'!$B$17:$B$85,0),MATCH(AG$41,'AEO 38'!$D$1:$AG$1,0))</f>
        <v>0</v>
      </c>
    </row>
    <row r="78" spans="1:33">
      <c r="A78" s="114" t="s">
        <v>788</v>
      </c>
      <c r="B78" s="101" t="s">
        <v>887</v>
      </c>
      <c r="C78" s="123">
        <f>INDEX('AEO 38 (2021)'!$D$17:$AG$85,MATCH($B78,'AEO 38 (2021)'!$B$17:$B$85,0),MATCH(C$41,'AEO 38 (2021)'!$D$1:$AG$1,0))</f>
        <v>5.1939999999999998E-3</v>
      </c>
      <c r="D78" s="123">
        <f>INDEX('AEO 38'!$D$17:$AG$85,MATCH($B78,'AEO 38'!$B$17:$B$85,0),MATCH(D$41,'AEO 38'!$D$1:$AG$1,0))</f>
        <v>6.5600000000000001E-4</v>
      </c>
      <c r="E78" s="123">
        <f>INDEX('AEO 38'!$D$17:$AG$85,MATCH($B78,'AEO 38'!$B$17:$B$85,0),MATCH(E$41,'AEO 38'!$D$1:$AG$1,0))</f>
        <v>4.3210000000000002E-3</v>
      </c>
      <c r="F78" s="123">
        <f>INDEX('AEO 38'!$D$17:$AG$85,MATCH($B78,'AEO 38'!$B$17:$B$85,0),MATCH(F$41,'AEO 38'!$D$1:$AG$1,0))</f>
        <v>8.3359999999999997E-3</v>
      </c>
      <c r="G78" s="123">
        <f>INDEX('AEO 38'!$D$17:$AG$85,MATCH($B78,'AEO 38'!$B$17:$B$85,0),MATCH(G$41,'AEO 38'!$D$1:$AG$1,0))</f>
        <v>1.265E-2</v>
      </c>
      <c r="H78" s="123">
        <f>INDEX('AEO 38'!$D$17:$AG$85,MATCH($B78,'AEO 38'!$B$17:$B$85,0),MATCH(H$41,'AEO 38'!$D$1:$AG$1,0))</f>
        <v>1.8697999999999999E-2</v>
      </c>
      <c r="I78" s="123">
        <f>INDEX('AEO 38'!$D$17:$AG$85,MATCH($B78,'AEO 38'!$B$17:$B$85,0),MATCH(I$41,'AEO 38'!$D$1:$AG$1,0))</f>
        <v>2.4077999999999999E-2</v>
      </c>
      <c r="J78" s="123">
        <f>INDEX('AEO 38'!$D$17:$AG$85,MATCH($B78,'AEO 38'!$B$17:$B$85,0),MATCH(J$41,'AEO 38'!$D$1:$AG$1,0))</f>
        <v>2.9558000000000001E-2</v>
      </c>
      <c r="K78" s="123">
        <f>INDEX('AEO 38'!$D$17:$AG$85,MATCH($B78,'AEO 38'!$B$17:$B$85,0),MATCH(K$41,'AEO 38'!$D$1:$AG$1,0))</f>
        <v>3.5166000000000003E-2</v>
      </c>
      <c r="L78" s="123">
        <f>INDEX('AEO 38'!$D$17:$AG$85,MATCH($B78,'AEO 38'!$B$17:$B$85,0),MATCH(L$41,'AEO 38'!$D$1:$AG$1,0))</f>
        <v>4.1321999999999998E-2</v>
      </c>
      <c r="M78" s="123">
        <f>INDEX('AEO 38'!$D$17:$AG$85,MATCH($B78,'AEO 38'!$B$17:$B$85,0),MATCH(M$41,'AEO 38'!$D$1:$AG$1,0))</f>
        <v>4.7926999999999997E-2</v>
      </c>
      <c r="N78" s="123">
        <f>INDEX('AEO 38'!$D$17:$AG$85,MATCH($B78,'AEO 38'!$B$17:$B$85,0),MATCH(N$41,'AEO 38'!$D$1:$AG$1,0))</f>
        <v>5.4864999999999997E-2</v>
      </c>
      <c r="O78" s="123">
        <f>INDEX('AEO 38'!$D$17:$AG$85,MATCH($B78,'AEO 38'!$B$17:$B$85,0),MATCH(O$41,'AEO 38'!$D$1:$AG$1,0))</f>
        <v>6.2212000000000003E-2</v>
      </c>
      <c r="P78" s="123">
        <f>INDEX('AEO 38'!$D$17:$AG$85,MATCH($B78,'AEO 38'!$B$17:$B$85,0),MATCH(P$41,'AEO 38'!$D$1:$AG$1,0))</f>
        <v>7.0226999999999998E-2</v>
      </c>
      <c r="Q78" s="123">
        <f>INDEX('AEO 38'!$D$17:$AG$85,MATCH($B78,'AEO 38'!$B$17:$B$85,0),MATCH(Q$41,'AEO 38'!$D$1:$AG$1,0))</f>
        <v>7.8743999999999995E-2</v>
      </c>
      <c r="R78" s="123">
        <f>INDEX('AEO 38'!$D$17:$AG$85,MATCH($B78,'AEO 38'!$B$17:$B$85,0),MATCH(R$41,'AEO 38'!$D$1:$AG$1,0))</f>
        <v>8.7779999999999997E-2</v>
      </c>
      <c r="S78" s="123">
        <f>INDEX('AEO 38'!$D$17:$AG$85,MATCH($B78,'AEO 38'!$B$17:$B$85,0),MATCH(S$41,'AEO 38'!$D$1:$AG$1,0))</f>
        <v>9.7917000000000004E-2</v>
      </c>
      <c r="T78" s="123">
        <f>INDEX('AEO 38'!$D$17:$AG$85,MATCH($B78,'AEO 38'!$B$17:$B$85,0),MATCH(T$41,'AEO 38'!$D$1:$AG$1,0))</f>
        <v>0.109144</v>
      </c>
      <c r="U78" s="123">
        <f>INDEX('AEO 38'!$D$17:$AG$85,MATCH($B78,'AEO 38'!$B$17:$B$85,0),MATCH(U$41,'AEO 38'!$D$1:$AG$1,0))</f>
        <v>0.12109</v>
      </c>
      <c r="V78" s="123">
        <f>INDEX('AEO 38'!$D$17:$AG$85,MATCH($B78,'AEO 38'!$B$17:$B$85,0),MATCH(V$41,'AEO 38'!$D$1:$AG$1,0))</f>
        <v>0.13383900000000001</v>
      </c>
      <c r="W78" s="123">
        <f>INDEX('AEO 38'!$D$17:$AG$85,MATCH($B78,'AEO 38'!$B$17:$B$85,0),MATCH(W$41,'AEO 38'!$D$1:$AG$1,0))</f>
        <v>0.14816499999999999</v>
      </c>
      <c r="X78" s="123">
        <f>INDEX('AEO 38'!$D$17:$AG$85,MATCH($B78,'AEO 38'!$B$17:$B$85,0),MATCH(X$41,'AEO 38'!$D$1:$AG$1,0))</f>
        <v>0.162215</v>
      </c>
      <c r="Y78" s="123">
        <f>INDEX('AEO 38'!$D$17:$AG$85,MATCH($B78,'AEO 38'!$B$17:$B$85,0),MATCH(Y$41,'AEO 38'!$D$1:$AG$1,0))</f>
        <v>0.17666000000000001</v>
      </c>
      <c r="Z78" s="123">
        <f>INDEX('AEO 38'!$D$17:$AG$85,MATCH($B78,'AEO 38'!$B$17:$B$85,0),MATCH(Z$41,'AEO 38'!$D$1:$AG$1,0))</f>
        <v>0.19252</v>
      </c>
      <c r="AA78" s="123">
        <f>INDEX('AEO 38'!$D$17:$AG$85,MATCH($B78,'AEO 38'!$B$17:$B$85,0),MATCH(AA$41,'AEO 38'!$D$1:$AG$1,0))</f>
        <v>0.20897199999999999</v>
      </c>
      <c r="AB78" s="123">
        <f>INDEX('AEO 38'!$D$17:$AG$85,MATCH($B78,'AEO 38'!$B$17:$B$85,0),MATCH(AB$41,'AEO 38'!$D$1:$AG$1,0))</f>
        <v>0.2268</v>
      </c>
      <c r="AC78" s="123">
        <f>INDEX('AEO 38'!$D$17:$AG$85,MATCH($B78,'AEO 38'!$B$17:$B$85,0),MATCH(AC$41,'AEO 38'!$D$1:$AG$1,0))</f>
        <v>0.24559900000000001</v>
      </c>
      <c r="AD78" s="123">
        <f>INDEX('AEO 38'!$D$17:$AG$85,MATCH($B78,'AEO 38'!$B$17:$B$85,0),MATCH(AD$41,'AEO 38'!$D$1:$AG$1,0))</f>
        <v>0.26307799999999998</v>
      </c>
      <c r="AE78" s="123">
        <f>INDEX('AEO 38'!$D$17:$AG$85,MATCH($B78,'AEO 38'!$B$17:$B$85,0),MATCH(AE$41,'AEO 38'!$D$1:$AG$1,0))</f>
        <v>0.28122399999999997</v>
      </c>
      <c r="AF78" s="123">
        <f>INDEX('AEO 38'!$D$17:$AG$85,MATCH($B78,'AEO 38'!$B$17:$B$85,0),MATCH(AF$41,'AEO 38'!$D$1:$AG$1,0))</f>
        <v>0.30086299999999999</v>
      </c>
      <c r="AG78" s="123">
        <f>INDEX('AEO 38'!$D$17:$AG$85,MATCH($B78,'AEO 38'!$B$17:$B$85,0),MATCH(AG$41,'AEO 38'!$D$1:$AG$1,0))</f>
        <v>0.320907</v>
      </c>
    </row>
    <row r="79" spans="1:33">
      <c r="A79" s="114"/>
      <c r="B79" s="101" t="s">
        <v>888</v>
      </c>
      <c r="C79" s="123">
        <f>INDEX('AEO 38 (2021)'!$D$17:$AG$85,MATCH($B79,'AEO 38 (2021)'!$B$17:$B$85,0),MATCH(C$41,'AEO 38 (2021)'!$D$1:$AG$1,0))</f>
        <v>936.30859399999997</v>
      </c>
      <c r="D79" s="123">
        <f>INDEX('AEO 38'!$D$17:$AG$85,MATCH($B79,'AEO 38'!$B$17:$B$85,0),MATCH(D$41,'AEO 38'!$D$1:$AG$1,0))</f>
        <v>1298.995361</v>
      </c>
      <c r="E79" s="123">
        <f>INDEX('AEO 38'!$D$17:$AG$85,MATCH($B79,'AEO 38'!$B$17:$B$85,0),MATCH(E$41,'AEO 38'!$D$1:$AG$1,0))</f>
        <v>1591.994385</v>
      </c>
      <c r="F79" s="123">
        <f>INDEX('AEO 38'!$D$17:$AG$85,MATCH($B79,'AEO 38'!$B$17:$B$85,0),MATCH(F$41,'AEO 38'!$D$1:$AG$1,0))</f>
        <v>1740.1514890000001</v>
      </c>
      <c r="G79" s="123">
        <f>INDEX('AEO 38'!$D$17:$AG$85,MATCH($B79,'AEO 38'!$B$17:$B$85,0),MATCH(G$41,'AEO 38'!$D$1:$AG$1,0))</f>
        <v>1810.5229489999999</v>
      </c>
      <c r="H79" s="123">
        <f>INDEX('AEO 38'!$D$17:$AG$85,MATCH($B79,'AEO 38'!$B$17:$B$85,0),MATCH(H$41,'AEO 38'!$D$1:$AG$1,0))</f>
        <v>1852.1839600000001</v>
      </c>
      <c r="I79" s="123">
        <f>INDEX('AEO 38'!$D$17:$AG$85,MATCH($B79,'AEO 38'!$B$17:$B$85,0),MATCH(I$41,'AEO 38'!$D$1:$AG$1,0))</f>
        <v>1895.1267089999999</v>
      </c>
      <c r="J79" s="123">
        <f>INDEX('AEO 38'!$D$17:$AG$85,MATCH($B79,'AEO 38'!$B$17:$B$85,0),MATCH(J$41,'AEO 38'!$D$1:$AG$1,0))</f>
        <v>1915.196533</v>
      </c>
      <c r="K79" s="123">
        <f>INDEX('AEO 38'!$D$17:$AG$85,MATCH($B79,'AEO 38'!$B$17:$B$85,0),MATCH(K$41,'AEO 38'!$D$1:$AG$1,0))</f>
        <v>1922.993774</v>
      </c>
      <c r="L79" s="123">
        <f>INDEX('AEO 38'!$D$17:$AG$85,MATCH($B79,'AEO 38'!$B$17:$B$85,0),MATCH(L$41,'AEO 38'!$D$1:$AG$1,0))</f>
        <v>1945.7452390000001</v>
      </c>
      <c r="M79" s="123">
        <f>INDEX('AEO 38'!$D$17:$AG$85,MATCH($B79,'AEO 38'!$B$17:$B$85,0),MATCH(M$41,'AEO 38'!$D$1:$AG$1,0))</f>
        <v>1972.8599850000001</v>
      </c>
      <c r="N79" s="123">
        <f>INDEX('AEO 38'!$D$17:$AG$85,MATCH($B79,'AEO 38'!$B$17:$B$85,0),MATCH(N$41,'AEO 38'!$D$1:$AG$1,0))</f>
        <v>2003.4832759999999</v>
      </c>
      <c r="O79" s="123">
        <f>INDEX('AEO 38'!$D$17:$AG$85,MATCH($B79,'AEO 38'!$B$17:$B$85,0),MATCH(O$41,'AEO 38'!$D$1:$AG$1,0))</f>
        <v>2037.817749</v>
      </c>
      <c r="P79" s="123">
        <f>INDEX('AEO 38'!$D$17:$AG$85,MATCH($B79,'AEO 38'!$B$17:$B$85,0),MATCH(P$41,'AEO 38'!$D$1:$AG$1,0))</f>
        <v>2074.6967770000001</v>
      </c>
      <c r="Q79" s="123">
        <f>INDEX('AEO 38'!$D$17:$AG$85,MATCH($B79,'AEO 38'!$B$17:$B$85,0),MATCH(Q$41,'AEO 38'!$D$1:$AG$1,0))</f>
        <v>2109.7089839999999</v>
      </c>
      <c r="R79" s="123">
        <f>INDEX('AEO 38'!$D$17:$AG$85,MATCH($B79,'AEO 38'!$B$17:$B$85,0),MATCH(R$41,'AEO 38'!$D$1:$AG$1,0))</f>
        <v>2142.022461</v>
      </c>
      <c r="S79" s="123">
        <f>INDEX('AEO 38'!$D$17:$AG$85,MATCH($B79,'AEO 38'!$B$17:$B$85,0),MATCH(S$41,'AEO 38'!$D$1:$AG$1,0))</f>
        <v>2183.1030270000001</v>
      </c>
      <c r="T79" s="123">
        <f>INDEX('AEO 38'!$D$17:$AG$85,MATCH($B79,'AEO 38'!$B$17:$B$85,0),MATCH(T$41,'AEO 38'!$D$1:$AG$1,0))</f>
        <v>2231.689453</v>
      </c>
      <c r="U79" s="123">
        <f>INDEX('AEO 38'!$D$17:$AG$85,MATCH($B79,'AEO 38'!$B$17:$B$85,0),MATCH(U$41,'AEO 38'!$D$1:$AG$1,0))</f>
        <v>2279.8413089999999</v>
      </c>
      <c r="V79" s="123">
        <f>INDEX('AEO 38'!$D$17:$AG$85,MATCH($B79,'AEO 38'!$B$17:$B$85,0),MATCH(V$41,'AEO 38'!$D$1:$AG$1,0))</f>
        <v>2328.1342770000001</v>
      </c>
      <c r="W79" s="123">
        <f>INDEX('AEO 38'!$D$17:$AG$85,MATCH($B79,'AEO 38'!$B$17:$B$85,0),MATCH(W$41,'AEO 38'!$D$1:$AG$1,0))</f>
        <v>2386.124268</v>
      </c>
      <c r="X79" s="123">
        <f>INDEX('AEO 38'!$D$17:$AG$85,MATCH($B79,'AEO 38'!$B$17:$B$85,0),MATCH(X$41,'AEO 38'!$D$1:$AG$1,0))</f>
        <v>2426.9643550000001</v>
      </c>
      <c r="Y79" s="123">
        <f>INDEX('AEO 38'!$D$17:$AG$85,MATCH($B79,'AEO 38'!$B$17:$B$85,0),MATCH(Y$41,'AEO 38'!$D$1:$AG$1,0))</f>
        <v>2461.413086</v>
      </c>
      <c r="Z79" s="123">
        <f>INDEX('AEO 38'!$D$17:$AG$85,MATCH($B79,'AEO 38'!$B$17:$B$85,0),MATCH(Z$41,'AEO 38'!$D$1:$AG$1,0))</f>
        <v>2504.3703609999998</v>
      </c>
      <c r="AA79" s="123">
        <f>INDEX('AEO 38'!$D$17:$AG$85,MATCH($B79,'AEO 38'!$B$17:$B$85,0),MATCH(AA$41,'AEO 38'!$D$1:$AG$1,0))</f>
        <v>2543.4187010000001</v>
      </c>
      <c r="AB79" s="123">
        <f>INDEX('AEO 38'!$D$17:$AG$85,MATCH($B79,'AEO 38'!$B$17:$B$85,0),MATCH(AB$41,'AEO 38'!$D$1:$AG$1,0))</f>
        <v>2590.342529</v>
      </c>
      <c r="AC79" s="123">
        <f>INDEX('AEO 38'!$D$17:$AG$85,MATCH($B79,'AEO 38'!$B$17:$B$85,0),MATCH(AC$41,'AEO 38'!$D$1:$AG$1,0))</f>
        <v>2637.6879880000001</v>
      </c>
      <c r="AD79" s="123">
        <f>INDEX('AEO 38'!$D$17:$AG$85,MATCH($B79,'AEO 38'!$B$17:$B$85,0),MATCH(AD$41,'AEO 38'!$D$1:$AG$1,0))</f>
        <v>2666.0361330000001</v>
      </c>
      <c r="AE79" s="123">
        <f>INDEX('AEO 38'!$D$17:$AG$85,MATCH($B79,'AEO 38'!$B$17:$B$85,0),MATCH(AE$41,'AEO 38'!$D$1:$AG$1,0))</f>
        <v>2694.3466800000001</v>
      </c>
      <c r="AF79" s="123">
        <f>INDEX('AEO 38'!$D$17:$AG$85,MATCH($B79,'AEO 38'!$B$17:$B$85,0),MATCH(AF$41,'AEO 38'!$D$1:$AG$1,0))</f>
        <v>2732.8679200000001</v>
      </c>
      <c r="AG79" s="123">
        <f>INDEX('AEO 38'!$D$17:$AG$85,MATCH($B79,'AEO 38'!$B$17:$B$85,0),MATCH(AG$41,'AEO 38'!$D$1:$AG$1,0))</f>
        <v>2772.1445309999999</v>
      </c>
    </row>
    <row r="80" spans="1:33">
      <c r="D80" s="115"/>
      <c r="F80" s="109"/>
    </row>
    <row r="81" spans="1:40" s="1" customFormat="1" ht="29">
      <c r="A81" s="6" t="s">
        <v>1411</v>
      </c>
      <c r="B81" s="21">
        <v>2020</v>
      </c>
      <c r="C81" s="21">
        <v>2021</v>
      </c>
      <c r="D81" s="21">
        <v>2022</v>
      </c>
      <c r="E81" s="21">
        <v>2023</v>
      </c>
      <c r="F81" s="21">
        <v>2024</v>
      </c>
      <c r="G81" s="21">
        <v>2025</v>
      </c>
      <c r="H81" s="21">
        <v>2026</v>
      </c>
      <c r="I81" s="21">
        <v>2027</v>
      </c>
      <c r="J81" s="21">
        <v>2028</v>
      </c>
      <c r="K81" s="21">
        <v>2029</v>
      </c>
      <c r="L81" s="21">
        <v>2030</v>
      </c>
      <c r="M81" s="21">
        <v>2031</v>
      </c>
      <c r="N81" s="21">
        <v>2032</v>
      </c>
      <c r="O81" s="21">
        <v>2033</v>
      </c>
      <c r="P81" s="21">
        <v>2034</v>
      </c>
      <c r="Q81" s="21">
        <v>2035</v>
      </c>
      <c r="R81" s="21">
        <v>2036</v>
      </c>
      <c r="S81" s="21">
        <v>2037</v>
      </c>
      <c r="T81" s="21">
        <v>2038</v>
      </c>
      <c r="U81" s="21">
        <v>2039</v>
      </c>
      <c r="V81" s="21">
        <v>2040</v>
      </c>
      <c r="W81" s="21">
        <v>2041</v>
      </c>
      <c r="X81" s="21">
        <v>2042</v>
      </c>
      <c r="Y81" s="21">
        <v>2043</v>
      </c>
      <c r="Z81" s="21">
        <v>2044</v>
      </c>
      <c r="AA81" s="21">
        <v>2045</v>
      </c>
      <c r="AB81" s="21">
        <v>2046</v>
      </c>
      <c r="AC81" s="21">
        <v>2047</v>
      </c>
      <c r="AD81" s="21">
        <v>2048</v>
      </c>
      <c r="AE81" s="21">
        <v>2049</v>
      </c>
      <c r="AF81" s="21">
        <v>2050</v>
      </c>
    </row>
    <row r="82" spans="1:40">
      <c r="A82" s="114" t="s">
        <v>114</v>
      </c>
      <c r="B82" s="108">
        <f t="shared" ref="B82:AF82" si="0">C2*(C42/SUMIF($A$42:$A$79,$A82,C$42:C$79))</f>
        <v>15.784341534818672</v>
      </c>
      <c r="C82" s="109">
        <f>D2*(D42/SUMIF($A$42:$A$79,$A82,D$42:D$79))</f>
        <v>13.790784354580525</v>
      </c>
      <c r="D82" s="109">
        <f t="shared" si="0"/>
        <v>13.139717338645038</v>
      </c>
      <c r="E82" s="109">
        <f t="shared" si="0"/>
        <v>12.31477446575601</v>
      </c>
      <c r="F82" s="109">
        <f t="shared" si="0"/>
        <v>11.859630146046834</v>
      </c>
      <c r="G82" s="109">
        <f t="shared" si="0"/>
        <v>11.469312366935124</v>
      </c>
      <c r="H82" s="109">
        <f t="shared" si="0"/>
        <v>11.380414118913373</v>
      </c>
      <c r="I82" s="109">
        <f t="shared" si="0"/>
        <v>11.209191718288634</v>
      </c>
      <c r="J82" s="109">
        <f t="shared" si="0"/>
        <v>11.091308018961769</v>
      </c>
      <c r="K82" s="109">
        <f t="shared" si="0"/>
        <v>10.999024800891423</v>
      </c>
      <c r="L82" s="109">
        <f t="shared" si="0"/>
        <v>10.989246389236385</v>
      </c>
      <c r="M82" s="109">
        <f t="shared" si="0"/>
        <v>11.047972475849569</v>
      </c>
      <c r="N82" s="109">
        <f t="shared" si="0"/>
        <v>11.034534789354117</v>
      </c>
      <c r="O82" s="109">
        <f t="shared" si="0"/>
        <v>11.003396025599649</v>
      </c>
      <c r="P82" s="109">
        <f t="shared" si="0"/>
        <v>10.966199930960459</v>
      </c>
      <c r="Q82" s="109">
        <f t="shared" si="0"/>
        <v>10.88823312900614</v>
      </c>
      <c r="R82" s="109">
        <f t="shared" si="0"/>
        <v>10.821346555503256</v>
      </c>
      <c r="S82" s="109">
        <f t="shared" si="0"/>
        <v>10.752296542460073</v>
      </c>
      <c r="T82" s="109">
        <f t="shared" si="0"/>
        <v>10.699439685640861</v>
      </c>
      <c r="U82" s="109">
        <f t="shared" si="0"/>
        <v>10.585818200568379</v>
      </c>
      <c r="V82" s="109">
        <f t="shared" si="0"/>
        <v>10.508420753630332</v>
      </c>
      <c r="W82" s="109">
        <f t="shared" si="0"/>
        <v>10.417377588746653</v>
      </c>
      <c r="X82" s="109">
        <f t="shared" si="0"/>
        <v>10.308688283122342</v>
      </c>
      <c r="Y82" s="109">
        <f t="shared" si="0"/>
        <v>10.237208199502943</v>
      </c>
      <c r="Z82" s="109">
        <f t="shared" si="0"/>
        <v>10.171472562941561</v>
      </c>
      <c r="AA82" s="109">
        <f t="shared" si="0"/>
        <v>10.07757084324564</v>
      </c>
      <c r="AB82" s="109">
        <f t="shared" si="0"/>
        <v>10.00427126299553</v>
      </c>
      <c r="AC82" s="109">
        <f t="shared" si="0"/>
        <v>9.8997264873483708</v>
      </c>
      <c r="AD82" s="109">
        <f t="shared" si="0"/>
        <v>9.7740721632314624</v>
      </c>
      <c r="AE82" s="109">
        <f t="shared" si="0"/>
        <v>9.6510333851385166</v>
      </c>
      <c r="AF82" s="109">
        <f t="shared" si="0"/>
        <v>9.5262348381003754</v>
      </c>
      <c r="AG82" s="109"/>
      <c r="AH82" s="109"/>
      <c r="AI82" s="109"/>
      <c r="AJ82" s="109"/>
      <c r="AK82" s="109"/>
      <c r="AL82" s="109"/>
      <c r="AM82" s="109"/>
      <c r="AN82" s="109"/>
    </row>
    <row r="83" spans="1:40">
      <c r="A83" s="114" t="s">
        <v>115</v>
      </c>
      <c r="B83" s="109">
        <f t="shared" ref="B83:AF83" si="1">C3*(C43/SUMIF($A$42:$A$79,$A83,C$42:C$79))</f>
        <v>9.7953800594704737E-2</v>
      </c>
      <c r="C83" s="109">
        <f t="shared" si="1"/>
        <v>6.1845896172965632E-2</v>
      </c>
      <c r="D83" s="109">
        <f t="shared" si="1"/>
        <v>5.3320946386963101E-2</v>
      </c>
      <c r="E83" s="109">
        <f t="shared" si="1"/>
        <v>4.9862436812485804E-2</v>
      </c>
      <c r="F83" s="109">
        <f t="shared" si="1"/>
        <v>4.6668119941483968E-2</v>
      </c>
      <c r="G83" s="109">
        <f t="shared" si="1"/>
        <v>4.4309253809105949E-2</v>
      </c>
      <c r="H83" s="109">
        <f t="shared" si="1"/>
        <v>4.3402891303885596E-2</v>
      </c>
      <c r="I83" s="109">
        <f t="shared" si="1"/>
        <v>4.2458888364533598E-2</v>
      </c>
      <c r="J83" s="109">
        <f t="shared" si="1"/>
        <v>4.1699283050964001E-2</v>
      </c>
      <c r="K83" s="109">
        <f t="shared" si="1"/>
        <v>4.1098916508509158E-2</v>
      </c>
      <c r="L83" s="109">
        <f t="shared" si="1"/>
        <v>4.0518044151356784E-2</v>
      </c>
      <c r="M83" s="109">
        <f t="shared" si="1"/>
        <v>4.0856407111452803E-2</v>
      </c>
      <c r="N83" s="109">
        <f t="shared" si="1"/>
        <v>4.0929006545855566E-2</v>
      </c>
      <c r="O83" s="109">
        <f t="shared" si="1"/>
        <v>4.0839732271397505E-2</v>
      </c>
      <c r="P83" s="109">
        <f t="shared" si="1"/>
        <v>4.0821460888630916E-2</v>
      </c>
      <c r="Q83" s="109">
        <f t="shared" si="1"/>
        <v>4.0766017466480356E-2</v>
      </c>
      <c r="R83" s="109">
        <f t="shared" si="1"/>
        <v>4.0536466018677365E-2</v>
      </c>
      <c r="S83" s="109">
        <f t="shared" si="1"/>
        <v>4.0351439509512567E-2</v>
      </c>
      <c r="T83" s="109">
        <f t="shared" si="1"/>
        <v>4.0065684093103057E-2</v>
      </c>
      <c r="U83" s="109">
        <f t="shared" si="1"/>
        <v>3.975016405090518E-2</v>
      </c>
      <c r="V83" s="109">
        <f t="shared" si="1"/>
        <v>3.941805328535955E-2</v>
      </c>
      <c r="W83" s="109">
        <f t="shared" si="1"/>
        <v>3.9102868686916301E-2</v>
      </c>
      <c r="X83" s="109">
        <f t="shared" si="1"/>
        <v>3.8661536648289023E-2</v>
      </c>
      <c r="Y83" s="109">
        <f t="shared" si="1"/>
        <v>3.829576637340678E-2</v>
      </c>
      <c r="Z83" s="109">
        <f t="shared" si="1"/>
        <v>3.8032908225647193E-2</v>
      </c>
      <c r="AA83" s="109">
        <f t="shared" si="1"/>
        <v>3.7684937614336493E-2</v>
      </c>
      <c r="AB83" s="109">
        <f t="shared" si="1"/>
        <v>3.7331975270831812E-2</v>
      </c>
      <c r="AC83" s="109">
        <f t="shared" si="1"/>
        <v>3.6937891944206588E-2</v>
      </c>
      <c r="AD83" s="109">
        <f t="shared" si="1"/>
        <v>3.6399376385869889E-2</v>
      </c>
      <c r="AE83" s="109">
        <f t="shared" si="1"/>
        <v>3.5815113699416444E-2</v>
      </c>
      <c r="AF83" s="109">
        <f t="shared" si="1"/>
        <v>3.5244509591436685E-2</v>
      </c>
      <c r="AG83" s="109"/>
      <c r="AH83" s="109"/>
      <c r="AI83" s="109"/>
      <c r="AJ83" s="109"/>
      <c r="AK83" s="109"/>
      <c r="AL83" s="109"/>
      <c r="AM83" s="109"/>
      <c r="AN83" s="109"/>
    </row>
    <row r="84" spans="1:40">
      <c r="A84" s="114"/>
      <c r="B84" s="109"/>
      <c r="C84" s="109"/>
      <c r="D84" s="109"/>
      <c r="E84" s="109"/>
      <c r="F84" s="109"/>
      <c r="G84" s="109"/>
      <c r="H84" s="109"/>
      <c r="I84" s="109"/>
      <c r="J84" s="109"/>
      <c r="K84" s="109"/>
      <c r="L84" s="109"/>
      <c r="M84" s="109"/>
      <c r="N84" s="109"/>
      <c r="O84" s="109"/>
      <c r="P84" s="109"/>
      <c r="Q84" s="109"/>
      <c r="R84" s="109"/>
      <c r="S84" s="109"/>
      <c r="T84" s="109"/>
      <c r="U84" s="109"/>
      <c r="V84" s="109"/>
      <c r="W84" s="109"/>
      <c r="X84" s="109"/>
      <c r="Y84" s="109"/>
      <c r="Z84" s="109"/>
      <c r="AA84" s="109"/>
      <c r="AB84" s="109"/>
      <c r="AC84" s="109"/>
      <c r="AD84" s="109"/>
      <c r="AE84" s="109"/>
      <c r="AF84" s="109"/>
      <c r="AG84" s="109"/>
      <c r="AH84" s="109"/>
      <c r="AI84" s="109"/>
      <c r="AJ84" s="109"/>
      <c r="AK84" s="109"/>
      <c r="AL84" s="109"/>
      <c r="AM84" s="109"/>
      <c r="AN84" s="109"/>
    </row>
    <row r="85" spans="1:40">
      <c r="A85" s="114" t="s">
        <v>114</v>
      </c>
      <c r="B85" s="109">
        <f t="shared" ref="B85:AF85" si="2">C5*(C45/SUMIF($A$42:$A$79,$A85,C$42:C$79))</f>
        <v>0.29961219129643107</v>
      </c>
      <c r="C85" s="109">
        <f t="shared" si="2"/>
        <v>0.21014372148917665</v>
      </c>
      <c r="D85" s="109">
        <f t="shared" si="2"/>
        <v>0.20159911266588337</v>
      </c>
      <c r="E85" s="109">
        <f t="shared" si="2"/>
        <v>0.19027172690365973</v>
      </c>
      <c r="F85" s="109">
        <f t="shared" si="2"/>
        <v>0.18315676809091158</v>
      </c>
      <c r="G85" s="109">
        <f t="shared" si="2"/>
        <v>0.17709353084546928</v>
      </c>
      <c r="H85" s="109">
        <f t="shared" si="2"/>
        <v>0.17568378639024751</v>
      </c>
      <c r="I85" s="109">
        <f t="shared" si="2"/>
        <v>0.17315649459972554</v>
      </c>
      <c r="J85" s="109">
        <f t="shared" si="2"/>
        <v>0.17158911279292888</v>
      </c>
      <c r="K85" s="109">
        <f t="shared" si="2"/>
        <v>0.17051475717806294</v>
      </c>
      <c r="L85" s="109">
        <f t="shared" si="2"/>
        <v>0.17084133922567604</v>
      </c>
      <c r="M85" s="109">
        <f t="shared" si="2"/>
        <v>0.17202384635152723</v>
      </c>
      <c r="N85" s="109">
        <f t="shared" si="2"/>
        <v>0.17252876725320571</v>
      </c>
      <c r="O85" s="109">
        <f t="shared" si="2"/>
        <v>0.17255291007422152</v>
      </c>
      <c r="P85" s="109">
        <f t="shared" si="2"/>
        <v>0.17248010850889636</v>
      </c>
      <c r="Q85" s="109">
        <f t="shared" si="2"/>
        <v>0.17181663077842221</v>
      </c>
      <c r="R85" s="109">
        <f t="shared" si="2"/>
        <v>0.17128043848496813</v>
      </c>
      <c r="S85" s="109">
        <f t="shared" si="2"/>
        <v>0.17068822496069025</v>
      </c>
      <c r="T85" s="109">
        <f t="shared" si="2"/>
        <v>0.17042077387444485</v>
      </c>
      <c r="U85" s="109">
        <f t="shared" si="2"/>
        <v>0.16920654363714274</v>
      </c>
      <c r="V85" s="109">
        <f t="shared" si="2"/>
        <v>0.16853095070981286</v>
      </c>
      <c r="W85" s="109">
        <f t="shared" si="2"/>
        <v>0.16765636000093118</v>
      </c>
      <c r="X85" s="109">
        <f t="shared" si="2"/>
        <v>0.16639520397778756</v>
      </c>
      <c r="Y85" s="109">
        <f t="shared" si="2"/>
        <v>0.16578521157574097</v>
      </c>
      <c r="Z85" s="109">
        <f t="shared" si="2"/>
        <v>0.16533154369334874</v>
      </c>
      <c r="AA85" s="109">
        <f t="shared" si="2"/>
        <v>0.16440094281336337</v>
      </c>
      <c r="AB85" s="109">
        <f t="shared" si="2"/>
        <v>0.16377808106709932</v>
      </c>
      <c r="AC85" s="109">
        <f t="shared" si="2"/>
        <v>0.16265237667027618</v>
      </c>
      <c r="AD85" s="109">
        <f t="shared" si="2"/>
        <v>0.16109254998815492</v>
      </c>
      <c r="AE85" s="109">
        <f t="shared" si="2"/>
        <v>0.1595362973418783</v>
      </c>
      <c r="AF85" s="109">
        <f t="shared" si="2"/>
        <v>0.15719915148197092</v>
      </c>
      <c r="AG85" s="109"/>
      <c r="AH85" s="109"/>
      <c r="AI85" s="109"/>
      <c r="AJ85" s="109"/>
      <c r="AK85" s="109"/>
      <c r="AL85" s="109"/>
      <c r="AM85" s="109"/>
      <c r="AN85" s="109"/>
    </row>
    <row r="86" spans="1:40">
      <c r="A86" s="114" t="s">
        <v>112</v>
      </c>
      <c r="B86" s="109">
        <f t="shared" ref="B86:AF86" si="3">C6*(C46/SUMIF($A$42:$A$79,$A86,C$42:C$79))</f>
        <v>1.5083804356057002</v>
      </c>
      <c r="C86" s="109">
        <f t="shared" si="3"/>
        <v>0.5321692457271131</v>
      </c>
      <c r="D86" s="109">
        <f t="shared" si="3"/>
        <v>0.47187324795749813</v>
      </c>
      <c r="E86" s="109">
        <f t="shared" si="3"/>
        <v>0.44225713331935934</v>
      </c>
      <c r="F86" s="109">
        <f t="shared" si="3"/>
        <v>0.42014482028347838</v>
      </c>
      <c r="G86" s="109">
        <f t="shared" si="3"/>
        <v>0.42582435083000597</v>
      </c>
      <c r="H86" s="109">
        <f t="shared" si="3"/>
        <v>0.43784428586818008</v>
      </c>
      <c r="I86" s="109">
        <f t="shared" si="3"/>
        <v>0.44645911985151782</v>
      </c>
      <c r="J86" s="109">
        <f t="shared" si="3"/>
        <v>0.45678844605207092</v>
      </c>
      <c r="K86" s="109">
        <f t="shared" si="3"/>
        <v>0.46129719556385906</v>
      </c>
      <c r="L86" s="109">
        <f t="shared" si="3"/>
        <v>0.46126200783198595</v>
      </c>
      <c r="M86" s="109">
        <f t="shared" si="3"/>
        <v>0.46041782577368584</v>
      </c>
      <c r="N86" s="109">
        <f t="shared" si="3"/>
        <v>0.4589755770451443</v>
      </c>
      <c r="O86" s="109">
        <f t="shared" si="3"/>
        <v>0.45736694428932656</v>
      </c>
      <c r="P86" s="109">
        <f t="shared" si="3"/>
        <v>0.45535361656980011</v>
      </c>
      <c r="Q86" s="109">
        <f t="shared" si="3"/>
        <v>0.45261749629141929</v>
      </c>
      <c r="R86" s="109">
        <f t="shared" si="3"/>
        <v>0.45064999363555475</v>
      </c>
      <c r="S86" s="109">
        <f t="shared" si="3"/>
        <v>0.44907715955621808</v>
      </c>
      <c r="T86" s="109">
        <f t="shared" si="3"/>
        <v>0.44698107645173907</v>
      </c>
      <c r="U86" s="109">
        <f t="shared" si="3"/>
        <v>0.44652223813535596</v>
      </c>
      <c r="V86" s="109">
        <f t="shared" si="3"/>
        <v>0.44580524479989414</v>
      </c>
      <c r="W86" s="109">
        <f t="shared" si="3"/>
        <v>0.44553978567016422</v>
      </c>
      <c r="X86" s="109">
        <f t="shared" si="3"/>
        <v>0.44569381221509108</v>
      </c>
      <c r="Y86" s="109">
        <f t="shared" si="3"/>
        <v>0.4446876240582015</v>
      </c>
      <c r="Z86" s="109">
        <f t="shared" si="3"/>
        <v>0.44405279215698157</v>
      </c>
      <c r="AA86" s="109">
        <f t="shared" si="3"/>
        <v>0.44450569667699236</v>
      </c>
      <c r="AB86" s="109">
        <f t="shared" si="3"/>
        <v>0.44433560208054246</v>
      </c>
      <c r="AC86" s="109">
        <f t="shared" si="3"/>
        <v>0.44525594108817607</v>
      </c>
      <c r="AD86" s="109">
        <f t="shared" si="3"/>
        <v>0.44654049762307785</v>
      </c>
      <c r="AE86" s="109">
        <f t="shared" si="3"/>
        <v>0.44723954148609069</v>
      </c>
      <c r="AF86" s="109">
        <f t="shared" si="3"/>
        <v>0.44707724091302825</v>
      </c>
      <c r="AG86" s="109"/>
      <c r="AH86" s="109"/>
      <c r="AI86" s="109"/>
      <c r="AJ86" s="109"/>
      <c r="AK86" s="109"/>
      <c r="AL86" s="109"/>
      <c r="AM86" s="109"/>
      <c r="AN86" s="109"/>
    </row>
    <row r="87" spans="1:40">
      <c r="A87" s="114" t="s">
        <v>112</v>
      </c>
      <c r="B87" s="109">
        <f t="shared" ref="B87:AF87" si="4">C7*(C47/SUMIF($A$42:$A$79,$A87,C$42:C$79))</f>
        <v>36.725570522746914</v>
      </c>
      <c r="C87" s="109">
        <f t="shared" si="4"/>
        <v>7.5722194680258887</v>
      </c>
      <c r="D87" s="109">
        <f t="shared" si="4"/>
        <v>7.3501930824698869</v>
      </c>
      <c r="E87" s="109">
        <f t="shared" si="4"/>
        <v>6.7042897385457776</v>
      </c>
      <c r="F87" s="109">
        <f t="shared" si="4"/>
        <v>6.2848974798724448</v>
      </c>
      <c r="G87" s="109">
        <f t="shared" si="4"/>
        <v>6.0124722825996439</v>
      </c>
      <c r="H87" s="109">
        <f t="shared" si="4"/>
        <v>6.0750572857561531</v>
      </c>
      <c r="I87" s="109">
        <f t="shared" si="4"/>
        <v>6.0267107217263076</v>
      </c>
      <c r="J87" s="109">
        <f t="shared" si="4"/>
        <v>6.0491942414458908</v>
      </c>
      <c r="K87" s="109">
        <f t="shared" si="4"/>
        <v>6.0988639500115447</v>
      </c>
      <c r="L87" s="109">
        <f t="shared" si="4"/>
        <v>6.126685254799936</v>
      </c>
      <c r="M87" s="109">
        <f t="shared" si="4"/>
        <v>6.2384561267717089</v>
      </c>
      <c r="N87" s="109">
        <f t="shared" si="4"/>
        <v>6.3070100753870069</v>
      </c>
      <c r="O87" s="109">
        <f t="shared" si="4"/>
        <v>6.3844862271578338</v>
      </c>
      <c r="P87" s="109">
        <f t="shared" si="4"/>
        <v>6.4554709673658115</v>
      </c>
      <c r="Q87" s="109">
        <f t="shared" si="4"/>
        <v>6.5090915704946708</v>
      </c>
      <c r="R87" s="109">
        <f t="shared" si="4"/>
        <v>6.5636114858863674</v>
      </c>
      <c r="S87" s="109">
        <f t="shared" si="4"/>
        <v>6.6074074804388214</v>
      </c>
      <c r="T87" s="109">
        <f t="shared" si="4"/>
        <v>6.6479819554615878</v>
      </c>
      <c r="U87" s="109">
        <f t="shared" si="4"/>
        <v>6.6591310107212394</v>
      </c>
      <c r="V87" s="109">
        <f t="shared" si="4"/>
        <v>6.6819652243032159</v>
      </c>
      <c r="W87" s="109">
        <f t="shared" si="4"/>
        <v>6.6885051194682719</v>
      </c>
      <c r="X87" s="109">
        <f t="shared" si="4"/>
        <v>6.6829519980067529</v>
      </c>
      <c r="Y87" s="109">
        <f t="shared" si="4"/>
        <v>6.6849481978056131</v>
      </c>
      <c r="Z87" s="109">
        <f t="shared" si="4"/>
        <v>6.6796343375557825</v>
      </c>
      <c r="AA87" s="109">
        <f t="shared" si="4"/>
        <v>6.6618150767552198</v>
      </c>
      <c r="AB87" s="109">
        <f t="shared" si="4"/>
        <v>6.6469342859881229</v>
      </c>
      <c r="AC87" s="109">
        <f t="shared" si="4"/>
        <v>6.6151307268880135</v>
      </c>
      <c r="AD87" s="109">
        <f t="shared" si="4"/>
        <v>6.5772086879285157</v>
      </c>
      <c r="AE87" s="109">
        <f t="shared" si="4"/>
        <v>6.5365697655167381</v>
      </c>
      <c r="AF87" s="109">
        <f t="shared" si="4"/>
        <v>6.4876461752649508</v>
      </c>
      <c r="AG87" s="109"/>
      <c r="AH87" s="109"/>
      <c r="AI87" s="109"/>
      <c r="AJ87" s="109"/>
      <c r="AK87" s="109"/>
      <c r="AL87" s="109"/>
      <c r="AM87" s="109"/>
      <c r="AN87" s="109"/>
    </row>
    <row r="88" spans="1:40">
      <c r="A88" s="114" t="s">
        <v>112</v>
      </c>
      <c r="B88" s="109">
        <f t="shared" ref="B88:AF88" si="5">C8*(C48/SUMIF($A$42:$A$79,$A88,C$42:C$79))</f>
        <v>52.226661044264674</v>
      </c>
      <c r="C88" s="109">
        <f t="shared" si="5"/>
        <v>52.939936478681496</v>
      </c>
      <c r="D88" s="109">
        <f t="shared" si="5"/>
        <v>51.339066219068052</v>
      </c>
      <c r="E88" s="109">
        <f t="shared" si="5"/>
        <v>49.293292122172367</v>
      </c>
      <c r="F88" s="109">
        <f t="shared" si="5"/>
        <v>46.721581348549257</v>
      </c>
      <c r="G88" s="109">
        <f t="shared" si="5"/>
        <v>44.426375264592075</v>
      </c>
      <c r="H88" s="109">
        <f t="shared" si="5"/>
        <v>42.92618536744115</v>
      </c>
      <c r="I88" s="109">
        <f t="shared" si="5"/>
        <v>41.436848478399341</v>
      </c>
      <c r="J88" s="109">
        <f t="shared" si="5"/>
        <v>40.245868763496702</v>
      </c>
      <c r="K88" s="109">
        <f t="shared" si="5"/>
        <v>39.26818407042888</v>
      </c>
      <c r="L88" s="109">
        <f t="shared" si="5"/>
        <v>39.223515103360668</v>
      </c>
      <c r="M88" s="109">
        <f t="shared" si="5"/>
        <v>39.247993066671974</v>
      </c>
      <c r="N88" s="109">
        <f t="shared" si="5"/>
        <v>39.174920532350356</v>
      </c>
      <c r="O88" s="109">
        <f t="shared" si="5"/>
        <v>39.082899856171707</v>
      </c>
      <c r="P88" s="109">
        <f t="shared" si="5"/>
        <v>38.974454604171257</v>
      </c>
      <c r="Q88" s="109">
        <f t="shared" si="5"/>
        <v>38.845077363701272</v>
      </c>
      <c r="R88" s="109">
        <f t="shared" si="5"/>
        <v>38.689906618153614</v>
      </c>
      <c r="S88" s="109">
        <f t="shared" si="5"/>
        <v>38.560345358086508</v>
      </c>
      <c r="T88" s="109">
        <f t="shared" si="5"/>
        <v>38.469971035096464</v>
      </c>
      <c r="U88" s="109">
        <f t="shared" si="5"/>
        <v>38.345470254160865</v>
      </c>
      <c r="V88" s="109">
        <f t="shared" si="5"/>
        <v>38.228914720472034</v>
      </c>
      <c r="W88" s="109">
        <f t="shared" si="5"/>
        <v>38.149081597404724</v>
      </c>
      <c r="X88" s="109">
        <f t="shared" si="5"/>
        <v>38.042812297664817</v>
      </c>
      <c r="Y88" s="109">
        <f t="shared" si="5"/>
        <v>37.986780924492514</v>
      </c>
      <c r="Z88" s="109">
        <f t="shared" si="5"/>
        <v>37.986655481276223</v>
      </c>
      <c r="AA88" s="109">
        <f t="shared" si="5"/>
        <v>37.970870328287695</v>
      </c>
      <c r="AB88" s="109">
        <f t="shared" si="5"/>
        <v>37.981711502208093</v>
      </c>
      <c r="AC88" s="109">
        <f t="shared" si="5"/>
        <v>37.975564634867695</v>
      </c>
      <c r="AD88" s="109">
        <f t="shared" si="5"/>
        <v>37.913907191051791</v>
      </c>
      <c r="AE88" s="109">
        <f t="shared" si="5"/>
        <v>37.845518373267794</v>
      </c>
      <c r="AF88" s="109">
        <f t="shared" si="5"/>
        <v>37.799998968215966</v>
      </c>
      <c r="AG88" s="109"/>
      <c r="AH88" s="109"/>
      <c r="AI88" s="109"/>
      <c r="AJ88" s="109"/>
      <c r="AK88" s="109"/>
      <c r="AL88" s="109"/>
      <c r="AM88" s="109"/>
      <c r="AN88" s="109"/>
    </row>
    <row r="89" spans="1:40">
      <c r="A89" s="114" t="s">
        <v>116</v>
      </c>
      <c r="B89" s="109">
        <f t="shared" ref="B89:AF89" si="6">C9*(C49/SUMIF($A$42:$A$79,$A89,C$42:C$79))</f>
        <v>25.353747490872351</v>
      </c>
      <c r="C89" s="109">
        <f t="shared" si="6"/>
        <v>20.695001678764509</v>
      </c>
      <c r="D89" s="109">
        <f t="shared" si="6"/>
        <v>10.761477205435355</v>
      </c>
      <c r="E89" s="109">
        <f t="shared" si="6"/>
        <v>8.1382008911770427</v>
      </c>
      <c r="F89" s="109">
        <f t="shared" si="6"/>
        <v>7.649992749213677</v>
      </c>
      <c r="G89" s="109">
        <f t="shared" si="6"/>
        <v>7.7677242069613728</v>
      </c>
      <c r="H89" s="109">
        <f t="shared" si="6"/>
        <v>7.9008924932011686</v>
      </c>
      <c r="I89" s="109">
        <f t="shared" si="6"/>
        <v>7.9983853987657518</v>
      </c>
      <c r="J89" s="109">
        <f t="shared" si="6"/>
        <v>8.0646085694845322</v>
      </c>
      <c r="K89" s="109">
        <f t="shared" si="6"/>
        <v>8.1621349654401492</v>
      </c>
      <c r="L89" s="109">
        <f t="shared" si="6"/>
        <v>8.3547245236786569</v>
      </c>
      <c r="M89" s="109">
        <f t="shared" si="6"/>
        <v>8.6846427341489125</v>
      </c>
      <c r="N89" s="109">
        <f t="shared" si="6"/>
        <v>8.8839947317055117</v>
      </c>
      <c r="O89" s="109">
        <f t="shared" si="6"/>
        <v>9.053378967632117</v>
      </c>
      <c r="P89" s="109">
        <f t="shared" si="6"/>
        <v>9.180304125700447</v>
      </c>
      <c r="Q89" s="109">
        <f t="shared" si="6"/>
        <v>9.2712683868364554</v>
      </c>
      <c r="R89" s="109">
        <f t="shared" si="6"/>
        <v>9.3732794476016323</v>
      </c>
      <c r="S89" s="109">
        <f t="shared" si="6"/>
        <v>9.4483387759919459</v>
      </c>
      <c r="T89" s="109">
        <f t="shared" si="6"/>
        <v>9.5377929723279706</v>
      </c>
      <c r="U89" s="109">
        <f t="shared" si="6"/>
        <v>9.5383994356633757</v>
      </c>
      <c r="V89" s="109">
        <f t="shared" si="6"/>
        <v>9.601250921909493</v>
      </c>
      <c r="W89" s="109">
        <f t="shared" si="6"/>
        <v>9.6049603905420469</v>
      </c>
      <c r="X89" s="109">
        <f t="shared" si="6"/>
        <v>9.5703649320200643</v>
      </c>
      <c r="Y89" s="109">
        <f t="shared" si="6"/>
        <v>9.589924340538607</v>
      </c>
      <c r="Z89" s="109">
        <f t="shared" si="6"/>
        <v>9.5980439043314849</v>
      </c>
      <c r="AA89" s="109">
        <f t="shared" si="6"/>
        <v>9.5641613272950661</v>
      </c>
      <c r="AB89" s="109">
        <f t="shared" si="6"/>
        <v>9.5682460557019162</v>
      </c>
      <c r="AC89" s="109">
        <f t="shared" si="6"/>
        <v>9.518378899217101</v>
      </c>
      <c r="AD89" s="109">
        <f t="shared" si="6"/>
        <v>9.4453483163018799</v>
      </c>
      <c r="AE89" s="109">
        <f t="shared" si="6"/>
        <v>9.3797231215549086</v>
      </c>
      <c r="AF89" s="109">
        <f t="shared" si="6"/>
        <v>9.3078657755825116</v>
      </c>
      <c r="AG89" s="109"/>
      <c r="AH89" s="109"/>
      <c r="AI89" s="109"/>
      <c r="AJ89" s="109"/>
      <c r="AK89" s="109"/>
      <c r="AL89" s="109"/>
      <c r="AM89" s="109"/>
      <c r="AN89" s="109"/>
    </row>
    <row r="90" spans="1:40">
      <c r="A90" s="114" t="s">
        <v>116</v>
      </c>
      <c r="B90" s="109">
        <f t="shared" ref="B90:AF90" si="7">C10*(C50/SUMIF($A$42:$A$79,$A90,C$42:C$79))</f>
        <v>8.076230877988424</v>
      </c>
      <c r="C90" s="109">
        <f t="shared" si="7"/>
        <v>1.2204143158475624</v>
      </c>
      <c r="D90" s="109">
        <f t="shared" si="7"/>
        <v>0.66647838270080051</v>
      </c>
      <c r="E90" s="109">
        <f t="shared" si="7"/>
        <v>0.60643958427823252</v>
      </c>
      <c r="F90" s="109">
        <f t="shared" si="7"/>
        <v>0.65696102758403274</v>
      </c>
      <c r="G90" s="109">
        <f t="shared" si="7"/>
        <v>0.71375779533231665</v>
      </c>
      <c r="H90" s="109">
        <f t="shared" si="7"/>
        <v>0.79147503637449146</v>
      </c>
      <c r="I90" s="109">
        <f t="shared" si="7"/>
        <v>0.86590743046604135</v>
      </c>
      <c r="J90" s="109">
        <f t="shared" si="7"/>
        <v>0.93865814797103964</v>
      </c>
      <c r="K90" s="109">
        <f t="shared" si="7"/>
        <v>1.0086472816083467</v>
      </c>
      <c r="L90" s="109">
        <f t="shared" si="7"/>
        <v>1.0780485801876891</v>
      </c>
      <c r="M90" s="109">
        <f t="shared" si="7"/>
        <v>1.1483765834470372</v>
      </c>
      <c r="N90" s="109">
        <f t="shared" si="7"/>
        <v>1.2046177228888104</v>
      </c>
      <c r="O90" s="109">
        <f t="shared" si="7"/>
        <v>1.2575414678539674</v>
      </c>
      <c r="P90" s="109">
        <f t="shared" si="7"/>
        <v>1.305480236013657</v>
      </c>
      <c r="Q90" s="109">
        <f t="shared" si="7"/>
        <v>1.3478831509273044</v>
      </c>
      <c r="R90" s="109">
        <f t="shared" si="7"/>
        <v>1.3893896120524827</v>
      </c>
      <c r="S90" s="109">
        <f t="shared" si="7"/>
        <v>1.4285579310075591</v>
      </c>
      <c r="T90" s="109">
        <f t="shared" si="7"/>
        <v>1.468001309357521</v>
      </c>
      <c r="U90" s="109">
        <f t="shared" si="7"/>
        <v>1.500035855504056</v>
      </c>
      <c r="V90" s="109">
        <f t="shared" si="7"/>
        <v>1.5353694380850385</v>
      </c>
      <c r="W90" s="109">
        <f t="shared" si="7"/>
        <v>1.5697673454825258</v>
      </c>
      <c r="X90" s="109">
        <f t="shared" si="7"/>
        <v>1.6005216877388413</v>
      </c>
      <c r="Y90" s="109">
        <f t="shared" si="7"/>
        <v>1.6350135828117587</v>
      </c>
      <c r="Z90" s="109">
        <f t="shared" si="7"/>
        <v>1.6689859994143279</v>
      </c>
      <c r="AA90" s="109">
        <f t="shared" si="7"/>
        <v>1.6990377704911142</v>
      </c>
      <c r="AB90" s="109">
        <f t="shared" si="7"/>
        <v>1.7313076899286242</v>
      </c>
      <c r="AC90" s="109">
        <f t="shared" si="7"/>
        <v>1.7586799689627763</v>
      </c>
      <c r="AD90" s="109">
        <f t="shared" si="7"/>
        <v>1.7824809370381187</v>
      </c>
      <c r="AE90" s="109">
        <f t="shared" si="7"/>
        <v>1.8056103324119037</v>
      </c>
      <c r="AF90" s="109">
        <f t="shared" si="7"/>
        <v>1.8264972682736449</v>
      </c>
      <c r="AG90" s="109"/>
      <c r="AH90" s="109"/>
      <c r="AI90" s="109"/>
      <c r="AJ90" s="109"/>
      <c r="AK90" s="109"/>
      <c r="AL90" s="109"/>
      <c r="AM90" s="109"/>
      <c r="AN90" s="109"/>
    </row>
    <row r="91" spans="1:40">
      <c r="A91" s="114" t="s">
        <v>115</v>
      </c>
      <c r="B91" s="109">
        <f t="shared" ref="B91:AF91" si="8">C11*(C51/SUMIF($A$42:$A$79,$A91,C$42:C$79))</f>
        <v>0</v>
      </c>
      <c r="C91" s="109">
        <f t="shared" si="8"/>
        <v>0</v>
      </c>
      <c r="D91" s="109">
        <f t="shared" si="8"/>
        <v>0</v>
      </c>
      <c r="E91" s="109">
        <f t="shared" si="8"/>
        <v>0</v>
      </c>
      <c r="F91" s="109">
        <f t="shared" si="8"/>
        <v>0</v>
      </c>
      <c r="G91" s="109">
        <f t="shared" si="8"/>
        <v>0</v>
      </c>
      <c r="H91" s="109">
        <f t="shared" si="8"/>
        <v>0</v>
      </c>
      <c r="I91" s="109">
        <f t="shared" si="8"/>
        <v>0</v>
      </c>
      <c r="J91" s="109">
        <f t="shared" si="8"/>
        <v>0</v>
      </c>
      <c r="K91" s="109">
        <f t="shared" si="8"/>
        <v>0</v>
      </c>
      <c r="L91" s="109">
        <f t="shared" si="8"/>
        <v>0</v>
      </c>
      <c r="M91" s="109">
        <f t="shared" si="8"/>
        <v>0</v>
      </c>
      <c r="N91" s="109">
        <f t="shared" si="8"/>
        <v>0</v>
      </c>
      <c r="O91" s="109">
        <f t="shared" si="8"/>
        <v>0</v>
      </c>
      <c r="P91" s="109">
        <f t="shared" si="8"/>
        <v>0</v>
      </c>
      <c r="Q91" s="109">
        <f t="shared" si="8"/>
        <v>0</v>
      </c>
      <c r="R91" s="109">
        <f t="shared" si="8"/>
        <v>0</v>
      </c>
      <c r="S91" s="109">
        <f t="shared" si="8"/>
        <v>0</v>
      </c>
      <c r="T91" s="109">
        <f t="shared" si="8"/>
        <v>0</v>
      </c>
      <c r="U91" s="109">
        <f t="shared" si="8"/>
        <v>0</v>
      </c>
      <c r="V91" s="109">
        <f t="shared" si="8"/>
        <v>0</v>
      </c>
      <c r="W91" s="109">
        <f t="shared" si="8"/>
        <v>0</v>
      </c>
      <c r="X91" s="109">
        <f t="shared" si="8"/>
        <v>0</v>
      </c>
      <c r="Y91" s="109">
        <f t="shared" si="8"/>
        <v>0</v>
      </c>
      <c r="Z91" s="109">
        <f t="shared" si="8"/>
        <v>0</v>
      </c>
      <c r="AA91" s="109">
        <f t="shared" si="8"/>
        <v>0</v>
      </c>
      <c r="AB91" s="109">
        <f t="shared" si="8"/>
        <v>0</v>
      </c>
      <c r="AC91" s="109">
        <f t="shared" si="8"/>
        <v>0</v>
      </c>
      <c r="AD91" s="109">
        <f t="shared" si="8"/>
        <v>0</v>
      </c>
      <c r="AE91" s="109">
        <f t="shared" si="8"/>
        <v>0</v>
      </c>
      <c r="AF91" s="109">
        <f t="shared" si="8"/>
        <v>0</v>
      </c>
      <c r="AG91" s="109"/>
      <c r="AH91" s="109"/>
      <c r="AI91" s="109"/>
      <c r="AJ91" s="109"/>
      <c r="AK91" s="109"/>
      <c r="AL91" s="109"/>
      <c r="AM91" s="109"/>
      <c r="AN91" s="109"/>
    </row>
    <row r="92" spans="1:40">
      <c r="A92" s="114" t="s">
        <v>114</v>
      </c>
      <c r="B92" s="109">
        <f t="shared" ref="B92:AF92" si="9">C12*(C52/SUMIF($A$42:$A$79,$A92,C$42:C$79))</f>
        <v>0.61595997336783548</v>
      </c>
      <c r="C92" s="109">
        <f t="shared" si="9"/>
        <v>1.443868226436297</v>
      </c>
      <c r="D92" s="109">
        <f t="shared" si="9"/>
        <v>1.6220462895505567</v>
      </c>
      <c r="E92" s="109">
        <f t="shared" si="9"/>
        <v>1.7206110960550682</v>
      </c>
      <c r="F92" s="109">
        <f t="shared" si="9"/>
        <v>1.7063598417791257</v>
      </c>
      <c r="G92" s="109">
        <f t="shared" si="9"/>
        <v>1.6740905778012671</v>
      </c>
      <c r="H92" s="109">
        <f t="shared" si="9"/>
        <v>1.6843575181465631</v>
      </c>
      <c r="I92" s="109">
        <f t="shared" si="9"/>
        <v>1.7001049741058107</v>
      </c>
      <c r="J92" s="109">
        <f t="shared" si="9"/>
        <v>1.7230556847375627</v>
      </c>
      <c r="K92" s="109">
        <f t="shared" si="9"/>
        <v>1.7479451151989553</v>
      </c>
      <c r="L92" s="109">
        <f t="shared" si="9"/>
        <v>1.7898827721682864</v>
      </c>
      <c r="M92" s="109">
        <f t="shared" si="9"/>
        <v>1.8547453259593689</v>
      </c>
      <c r="N92" s="109">
        <f t="shared" si="9"/>
        <v>1.8894419613860616</v>
      </c>
      <c r="O92" s="109">
        <f t="shared" si="9"/>
        <v>1.9224120298051519</v>
      </c>
      <c r="P92" s="109">
        <f t="shared" si="9"/>
        <v>1.9513663164271959</v>
      </c>
      <c r="Q92" s="109">
        <f t="shared" si="9"/>
        <v>1.9708846253465246</v>
      </c>
      <c r="R92" s="109">
        <f t="shared" si="9"/>
        <v>1.992757623280101</v>
      </c>
      <c r="S92" s="109">
        <f t="shared" si="9"/>
        <v>2.0129323467644888</v>
      </c>
      <c r="T92" s="109">
        <f t="shared" si="9"/>
        <v>2.0379520496178603</v>
      </c>
      <c r="U92" s="109">
        <f t="shared" si="9"/>
        <v>2.0476118395810343</v>
      </c>
      <c r="V92" s="109">
        <f t="shared" si="9"/>
        <v>2.0662073870626223</v>
      </c>
      <c r="W92" s="109">
        <f t="shared" si="9"/>
        <v>2.0904989889097099</v>
      </c>
      <c r="X92" s="109">
        <f t="shared" si="9"/>
        <v>2.0990243814268315</v>
      </c>
      <c r="Y92" s="109">
        <f t="shared" si="9"/>
        <v>2.1173860232657149</v>
      </c>
      <c r="Z92" s="109">
        <f t="shared" si="9"/>
        <v>2.1376253882155716</v>
      </c>
      <c r="AA92" s="109">
        <f t="shared" si="9"/>
        <v>2.1492340658939209</v>
      </c>
      <c r="AB92" s="109">
        <f t="shared" si="9"/>
        <v>2.1664344713127668</v>
      </c>
      <c r="AC92" s="109">
        <f t="shared" si="9"/>
        <v>2.172854193043122</v>
      </c>
      <c r="AD92" s="109">
        <f t="shared" si="9"/>
        <v>2.1722301832072293</v>
      </c>
      <c r="AE92" s="109">
        <f t="shared" si="9"/>
        <v>2.1716297443726011</v>
      </c>
      <c r="AF92" s="109">
        <f t="shared" si="9"/>
        <v>2.1706672625059129</v>
      </c>
      <c r="AG92" s="109"/>
      <c r="AH92" s="109"/>
      <c r="AI92" s="109"/>
      <c r="AJ92" s="109"/>
      <c r="AK92" s="109"/>
      <c r="AL92" s="109"/>
      <c r="AM92" s="109"/>
      <c r="AN92" s="109"/>
    </row>
    <row r="93" spans="1:40">
      <c r="A93" s="114" t="s">
        <v>113</v>
      </c>
      <c r="B93" s="109">
        <f t="shared" ref="B93:AF93" si="10">C13*(C53/SUMIF($A$42:$A$79,$A93,C$42:C$79))</f>
        <v>2.3442524891353518</v>
      </c>
      <c r="C93" s="109">
        <f t="shared" si="10"/>
        <v>16.152779753565255</v>
      </c>
      <c r="D93" s="109">
        <f t="shared" si="10"/>
        <v>16.108422642140123</v>
      </c>
      <c r="E93" s="109">
        <f t="shared" si="10"/>
        <v>16.100403046275026</v>
      </c>
      <c r="F93" s="109">
        <f t="shared" si="10"/>
        <v>15.488787585440543</v>
      </c>
      <c r="G93" s="109">
        <f t="shared" si="10"/>
        <v>15.110079342337171</v>
      </c>
      <c r="H93" s="109">
        <f t="shared" si="10"/>
        <v>14.809408713572919</v>
      </c>
      <c r="I93" s="109">
        <f t="shared" si="10"/>
        <v>14.563172798515575</v>
      </c>
      <c r="J93" s="109">
        <f t="shared" si="10"/>
        <v>14.373374958401183</v>
      </c>
      <c r="K93" s="109">
        <f t="shared" si="10"/>
        <v>14.211829786990082</v>
      </c>
      <c r="L93" s="109">
        <f t="shared" si="10"/>
        <v>14.006185850810718</v>
      </c>
      <c r="M93" s="109">
        <f t="shared" si="10"/>
        <v>13.893115353032144</v>
      </c>
      <c r="N93" s="109">
        <f t="shared" si="10"/>
        <v>13.816992038966758</v>
      </c>
      <c r="O93" s="109">
        <f t="shared" si="10"/>
        <v>13.749468294168461</v>
      </c>
      <c r="P93" s="109">
        <f t="shared" si="10"/>
        <v>13.622524399692512</v>
      </c>
      <c r="Q93" s="109">
        <f t="shared" si="10"/>
        <v>13.516994765927024</v>
      </c>
      <c r="R93" s="109">
        <f t="shared" si="10"/>
        <v>13.367503901734112</v>
      </c>
      <c r="S93" s="109">
        <f t="shared" si="10"/>
        <v>13.219936965271955</v>
      </c>
      <c r="T93" s="109">
        <f t="shared" si="10"/>
        <v>13.059106745423197</v>
      </c>
      <c r="U93" s="109">
        <f t="shared" si="10"/>
        <v>12.982361732085327</v>
      </c>
      <c r="V93" s="109">
        <f t="shared" si="10"/>
        <v>12.811007267730373</v>
      </c>
      <c r="W93" s="109">
        <f t="shared" si="10"/>
        <v>12.697065047571495</v>
      </c>
      <c r="X93" s="109">
        <f t="shared" si="10"/>
        <v>12.59569356973547</v>
      </c>
      <c r="Y93" s="109">
        <f t="shared" si="10"/>
        <v>12.436875546546434</v>
      </c>
      <c r="Z93" s="109">
        <f t="shared" si="10"/>
        <v>12.305957617257077</v>
      </c>
      <c r="AA93" s="109">
        <f t="shared" si="10"/>
        <v>12.209713808447088</v>
      </c>
      <c r="AB93" s="109">
        <f t="shared" si="10"/>
        <v>12.068120644131891</v>
      </c>
      <c r="AC93" s="109">
        <f t="shared" si="10"/>
        <v>11.978996999928677</v>
      </c>
      <c r="AD93" s="109">
        <f t="shared" si="10"/>
        <v>11.863908942798224</v>
      </c>
      <c r="AE93" s="109">
        <f t="shared" si="10"/>
        <v>11.73364078503039</v>
      </c>
      <c r="AF93" s="109">
        <f t="shared" si="10"/>
        <v>11.597082833479005</v>
      </c>
      <c r="AG93" s="109"/>
      <c r="AH93" s="109"/>
      <c r="AI93" s="109"/>
      <c r="AJ93" s="109"/>
      <c r="AK93" s="109"/>
      <c r="AL93" s="109"/>
      <c r="AM93" s="109"/>
      <c r="AN93" s="109"/>
    </row>
    <row r="94" spans="1:40">
      <c r="A94" s="114" t="s">
        <v>113</v>
      </c>
      <c r="B94" s="109">
        <f t="shared" ref="B94:AF94" si="11">C14*(C54/SUMIF($A$42:$A$79,$A94,C$42:C$79))</f>
        <v>11.311767481688895</v>
      </c>
      <c r="C94" s="109">
        <f t="shared" si="11"/>
        <v>10.345194784099483</v>
      </c>
      <c r="D94" s="109">
        <f t="shared" si="11"/>
        <v>9.1883169843846328</v>
      </c>
      <c r="E94" s="109">
        <f t="shared" si="11"/>
        <v>7.8593658646236646</v>
      </c>
      <c r="F94" s="109">
        <f t="shared" si="11"/>
        <v>6.6626645817616037</v>
      </c>
      <c r="G94" s="109">
        <f t="shared" si="11"/>
        <v>6.0356364176734694</v>
      </c>
      <c r="H94" s="109">
        <f t="shared" si="11"/>
        <v>5.7711044029255909</v>
      </c>
      <c r="I94" s="109">
        <f t="shared" si="11"/>
        <v>5.6947568936206716</v>
      </c>
      <c r="J94" s="109">
        <f t="shared" si="11"/>
        <v>5.6880546349361856</v>
      </c>
      <c r="K94" s="109">
        <f t="shared" si="11"/>
        <v>5.7412954369425862</v>
      </c>
      <c r="L94" s="109">
        <f t="shared" si="11"/>
        <v>5.7486614411104355</v>
      </c>
      <c r="M94" s="109">
        <f t="shared" si="11"/>
        <v>5.6864792319687609</v>
      </c>
      <c r="N94" s="109">
        <f t="shared" si="11"/>
        <v>5.7590278534206423</v>
      </c>
      <c r="O94" s="109">
        <f t="shared" si="11"/>
        <v>5.7829891417495318</v>
      </c>
      <c r="P94" s="109">
        <f t="shared" si="11"/>
        <v>5.7933482554341547</v>
      </c>
      <c r="Q94" s="109">
        <f t="shared" si="11"/>
        <v>5.8018460147945436</v>
      </c>
      <c r="R94" s="109">
        <f t="shared" si="11"/>
        <v>5.7878179256379321</v>
      </c>
      <c r="S94" s="109">
        <f t="shared" si="11"/>
        <v>5.7927455511276849</v>
      </c>
      <c r="T94" s="109">
        <f t="shared" si="11"/>
        <v>5.7918406967057878</v>
      </c>
      <c r="U94" s="109">
        <f t="shared" si="11"/>
        <v>5.817783319496729</v>
      </c>
      <c r="V94" s="109">
        <f t="shared" si="11"/>
        <v>5.7969831393939399</v>
      </c>
      <c r="W94" s="109">
        <f t="shared" si="11"/>
        <v>5.7950624132604407</v>
      </c>
      <c r="X94" s="109">
        <f t="shared" si="11"/>
        <v>5.7953690969245431</v>
      </c>
      <c r="Y94" s="109">
        <f t="shared" si="11"/>
        <v>5.7718162831094038</v>
      </c>
      <c r="Z94" s="109">
        <f t="shared" si="11"/>
        <v>5.7625995310560514</v>
      </c>
      <c r="AA94" s="109">
        <f t="shared" si="11"/>
        <v>5.7697007582045927</v>
      </c>
      <c r="AB94" s="109">
        <f t="shared" si="11"/>
        <v>5.7594480535202974</v>
      </c>
      <c r="AC94" s="109">
        <f t="shared" si="11"/>
        <v>5.7761490787367755</v>
      </c>
      <c r="AD94" s="109">
        <f t="shared" si="11"/>
        <v>5.7699766956907483</v>
      </c>
      <c r="AE94" s="109">
        <f t="shared" si="11"/>
        <v>5.7500944476294151</v>
      </c>
      <c r="AF94" s="109">
        <f t="shared" si="11"/>
        <v>5.7179284784295747</v>
      </c>
      <c r="AG94" s="109"/>
      <c r="AH94" s="109"/>
      <c r="AI94" s="109"/>
      <c r="AJ94" s="109"/>
      <c r="AK94" s="109"/>
      <c r="AL94" s="109"/>
      <c r="AM94" s="109"/>
      <c r="AN94" s="109"/>
    </row>
    <row r="95" spans="1:40">
      <c r="A95" s="114" t="s">
        <v>787</v>
      </c>
      <c r="B95" s="109">
        <f t="shared" ref="B95:AF95" si="12">C15*(C55/SUMIF($A$42:$A$79,$A95,C$42:C$79))</f>
        <v>3.6027515600636137</v>
      </c>
      <c r="C95" s="109">
        <f t="shared" si="12"/>
        <v>4.5214471398748657</v>
      </c>
      <c r="D95" s="109">
        <f t="shared" si="12"/>
        <v>4.9498758874193198</v>
      </c>
      <c r="E95" s="109">
        <f t="shared" si="12"/>
        <v>5.2766211593944394</v>
      </c>
      <c r="F95" s="109">
        <f t="shared" si="12"/>
        <v>4.9294388845196151</v>
      </c>
      <c r="G95" s="109">
        <f t="shared" si="12"/>
        <v>4.6620009447199697</v>
      </c>
      <c r="H95" s="109">
        <f t="shared" si="12"/>
        <v>4.4089814923844832</v>
      </c>
      <c r="I95" s="109">
        <f t="shared" si="12"/>
        <v>4.2825415740521855</v>
      </c>
      <c r="J95" s="109">
        <f t="shared" si="12"/>
        <v>4.2247580141580521</v>
      </c>
      <c r="K95" s="109">
        <f t="shared" si="12"/>
        <v>4.1624126223135276</v>
      </c>
      <c r="L95" s="109">
        <f t="shared" si="12"/>
        <v>4.0796287419122264</v>
      </c>
      <c r="M95" s="109">
        <f t="shared" si="12"/>
        <v>4.0816627576127615</v>
      </c>
      <c r="N95" s="109">
        <f t="shared" si="12"/>
        <v>4.1908717132661994</v>
      </c>
      <c r="O95" s="109">
        <f t="shared" si="12"/>
        <v>4.1981312791514478</v>
      </c>
      <c r="P95" s="109">
        <f t="shared" si="12"/>
        <v>4.1700665398292029</v>
      </c>
      <c r="Q95" s="109">
        <f t="shared" si="12"/>
        <v>4.1488388654576855</v>
      </c>
      <c r="R95" s="109">
        <f t="shared" si="12"/>
        <v>4.0890026002921802</v>
      </c>
      <c r="S95" s="109">
        <f t="shared" si="12"/>
        <v>4.0461604210260473</v>
      </c>
      <c r="T95" s="109">
        <f t="shared" si="12"/>
        <v>3.9959771462439551</v>
      </c>
      <c r="U95" s="109">
        <f t="shared" si="12"/>
        <v>3.9879912148514229</v>
      </c>
      <c r="V95" s="109">
        <f t="shared" si="12"/>
        <v>3.9272631344349738</v>
      </c>
      <c r="W95" s="109">
        <f t="shared" si="12"/>
        <v>3.8846252290685621</v>
      </c>
      <c r="X95" s="109">
        <f t="shared" si="12"/>
        <v>3.8395666242048789</v>
      </c>
      <c r="Y95" s="109">
        <f t="shared" si="12"/>
        <v>3.7594488606288881</v>
      </c>
      <c r="Z95" s="109">
        <f t="shared" si="12"/>
        <v>3.7190044162649394</v>
      </c>
      <c r="AA95" s="109">
        <f t="shared" si="12"/>
        <v>3.6846576290190214</v>
      </c>
      <c r="AB95" s="109">
        <f t="shared" si="12"/>
        <v>3.6198440555350744</v>
      </c>
      <c r="AC95" s="109">
        <f t="shared" si="12"/>
        <v>3.5913417489724706</v>
      </c>
      <c r="AD95" s="109">
        <f t="shared" si="12"/>
        <v>3.5402168984492657</v>
      </c>
      <c r="AE95" s="109">
        <f t="shared" si="12"/>
        <v>3.4672924966521133</v>
      </c>
      <c r="AF95" s="109">
        <f t="shared" si="12"/>
        <v>3.3981429198830866</v>
      </c>
      <c r="AG95" s="109"/>
      <c r="AH95" s="109"/>
      <c r="AI95" s="109"/>
      <c r="AJ95" s="109"/>
      <c r="AK95" s="109"/>
      <c r="AL95" s="109"/>
      <c r="AM95" s="109"/>
      <c r="AN95" s="109"/>
    </row>
    <row r="96" spans="1:40">
      <c r="A96" s="114" t="s">
        <v>787</v>
      </c>
      <c r="B96" s="109">
        <f t="shared" ref="B96:AF96" si="13">C16*(C56/SUMIF($A$42:$A$79,$A96,C$42:C$79))</f>
        <v>4.835502705800625</v>
      </c>
      <c r="C96" s="109">
        <f t="shared" si="13"/>
        <v>2.8650867696829221</v>
      </c>
      <c r="D96" s="109">
        <f t="shared" si="13"/>
        <v>2.008901633702854</v>
      </c>
      <c r="E96" s="109">
        <f t="shared" si="13"/>
        <v>1.83145401934246</v>
      </c>
      <c r="F96" s="109">
        <f t="shared" si="13"/>
        <v>1.6804820822272166</v>
      </c>
      <c r="G96" s="109">
        <f t="shared" si="13"/>
        <v>1.559962153940728</v>
      </c>
      <c r="H96" s="109">
        <f t="shared" si="13"/>
        <v>1.4775747035778581</v>
      </c>
      <c r="I96" s="109">
        <f t="shared" si="13"/>
        <v>1.4134807865950332</v>
      </c>
      <c r="J96" s="109">
        <f t="shared" si="13"/>
        <v>1.3672642519537641</v>
      </c>
      <c r="K96" s="109">
        <f t="shared" si="13"/>
        <v>1.3228364125123813</v>
      </c>
      <c r="L96" s="109">
        <f t="shared" si="13"/>
        <v>1.2792779813133257</v>
      </c>
      <c r="M96" s="109">
        <f t="shared" si="13"/>
        <v>1.2611948126716359</v>
      </c>
      <c r="N96" s="109">
        <f t="shared" si="13"/>
        <v>1.2452954010033084</v>
      </c>
      <c r="O96" s="109">
        <f t="shared" si="13"/>
        <v>1.2182590768642954</v>
      </c>
      <c r="P96" s="109">
        <f t="shared" si="13"/>
        <v>1.182203947439693</v>
      </c>
      <c r="Q96" s="109">
        <f t="shared" si="13"/>
        <v>1.1478691700701005</v>
      </c>
      <c r="R96" s="109">
        <f t="shared" si="13"/>
        <v>1.1078180644101825</v>
      </c>
      <c r="S96" s="109">
        <f t="shared" si="13"/>
        <v>1.0716907928585371</v>
      </c>
      <c r="T96" s="109">
        <f t="shared" si="13"/>
        <v>1.0371854201407242</v>
      </c>
      <c r="U96" s="109">
        <f t="shared" si="13"/>
        <v>1.0037857724513717</v>
      </c>
      <c r="V96" s="109">
        <f t="shared" si="13"/>
        <v>0.96951382891785376</v>
      </c>
      <c r="W96" s="109">
        <f t="shared" si="13"/>
        <v>0.9370125537892986</v>
      </c>
      <c r="X96" s="109">
        <f t="shared" si="13"/>
        <v>0.90285563743693498</v>
      </c>
      <c r="Y96" s="109">
        <f t="shared" si="13"/>
        <v>0.86793210809421251</v>
      </c>
      <c r="Z96" s="109">
        <f t="shared" si="13"/>
        <v>0.83839343061060578</v>
      </c>
      <c r="AA96" s="109">
        <f t="shared" si="13"/>
        <v>0.80938084924041076</v>
      </c>
      <c r="AB96" s="109">
        <f t="shared" si="13"/>
        <v>0.77877314944720843</v>
      </c>
      <c r="AC96" s="109">
        <f t="shared" si="13"/>
        <v>0.7514438459458106</v>
      </c>
      <c r="AD96" s="109">
        <f t="shared" si="13"/>
        <v>0.72182727227974675</v>
      </c>
      <c r="AE96" s="109">
        <f t="shared" si="13"/>
        <v>0.69124674880624914</v>
      </c>
      <c r="AF96" s="109">
        <f t="shared" si="13"/>
        <v>0.6613814412672212</v>
      </c>
      <c r="AG96" s="109"/>
      <c r="AH96" s="109"/>
      <c r="AI96" s="109"/>
      <c r="AJ96" s="109"/>
      <c r="AK96" s="109"/>
      <c r="AL96" s="109"/>
      <c r="AM96" s="109"/>
      <c r="AN96" s="109"/>
    </row>
    <row r="97" spans="1:40">
      <c r="A97" s="114" t="s">
        <v>788</v>
      </c>
      <c r="B97" s="109">
        <f t="shared" ref="B97:AF97" si="14">C17*(C57/SUMIF($A$42:$A$79,$A97,C$42:C$79))</f>
        <v>0</v>
      </c>
      <c r="C97" s="109">
        <f t="shared" si="14"/>
        <v>0</v>
      </c>
      <c r="D97" s="109">
        <f t="shared" si="14"/>
        <v>0</v>
      </c>
      <c r="E97" s="109">
        <f t="shared" si="14"/>
        <v>0</v>
      </c>
      <c r="F97" s="109">
        <f t="shared" si="14"/>
        <v>0</v>
      </c>
      <c r="G97" s="109">
        <f t="shared" si="14"/>
        <v>0</v>
      </c>
      <c r="H97" s="109">
        <f t="shared" si="14"/>
        <v>0</v>
      </c>
      <c r="I97" s="109">
        <f t="shared" si="14"/>
        <v>0</v>
      </c>
      <c r="J97" s="109">
        <f t="shared" si="14"/>
        <v>0</v>
      </c>
      <c r="K97" s="109">
        <f t="shared" si="14"/>
        <v>0</v>
      </c>
      <c r="L97" s="109">
        <f t="shared" si="14"/>
        <v>0</v>
      </c>
      <c r="M97" s="109">
        <f t="shared" si="14"/>
        <v>0</v>
      </c>
      <c r="N97" s="109">
        <f t="shared" si="14"/>
        <v>0</v>
      </c>
      <c r="O97" s="109">
        <f t="shared" si="14"/>
        <v>0</v>
      </c>
      <c r="P97" s="109">
        <f t="shared" si="14"/>
        <v>0</v>
      </c>
      <c r="Q97" s="109">
        <f t="shared" si="14"/>
        <v>0</v>
      </c>
      <c r="R97" s="109">
        <f t="shared" si="14"/>
        <v>0</v>
      </c>
      <c r="S97" s="109">
        <f t="shared" si="14"/>
        <v>0</v>
      </c>
      <c r="T97" s="109">
        <f t="shared" si="14"/>
        <v>0</v>
      </c>
      <c r="U97" s="109">
        <f t="shared" si="14"/>
        <v>0</v>
      </c>
      <c r="V97" s="109">
        <f t="shared" si="14"/>
        <v>0</v>
      </c>
      <c r="W97" s="109">
        <f t="shared" si="14"/>
        <v>0</v>
      </c>
      <c r="X97" s="109">
        <f t="shared" si="14"/>
        <v>0</v>
      </c>
      <c r="Y97" s="109">
        <f t="shared" si="14"/>
        <v>0</v>
      </c>
      <c r="Z97" s="109">
        <f t="shared" si="14"/>
        <v>0</v>
      </c>
      <c r="AA97" s="109">
        <f t="shared" si="14"/>
        <v>0</v>
      </c>
      <c r="AB97" s="109">
        <f t="shared" si="14"/>
        <v>0</v>
      </c>
      <c r="AC97" s="109">
        <f t="shared" si="14"/>
        <v>0</v>
      </c>
      <c r="AD97" s="109">
        <f t="shared" si="14"/>
        <v>0</v>
      </c>
      <c r="AE97" s="109">
        <f t="shared" si="14"/>
        <v>0</v>
      </c>
      <c r="AF97" s="109">
        <f t="shared" si="14"/>
        <v>0</v>
      </c>
      <c r="AG97" s="109"/>
      <c r="AH97" s="109"/>
      <c r="AI97" s="109"/>
      <c r="AJ97" s="109"/>
      <c r="AK97" s="109"/>
      <c r="AL97" s="109"/>
      <c r="AM97" s="109"/>
      <c r="AN97" s="109"/>
    </row>
    <row r="98" spans="1:40">
      <c r="A98" s="114" t="s">
        <v>788</v>
      </c>
      <c r="B98" s="109">
        <f t="shared" ref="B98:AF98" si="15">C18*(C58/SUMIF($A$42:$A$79,$A98,C$42:C$79))</f>
        <v>50.94915552156592</v>
      </c>
      <c r="C98" s="109">
        <f t="shared" si="15"/>
        <v>54.549926140402462</v>
      </c>
      <c r="D98" s="109">
        <f t="shared" si="15"/>
        <v>54.428073638210577</v>
      </c>
      <c r="E98" s="109">
        <f t="shared" si="15"/>
        <v>54.274018708377355</v>
      </c>
      <c r="F98" s="109">
        <f t="shared" si="15"/>
        <v>54.126560458066223</v>
      </c>
      <c r="G98" s="109">
        <f t="shared" si="15"/>
        <v>54.118170300176537</v>
      </c>
      <c r="H98" s="109">
        <f t="shared" si="15"/>
        <v>54.177752394266903</v>
      </c>
      <c r="I98" s="109">
        <f t="shared" si="15"/>
        <v>54.115271141086275</v>
      </c>
      <c r="J98" s="109">
        <f t="shared" si="15"/>
        <v>54.074175437854443</v>
      </c>
      <c r="K98" s="109">
        <f t="shared" si="15"/>
        <v>54.025654611851003</v>
      </c>
      <c r="L98" s="109">
        <f t="shared" si="15"/>
        <v>53.9805919930496</v>
      </c>
      <c r="M98" s="109">
        <f t="shared" si="15"/>
        <v>53.941130571974711</v>
      </c>
      <c r="N98" s="109">
        <f t="shared" si="15"/>
        <v>53.887719508905178</v>
      </c>
      <c r="O98" s="109">
        <f t="shared" si="15"/>
        <v>53.830643304012639</v>
      </c>
      <c r="P98" s="109">
        <f t="shared" si="15"/>
        <v>53.777064908510575</v>
      </c>
      <c r="Q98" s="109">
        <f t="shared" si="15"/>
        <v>53.714812632261641</v>
      </c>
      <c r="R98" s="109">
        <f t="shared" si="15"/>
        <v>53.644114287304433</v>
      </c>
      <c r="S98" s="109">
        <f t="shared" si="15"/>
        <v>53.564457623168408</v>
      </c>
      <c r="T98" s="109">
        <f t="shared" si="15"/>
        <v>53.507730271063039</v>
      </c>
      <c r="U98" s="109">
        <f t="shared" si="15"/>
        <v>53.445304223350249</v>
      </c>
      <c r="V98" s="109">
        <f t="shared" si="15"/>
        <v>53.381297606684043</v>
      </c>
      <c r="W98" s="109">
        <f t="shared" si="15"/>
        <v>53.31569662679226</v>
      </c>
      <c r="X98" s="109">
        <f t="shared" si="15"/>
        <v>53.24256456687629</v>
      </c>
      <c r="Y98" s="109">
        <f t="shared" si="15"/>
        <v>53.167238917946342</v>
      </c>
      <c r="Z98" s="109">
        <f t="shared" si="15"/>
        <v>53.090774034261948</v>
      </c>
      <c r="AA98" s="109">
        <f t="shared" si="15"/>
        <v>53.009633093965682</v>
      </c>
      <c r="AB98" s="109">
        <f t="shared" si="15"/>
        <v>52.923974739147475</v>
      </c>
      <c r="AC98" s="109">
        <f t="shared" si="15"/>
        <v>52.835583660643081</v>
      </c>
      <c r="AD98" s="109">
        <f t="shared" si="15"/>
        <v>52.737176789658896</v>
      </c>
      <c r="AE98" s="109">
        <f t="shared" si="15"/>
        <v>52.633297444940588</v>
      </c>
      <c r="AF98" s="109">
        <f t="shared" si="15"/>
        <v>52.525993969523377</v>
      </c>
      <c r="AG98" s="109"/>
      <c r="AH98" s="109"/>
      <c r="AI98" s="109"/>
      <c r="AJ98" s="109"/>
      <c r="AK98" s="109"/>
      <c r="AL98" s="109"/>
      <c r="AM98" s="109"/>
      <c r="AN98" s="109"/>
    </row>
    <row r="99" spans="1:40">
      <c r="A99" s="114"/>
      <c r="B99" s="109"/>
      <c r="C99" s="109"/>
      <c r="D99" s="109"/>
      <c r="E99" s="109"/>
      <c r="F99" s="109"/>
      <c r="G99" s="109"/>
      <c r="H99" s="109"/>
      <c r="I99" s="109"/>
      <c r="J99" s="109"/>
      <c r="K99" s="109"/>
      <c r="L99" s="109"/>
      <c r="M99" s="109"/>
      <c r="N99" s="109"/>
      <c r="O99" s="109"/>
      <c r="P99" s="109"/>
      <c r="Q99" s="109"/>
      <c r="R99" s="109"/>
      <c r="S99" s="109"/>
      <c r="T99" s="109"/>
      <c r="U99" s="109"/>
      <c r="V99" s="109"/>
      <c r="W99" s="109"/>
      <c r="X99" s="109"/>
      <c r="Y99" s="109"/>
      <c r="Z99" s="109"/>
      <c r="AA99" s="109"/>
      <c r="AB99" s="109"/>
      <c r="AC99" s="109"/>
      <c r="AD99" s="109"/>
      <c r="AE99" s="109"/>
      <c r="AF99" s="109"/>
      <c r="AG99" s="109"/>
      <c r="AH99" s="109"/>
      <c r="AI99" s="109"/>
      <c r="AJ99" s="109"/>
      <c r="AK99" s="109"/>
      <c r="AL99" s="109"/>
      <c r="AM99" s="109"/>
      <c r="AN99" s="109"/>
    </row>
    <row r="100" spans="1:40">
      <c r="A100" s="114"/>
      <c r="B100" s="109"/>
      <c r="C100" s="109"/>
      <c r="D100" s="109"/>
      <c r="E100" s="109"/>
      <c r="F100" s="109"/>
      <c r="G100" s="109"/>
      <c r="H100" s="109"/>
      <c r="I100" s="109"/>
      <c r="J100" s="109"/>
      <c r="K100" s="109"/>
      <c r="L100" s="109"/>
      <c r="M100" s="109"/>
      <c r="N100" s="109"/>
      <c r="O100" s="109"/>
      <c r="P100" s="109"/>
      <c r="Q100" s="109"/>
      <c r="R100" s="109"/>
      <c r="S100" s="109"/>
      <c r="T100" s="109"/>
      <c r="U100" s="109"/>
      <c r="V100" s="109"/>
      <c r="W100" s="109"/>
      <c r="X100" s="109"/>
      <c r="Y100" s="109"/>
      <c r="Z100" s="109"/>
      <c r="AA100" s="109"/>
      <c r="AB100" s="109"/>
      <c r="AC100" s="109"/>
      <c r="AD100" s="109"/>
      <c r="AE100" s="109"/>
      <c r="AF100" s="109"/>
      <c r="AG100" s="109"/>
      <c r="AH100" s="109"/>
      <c r="AI100" s="109"/>
      <c r="AJ100" s="109"/>
      <c r="AK100" s="109"/>
      <c r="AL100" s="109"/>
      <c r="AM100" s="109"/>
      <c r="AN100" s="109"/>
    </row>
    <row r="101" spans="1:40">
      <c r="A101" s="114"/>
      <c r="B101" s="109"/>
      <c r="C101" s="109"/>
      <c r="D101" s="109"/>
      <c r="E101" s="109"/>
      <c r="F101" s="109"/>
      <c r="G101" s="109"/>
      <c r="H101" s="109"/>
      <c r="I101" s="109"/>
      <c r="J101" s="109"/>
      <c r="K101" s="109"/>
      <c r="L101" s="109"/>
      <c r="M101" s="109"/>
      <c r="N101" s="109"/>
      <c r="O101" s="109"/>
      <c r="P101" s="109"/>
      <c r="Q101" s="109"/>
      <c r="R101" s="109"/>
      <c r="S101" s="109"/>
      <c r="T101" s="109"/>
      <c r="U101" s="109"/>
      <c r="V101" s="109"/>
      <c r="W101" s="109"/>
      <c r="X101" s="109"/>
      <c r="Y101" s="109"/>
      <c r="Z101" s="109"/>
      <c r="AA101" s="109"/>
      <c r="AB101" s="109"/>
      <c r="AC101" s="109"/>
      <c r="AD101" s="109"/>
      <c r="AE101" s="109"/>
      <c r="AF101" s="109"/>
      <c r="AG101" s="109"/>
      <c r="AH101" s="109"/>
      <c r="AI101" s="109"/>
      <c r="AJ101" s="109"/>
      <c r="AK101" s="109"/>
      <c r="AL101" s="109"/>
      <c r="AM101" s="109"/>
      <c r="AN101" s="109"/>
    </row>
    <row r="102" spans="1:40">
      <c r="A102" s="114" t="s">
        <v>114</v>
      </c>
      <c r="B102" s="109">
        <f t="shared" ref="B102:AF102" si="16">C22*(C62/SUMIF($A$42:$A$79,$A102,C$42:C$79))</f>
        <v>16.422354217999345</v>
      </c>
      <c r="C102" s="109">
        <f t="shared" si="16"/>
        <v>17.987413351485994</v>
      </c>
      <c r="D102" s="109">
        <f t="shared" si="16"/>
        <v>18.434081940755842</v>
      </c>
      <c r="E102" s="109">
        <f t="shared" si="16"/>
        <v>19.010482568600764</v>
      </c>
      <c r="F102" s="109">
        <f t="shared" si="16"/>
        <v>19.566252535121059</v>
      </c>
      <c r="G102" s="109">
        <f t="shared" si="16"/>
        <v>19.991292354429788</v>
      </c>
      <c r="H102" s="109">
        <f t="shared" si="16"/>
        <v>20.201810892799813</v>
      </c>
      <c r="I102" s="109">
        <f t="shared" si="16"/>
        <v>20.330220755455546</v>
      </c>
      <c r="J102" s="109">
        <f t="shared" si="16"/>
        <v>20.404587346369684</v>
      </c>
      <c r="K102" s="109">
        <f t="shared" si="16"/>
        <v>20.441391321744273</v>
      </c>
      <c r="L102" s="109">
        <f t="shared" si="16"/>
        <v>20.399602654689104</v>
      </c>
      <c r="M102" s="109">
        <f t="shared" si="16"/>
        <v>20.296735502122122</v>
      </c>
      <c r="N102" s="109">
        <f t="shared" si="16"/>
        <v>20.257881125894535</v>
      </c>
      <c r="O102" s="109">
        <f t="shared" si="16"/>
        <v>20.224860472013532</v>
      </c>
      <c r="P102" s="109">
        <f t="shared" si="16"/>
        <v>20.196935903984055</v>
      </c>
      <c r="Q102" s="109">
        <f t="shared" si="16"/>
        <v>20.206269001062552</v>
      </c>
      <c r="R102" s="109">
        <f t="shared" si="16"/>
        <v>20.211883495284024</v>
      </c>
      <c r="S102" s="109">
        <f t="shared" si="16"/>
        <v>20.22772321370125</v>
      </c>
      <c r="T102" s="109">
        <f t="shared" si="16"/>
        <v>20.218325881679366</v>
      </c>
      <c r="U102" s="109">
        <f t="shared" si="16"/>
        <v>20.252784266904548</v>
      </c>
      <c r="V102" s="109">
        <f t="shared" si="16"/>
        <v>20.258782304774797</v>
      </c>
      <c r="W102" s="109">
        <f t="shared" si="16"/>
        <v>20.273707096825007</v>
      </c>
      <c r="X102" s="109">
        <f t="shared" si="16"/>
        <v>20.30570186351601</v>
      </c>
      <c r="Y102" s="109">
        <f t="shared" si="16"/>
        <v>20.3082710373994</v>
      </c>
      <c r="Z102" s="109">
        <f t="shared" si="16"/>
        <v>20.30505589700519</v>
      </c>
      <c r="AA102" s="109">
        <f t="shared" si="16"/>
        <v>20.32385140934047</v>
      </c>
      <c r="AB102" s="109">
        <f t="shared" si="16"/>
        <v>20.325629228032444</v>
      </c>
      <c r="AC102" s="109">
        <f t="shared" si="16"/>
        <v>20.357719495097459</v>
      </c>
      <c r="AD102" s="109">
        <f t="shared" si="16"/>
        <v>20.405756631834034</v>
      </c>
      <c r="AE102" s="109">
        <f t="shared" si="16"/>
        <v>20.452436299861194</v>
      </c>
      <c r="AF102" s="109">
        <f t="shared" si="16"/>
        <v>20.499256733107032</v>
      </c>
      <c r="AG102" s="109"/>
      <c r="AH102" s="109"/>
      <c r="AI102" s="109"/>
      <c r="AJ102" s="109"/>
      <c r="AK102" s="109"/>
      <c r="AL102" s="109"/>
      <c r="AM102" s="109"/>
      <c r="AN102" s="109"/>
    </row>
    <row r="103" spans="1:40">
      <c r="A103" s="114" t="s">
        <v>115</v>
      </c>
      <c r="B103" s="109">
        <f t="shared" ref="B103:AF103" si="17">C23*(C63/SUMIF($A$42:$A$79,$A103,C$42:C$79))</f>
        <v>37.188939055246138</v>
      </c>
      <c r="C103" s="109">
        <f t="shared" si="17"/>
        <v>37.80148449500448</v>
      </c>
      <c r="D103" s="109">
        <f t="shared" si="17"/>
        <v>37.754792340036289</v>
      </c>
      <c r="E103" s="109">
        <f t="shared" si="17"/>
        <v>37.8505276584551</v>
      </c>
      <c r="F103" s="109">
        <f t="shared" si="17"/>
        <v>38.079583803673472</v>
      </c>
      <c r="G103" s="109">
        <f t="shared" si="17"/>
        <v>38.135997372017684</v>
      </c>
      <c r="H103" s="109">
        <f t="shared" si="17"/>
        <v>38.152404447117661</v>
      </c>
      <c r="I103" s="109">
        <f t="shared" si="17"/>
        <v>38.180233193136587</v>
      </c>
      <c r="J103" s="109">
        <f t="shared" si="17"/>
        <v>38.219192780710046</v>
      </c>
      <c r="K103" s="109">
        <f t="shared" si="17"/>
        <v>38.221167080466849</v>
      </c>
      <c r="L103" s="109">
        <f t="shared" si="17"/>
        <v>38.177537605220884</v>
      </c>
      <c r="M103" s="109">
        <f t="shared" si="17"/>
        <v>38.159514331426422</v>
      </c>
      <c r="N103" s="109">
        <f t="shared" si="17"/>
        <v>38.125282783609521</v>
      </c>
      <c r="O103" s="109">
        <f t="shared" si="17"/>
        <v>38.095982571978524</v>
      </c>
      <c r="P103" s="109">
        <f t="shared" si="17"/>
        <v>38.059903753178126</v>
      </c>
      <c r="Q103" s="109">
        <f t="shared" si="17"/>
        <v>38.03884287532108</v>
      </c>
      <c r="R103" s="109">
        <f t="shared" si="17"/>
        <v>38.01716313271659</v>
      </c>
      <c r="S103" s="109">
        <f t="shared" si="17"/>
        <v>38.00461025807958</v>
      </c>
      <c r="T103" s="109">
        <f t="shared" si="17"/>
        <v>37.973624280359836</v>
      </c>
      <c r="U103" s="109">
        <f t="shared" si="17"/>
        <v>37.948658766233969</v>
      </c>
      <c r="V103" s="109">
        <f t="shared" si="17"/>
        <v>37.921502354503289</v>
      </c>
      <c r="W103" s="109">
        <f t="shared" si="17"/>
        <v>37.895800874123843</v>
      </c>
      <c r="X103" s="109">
        <f t="shared" si="17"/>
        <v>37.866335172842646</v>
      </c>
      <c r="Y103" s="109">
        <f t="shared" si="17"/>
        <v>37.84212815032663</v>
      </c>
      <c r="Z103" s="109">
        <f t="shared" si="17"/>
        <v>37.817323523334899</v>
      </c>
      <c r="AA103" s="109">
        <f t="shared" si="17"/>
        <v>37.787279519260856</v>
      </c>
      <c r="AB103" s="109">
        <f t="shared" si="17"/>
        <v>37.754800489619207</v>
      </c>
      <c r="AC103" s="109">
        <f t="shared" si="17"/>
        <v>37.729670913338097</v>
      </c>
      <c r="AD103" s="109">
        <f t="shared" si="17"/>
        <v>37.698958962718663</v>
      </c>
      <c r="AE103" s="109">
        <f t="shared" si="17"/>
        <v>37.668735307542633</v>
      </c>
      <c r="AF103" s="109">
        <f t="shared" si="17"/>
        <v>37.632601938986824</v>
      </c>
      <c r="AG103" s="109"/>
      <c r="AH103" s="109"/>
      <c r="AI103" s="109"/>
      <c r="AJ103" s="109"/>
      <c r="AK103" s="109"/>
      <c r="AL103" s="109"/>
      <c r="AM103" s="109"/>
      <c r="AN103" s="109"/>
    </row>
    <row r="104" spans="1:40">
      <c r="A104" s="114"/>
      <c r="B104" s="109"/>
      <c r="C104" s="109"/>
      <c r="D104" s="109"/>
      <c r="E104" s="109"/>
      <c r="F104" s="109"/>
      <c r="G104" s="109"/>
      <c r="H104" s="109"/>
      <c r="I104" s="109"/>
      <c r="J104" s="109"/>
      <c r="K104" s="109"/>
      <c r="L104" s="109"/>
      <c r="M104" s="109"/>
      <c r="N104" s="109"/>
      <c r="O104" s="109"/>
      <c r="P104" s="109"/>
      <c r="Q104" s="109"/>
      <c r="R104" s="109"/>
      <c r="S104" s="109"/>
      <c r="T104" s="109"/>
      <c r="U104" s="109"/>
      <c r="V104" s="109"/>
      <c r="W104" s="109"/>
      <c r="X104" s="109"/>
      <c r="Y104" s="109"/>
      <c r="Z104" s="109"/>
      <c r="AA104" s="109"/>
      <c r="AB104" s="109"/>
      <c r="AC104" s="109"/>
      <c r="AD104" s="109"/>
      <c r="AE104" s="109"/>
      <c r="AF104" s="109"/>
      <c r="AG104" s="109"/>
      <c r="AH104" s="109"/>
      <c r="AI104" s="109"/>
      <c r="AJ104" s="109"/>
      <c r="AK104" s="109"/>
      <c r="AL104" s="109"/>
      <c r="AM104" s="109"/>
      <c r="AN104" s="109"/>
    </row>
    <row r="105" spans="1:40">
      <c r="A105" s="114" t="s">
        <v>114</v>
      </c>
      <c r="B105" s="109">
        <f t="shared" ref="B105:AF105" si="18">C25*(C65/SUMIF($A$42:$A$79,$A105,C$42:C$79))</f>
        <v>1.6740862270357464</v>
      </c>
      <c r="C105" s="109">
        <f t="shared" si="18"/>
        <v>1.2501524737864951</v>
      </c>
      <c r="D105" s="109">
        <f t="shared" si="18"/>
        <v>1.2900201410592143</v>
      </c>
      <c r="E105" s="109">
        <f t="shared" si="18"/>
        <v>1.3336953272164691</v>
      </c>
      <c r="F105" s="109">
        <f t="shared" si="18"/>
        <v>1.375258369304259</v>
      </c>
      <c r="G105" s="109">
        <f t="shared" si="18"/>
        <v>1.4065451284548705</v>
      </c>
      <c r="H105" s="109">
        <f t="shared" si="18"/>
        <v>1.423398740523383</v>
      </c>
      <c r="I105" s="109">
        <f t="shared" si="18"/>
        <v>1.4344403328653288</v>
      </c>
      <c r="J105" s="109">
        <f t="shared" si="18"/>
        <v>1.4416411496255122</v>
      </c>
      <c r="K105" s="109">
        <f t="shared" si="18"/>
        <v>1.4462760948778381</v>
      </c>
      <c r="L105" s="109">
        <f t="shared" si="18"/>
        <v>1.4459611560762264</v>
      </c>
      <c r="M105" s="109">
        <f t="shared" si="18"/>
        <v>1.4426570535811936</v>
      </c>
      <c r="N105" s="109">
        <f t="shared" si="18"/>
        <v>1.4424508727703276</v>
      </c>
      <c r="O105" s="109">
        <f t="shared" si="18"/>
        <v>1.4426478852664659</v>
      </c>
      <c r="P105" s="109">
        <f t="shared" si="18"/>
        <v>1.4427385262550712</v>
      </c>
      <c r="Q105" s="109">
        <f t="shared" si="18"/>
        <v>1.4458898819945083</v>
      </c>
      <c r="R105" s="109">
        <f t="shared" si="18"/>
        <v>1.4486827813936412</v>
      </c>
      <c r="S105" s="109">
        <f t="shared" si="18"/>
        <v>1.4516586441566004</v>
      </c>
      <c r="T105" s="109">
        <f t="shared" si="18"/>
        <v>1.4536149462506771</v>
      </c>
      <c r="U105" s="109">
        <f t="shared" si="18"/>
        <v>1.4580266151215084</v>
      </c>
      <c r="V105" s="109">
        <f t="shared" si="18"/>
        <v>1.4613393519512121</v>
      </c>
      <c r="W105" s="109">
        <f t="shared" si="18"/>
        <v>1.4648787536786936</v>
      </c>
      <c r="X105" s="109">
        <f t="shared" si="18"/>
        <v>1.4692181899749506</v>
      </c>
      <c r="Y105" s="109">
        <f t="shared" si="18"/>
        <v>1.4712442695482046</v>
      </c>
      <c r="Z105" s="109">
        <f t="shared" si="18"/>
        <v>1.4731906129474479</v>
      </c>
      <c r="AA105" s="109">
        <f t="shared" si="18"/>
        <v>1.4766855096272264</v>
      </c>
      <c r="AB105" s="109">
        <f t="shared" si="18"/>
        <v>1.4790868990268642</v>
      </c>
      <c r="AC105" s="109">
        <f t="shared" si="18"/>
        <v>1.483422219053439</v>
      </c>
      <c r="AD105" s="109">
        <f t="shared" si="18"/>
        <v>1.4893347839821682</v>
      </c>
      <c r="AE105" s="109">
        <f t="shared" si="18"/>
        <v>1.4951487119336015</v>
      </c>
      <c r="AF105" s="109">
        <f t="shared" si="18"/>
        <v>1.5005508853875464</v>
      </c>
      <c r="AG105" s="109"/>
      <c r="AH105" s="109"/>
      <c r="AI105" s="109"/>
      <c r="AJ105" s="109"/>
      <c r="AK105" s="109"/>
      <c r="AL105" s="109"/>
      <c r="AM105" s="109"/>
      <c r="AN105" s="109"/>
    </row>
    <row r="106" spans="1:40">
      <c r="A106" s="114" t="s">
        <v>112</v>
      </c>
      <c r="B106" s="109">
        <f t="shared" ref="B106:AF106" si="19">C26*(C66/SUMIF($A$42:$A$79,$A106,C$42:C$79))</f>
        <v>0</v>
      </c>
      <c r="C106" s="109">
        <f t="shared" si="19"/>
        <v>0</v>
      </c>
      <c r="D106" s="109">
        <f t="shared" si="19"/>
        <v>0</v>
      </c>
      <c r="E106" s="109">
        <f t="shared" si="19"/>
        <v>0</v>
      </c>
      <c r="F106" s="109">
        <f t="shared" si="19"/>
        <v>0</v>
      </c>
      <c r="G106" s="109">
        <f t="shared" si="19"/>
        <v>0</v>
      </c>
      <c r="H106" s="109">
        <f t="shared" si="19"/>
        <v>0</v>
      </c>
      <c r="I106" s="109">
        <f t="shared" si="19"/>
        <v>0</v>
      </c>
      <c r="J106" s="109">
        <f t="shared" si="19"/>
        <v>0</v>
      </c>
      <c r="K106" s="109">
        <f t="shared" si="19"/>
        <v>0</v>
      </c>
      <c r="L106" s="109">
        <f t="shared" si="19"/>
        <v>0</v>
      </c>
      <c r="M106" s="109">
        <f t="shared" si="19"/>
        <v>0</v>
      </c>
      <c r="N106" s="109">
        <f t="shared" si="19"/>
        <v>0</v>
      </c>
      <c r="O106" s="109">
        <f t="shared" si="19"/>
        <v>0</v>
      </c>
      <c r="P106" s="109">
        <f t="shared" si="19"/>
        <v>0</v>
      </c>
      <c r="Q106" s="109">
        <f t="shared" si="19"/>
        <v>0</v>
      </c>
      <c r="R106" s="109">
        <f t="shared" si="19"/>
        <v>0</v>
      </c>
      <c r="S106" s="109">
        <f t="shared" si="19"/>
        <v>0</v>
      </c>
      <c r="T106" s="109">
        <f t="shared" si="19"/>
        <v>0</v>
      </c>
      <c r="U106" s="109">
        <f t="shared" si="19"/>
        <v>0</v>
      </c>
      <c r="V106" s="109">
        <f t="shared" si="19"/>
        <v>0</v>
      </c>
      <c r="W106" s="109">
        <f t="shared" si="19"/>
        <v>0</v>
      </c>
      <c r="X106" s="109">
        <f t="shared" si="19"/>
        <v>0</v>
      </c>
      <c r="Y106" s="109">
        <f t="shared" si="19"/>
        <v>0</v>
      </c>
      <c r="Z106" s="109">
        <f t="shared" si="19"/>
        <v>0</v>
      </c>
      <c r="AA106" s="109">
        <f t="shared" si="19"/>
        <v>0</v>
      </c>
      <c r="AB106" s="109">
        <f t="shared" si="19"/>
        <v>0</v>
      </c>
      <c r="AC106" s="109">
        <f t="shared" si="19"/>
        <v>0</v>
      </c>
      <c r="AD106" s="109">
        <f t="shared" si="19"/>
        <v>0</v>
      </c>
      <c r="AE106" s="109">
        <f t="shared" si="19"/>
        <v>0</v>
      </c>
      <c r="AF106" s="109">
        <f t="shared" si="19"/>
        <v>0</v>
      </c>
      <c r="AG106" s="109"/>
      <c r="AH106" s="109"/>
      <c r="AI106" s="109"/>
      <c r="AJ106" s="109"/>
      <c r="AK106" s="109"/>
      <c r="AL106" s="109"/>
      <c r="AM106" s="109"/>
      <c r="AN106" s="109"/>
    </row>
    <row r="107" spans="1:40">
      <c r="A107" s="114" t="s">
        <v>112</v>
      </c>
      <c r="B107" s="109">
        <f t="shared" ref="B107:AF107" si="20">C27*(C67/SUMIF($A$42:$A$79,$A107,C$42:C$79))</f>
        <v>7.2312136832108802</v>
      </c>
      <c r="C107" s="109">
        <f t="shared" si="20"/>
        <v>7.3207259728902097</v>
      </c>
      <c r="D107" s="109">
        <f t="shared" si="20"/>
        <v>8.656424853811739</v>
      </c>
      <c r="E107" s="109">
        <f t="shared" si="20"/>
        <v>9.0999146921253224</v>
      </c>
      <c r="F107" s="109">
        <f t="shared" si="20"/>
        <v>9.4738309943091394</v>
      </c>
      <c r="G107" s="109">
        <f t="shared" si="20"/>
        <v>9.8590620049785649</v>
      </c>
      <c r="H107" s="109">
        <f t="shared" si="20"/>
        <v>10.143111306889125</v>
      </c>
      <c r="I107" s="109">
        <f t="shared" si="20"/>
        <v>10.358152283819592</v>
      </c>
      <c r="J107" s="109">
        <f t="shared" si="20"/>
        <v>10.548270780237516</v>
      </c>
      <c r="K107" s="109">
        <f t="shared" si="20"/>
        <v>10.673375058592725</v>
      </c>
      <c r="L107" s="109">
        <f t="shared" si="20"/>
        <v>10.694814165013296</v>
      </c>
      <c r="M107" s="109">
        <f t="shared" si="20"/>
        <v>10.389124741905244</v>
      </c>
      <c r="N107" s="109">
        <f t="shared" si="20"/>
        <v>10.138472094047804</v>
      </c>
      <c r="O107" s="109">
        <f t="shared" si="20"/>
        <v>9.8996243024848827</v>
      </c>
      <c r="P107" s="109">
        <f t="shared" si="20"/>
        <v>9.6904621272437801</v>
      </c>
      <c r="Q107" s="109">
        <f t="shared" si="20"/>
        <v>9.5089481349628855</v>
      </c>
      <c r="R107" s="109">
        <f t="shared" si="20"/>
        <v>9.3341547782684735</v>
      </c>
      <c r="S107" s="109">
        <f t="shared" si="20"/>
        <v>9.1692634690471184</v>
      </c>
      <c r="T107" s="109">
        <f t="shared" si="20"/>
        <v>8.9857053771811</v>
      </c>
      <c r="U107" s="109">
        <f t="shared" si="20"/>
        <v>8.8650148732316669</v>
      </c>
      <c r="V107" s="109">
        <f t="shared" si="20"/>
        <v>8.7311353242503564</v>
      </c>
      <c r="W107" s="109">
        <f t="shared" si="20"/>
        <v>8.6128657772598149</v>
      </c>
      <c r="X107" s="109">
        <f t="shared" si="20"/>
        <v>8.5291335145710132</v>
      </c>
      <c r="Y107" s="109">
        <f t="shared" si="20"/>
        <v>8.4127746516548232</v>
      </c>
      <c r="Z107" s="109">
        <f t="shared" si="20"/>
        <v>8.2966174384981404</v>
      </c>
      <c r="AA107" s="109">
        <f t="shared" si="20"/>
        <v>8.2289247632162734</v>
      </c>
      <c r="AB107" s="109">
        <f t="shared" si="20"/>
        <v>8.150838084809136</v>
      </c>
      <c r="AC107" s="109">
        <f t="shared" si="20"/>
        <v>8.1261166996928669</v>
      </c>
      <c r="AD107" s="109">
        <f t="shared" si="20"/>
        <v>8.145475988263172</v>
      </c>
      <c r="AE107" s="109">
        <f t="shared" si="20"/>
        <v>8.1708488705060951</v>
      </c>
      <c r="AF107" s="109">
        <f t="shared" si="20"/>
        <v>8.198718864003558</v>
      </c>
      <c r="AG107" s="109"/>
      <c r="AH107" s="109"/>
      <c r="AI107" s="109"/>
      <c r="AJ107" s="109"/>
      <c r="AK107" s="109"/>
      <c r="AL107" s="109"/>
      <c r="AM107" s="109"/>
      <c r="AN107" s="109"/>
    </row>
    <row r="108" spans="1:40">
      <c r="A108" s="114" t="s">
        <v>112</v>
      </c>
      <c r="B108" s="109">
        <f t="shared" ref="B108:AF108" si="21">C28*(C68/SUMIF($A$42:$A$79,$A108,C$42:C$79))</f>
        <v>17.459713394259641</v>
      </c>
      <c r="C108" s="109">
        <f t="shared" si="21"/>
        <v>35.105340699947988</v>
      </c>
      <c r="D108" s="109">
        <f t="shared" si="21"/>
        <v>35.622572393368074</v>
      </c>
      <c r="E108" s="109">
        <f t="shared" si="21"/>
        <v>38.066921517930687</v>
      </c>
      <c r="F108" s="109">
        <f t="shared" si="21"/>
        <v>40.899379339628503</v>
      </c>
      <c r="G108" s="109">
        <f t="shared" si="21"/>
        <v>43.34673347948501</v>
      </c>
      <c r="H108" s="109">
        <f t="shared" si="21"/>
        <v>44.946942762793931</v>
      </c>
      <c r="I108" s="109">
        <f t="shared" si="21"/>
        <v>45.886039493107347</v>
      </c>
      <c r="J108" s="109">
        <f t="shared" si="21"/>
        <v>46.550172655325603</v>
      </c>
      <c r="K108" s="109">
        <f t="shared" si="21"/>
        <v>47.10554911663602</v>
      </c>
      <c r="L108" s="109">
        <f t="shared" si="21"/>
        <v>47.015359063241121</v>
      </c>
      <c r="M108" s="109">
        <f t="shared" si="21"/>
        <v>47.185372307609676</v>
      </c>
      <c r="N108" s="109">
        <f t="shared" si="21"/>
        <v>47.435917810364074</v>
      </c>
      <c r="O108" s="109">
        <f t="shared" si="21"/>
        <v>47.680958887374018</v>
      </c>
      <c r="P108" s="109">
        <f t="shared" si="21"/>
        <v>47.926945635976772</v>
      </c>
      <c r="Q108" s="109">
        <f t="shared" si="21"/>
        <v>48.181209978998176</v>
      </c>
      <c r="R108" s="109">
        <f t="shared" si="21"/>
        <v>48.448782907084684</v>
      </c>
      <c r="S108" s="109">
        <f t="shared" si="21"/>
        <v>48.695254168309027</v>
      </c>
      <c r="T108" s="109">
        <f t="shared" si="21"/>
        <v>48.932709180614467</v>
      </c>
      <c r="U108" s="109">
        <f t="shared" si="21"/>
        <v>49.147413030522131</v>
      </c>
      <c r="V108" s="109">
        <f t="shared" si="21"/>
        <v>49.360708144146322</v>
      </c>
      <c r="W108" s="109">
        <f t="shared" si="21"/>
        <v>49.540352005632762</v>
      </c>
      <c r="X108" s="109">
        <f t="shared" si="21"/>
        <v>49.711523712413708</v>
      </c>
      <c r="Y108" s="109">
        <f t="shared" si="21"/>
        <v>49.87578387099208</v>
      </c>
      <c r="Z108" s="109">
        <f t="shared" si="21"/>
        <v>49.999585779181544</v>
      </c>
      <c r="AA108" s="109">
        <f t="shared" si="21"/>
        <v>50.087877124320798</v>
      </c>
      <c r="AB108" s="109">
        <f t="shared" si="21"/>
        <v>50.165775414230765</v>
      </c>
      <c r="AC108" s="109">
        <f t="shared" si="21"/>
        <v>50.20794998758943</v>
      </c>
      <c r="AD108" s="109">
        <f t="shared" si="21"/>
        <v>50.248496640876866</v>
      </c>
      <c r="AE108" s="109">
        <f t="shared" si="21"/>
        <v>50.291890956913711</v>
      </c>
      <c r="AF108" s="109">
        <f t="shared" si="21"/>
        <v>50.321893633396478</v>
      </c>
      <c r="AG108" s="109"/>
      <c r="AH108" s="109"/>
      <c r="AI108" s="109"/>
      <c r="AJ108" s="109"/>
      <c r="AK108" s="109"/>
      <c r="AL108" s="109"/>
      <c r="AM108" s="109"/>
      <c r="AN108" s="109"/>
    </row>
    <row r="109" spans="1:40">
      <c r="A109" s="114" t="s">
        <v>116</v>
      </c>
      <c r="B109" s="109">
        <f t="shared" ref="B109:AF109" si="22">C29*(C69/SUMIF($A$42:$A$79,$A109,C$42:C$79))</f>
        <v>3.3838943367804131</v>
      </c>
      <c r="C109" s="109">
        <f t="shared" si="22"/>
        <v>19.918608872283095</v>
      </c>
      <c r="D109" s="109">
        <f t="shared" si="22"/>
        <v>10.644771025810087</v>
      </c>
      <c r="E109" s="109">
        <f t="shared" si="22"/>
        <v>9.6254532143398457</v>
      </c>
      <c r="F109" s="109">
        <f t="shared" si="22"/>
        <v>9.563708761296116</v>
      </c>
      <c r="G109" s="109">
        <f t="shared" si="22"/>
        <v>9.546531671982839</v>
      </c>
      <c r="H109" s="109">
        <f t="shared" si="22"/>
        <v>9.5681128384052077</v>
      </c>
      <c r="I109" s="109">
        <f t="shared" si="22"/>
        <v>9.5940319363762452</v>
      </c>
      <c r="J109" s="109">
        <f t="shared" si="22"/>
        <v>9.6233201033605056</v>
      </c>
      <c r="K109" s="109">
        <f t="shared" si="22"/>
        <v>9.6350505277838607</v>
      </c>
      <c r="L109" s="109">
        <f t="shared" si="22"/>
        <v>9.6330832090879657</v>
      </c>
      <c r="M109" s="109">
        <f t="shared" si="22"/>
        <v>9.603253245479781</v>
      </c>
      <c r="N109" s="109">
        <f t="shared" si="22"/>
        <v>9.593128805012725</v>
      </c>
      <c r="O109" s="109">
        <f t="shared" si="22"/>
        <v>9.6073127337747053</v>
      </c>
      <c r="P109" s="109">
        <f t="shared" si="22"/>
        <v>9.619523579367133</v>
      </c>
      <c r="Q109" s="109">
        <f t="shared" si="22"/>
        <v>9.6365527235013637</v>
      </c>
      <c r="R109" s="109">
        <f t="shared" si="22"/>
        <v>9.6548861410406452</v>
      </c>
      <c r="S109" s="109">
        <f t="shared" si="22"/>
        <v>9.6670680721557378</v>
      </c>
      <c r="T109" s="109">
        <f t="shared" si="22"/>
        <v>9.6790742806338574</v>
      </c>
      <c r="U109" s="109">
        <f t="shared" si="22"/>
        <v>9.6922482968154924</v>
      </c>
      <c r="V109" s="109">
        <f t="shared" si="22"/>
        <v>9.7030825584000162</v>
      </c>
      <c r="W109" s="109">
        <f t="shared" si="22"/>
        <v>9.7026429096549744</v>
      </c>
      <c r="X109" s="109">
        <f t="shared" si="22"/>
        <v>9.7031472273219901</v>
      </c>
      <c r="Y109" s="109">
        <f t="shared" si="22"/>
        <v>9.6980019280371579</v>
      </c>
      <c r="Z109" s="109">
        <f t="shared" si="22"/>
        <v>9.6866728584043571</v>
      </c>
      <c r="AA109" s="109">
        <f t="shared" si="22"/>
        <v>9.6802942926463587</v>
      </c>
      <c r="AB109" s="109">
        <f t="shared" si="22"/>
        <v>9.6733368402076447</v>
      </c>
      <c r="AC109" s="109">
        <f t="shared" si="22"/>
        <v>9.6680894552392651</v>
      </c>
      <c r="AD109" s="109">
        <f t="shared" si="22"/>
        <v>9.6717912899967651</v>
      </c>
      <c r="AE109" s="109">
        <f t="shared" si="22"/>
        <v>9.676232217782637</v>
      </c>
      <c r="AF109" s="109">
        <f t="shared" si="22"/>
        <v>9.6785619786495278</v>
      </c>
      <c r="AG109" s="109"/>
      <c r="AH109" s="109"/>
      <c r="AI109" s="109"/>
      <c r="AJ109" s="109"/>
      <c r="AK109" s="109"/>
      <c r="AL109" s="109"/>
      <c r="AM109" s="109"/>
      <c r="AN109" s="109"/>
    </row>
    <row r="110" spans="1:40">
      <c r="A110" s="114" t="s">
        <v>116</v>
      </c>
      <c r="B110" s="109">
        <f t="shared" ref="B110:AF110" si="23">C30*(C70/SUMIF($A$42:$A$79,$A110,C$42:C$79))</f>
        <v>21.610192941444733</v>
      </c>
      <c r="C110" s="109">
        <f t="shared" si="23"/>
        <v>19.469878489474947</v>
      </c>
      <c r="D110" s="109">
        <f t="shared" si="23"/>
        <v>46.111963089726395</v>
      </c>
      <c r="E110" s="109">
        <f t="shared" si="23"/>
        <v>50.583064173349889</v>
      </c>
      <c r="F110" s="109">
        <f t="shared" si="23"/>
        <v>51.434055243803485</v>
      </c>
      <c r="G110" s="109">
        <f t="shared" si="23"/>
        <v>51.502127173108597</v>
      </c>
      <c r="H110" s="109">
        <f t="shared" si="23"/>
        <v>51.427272668026532</v>
      </c>
      <c r="I110" s="109">
        <f t="shared" si="23"/>
        <v>51.29547910324812</v>
      </c>
      <c r="J110" s="109">
        <f t="shared" si="23"/>
        <v>51.129885994168134</v>
      </c>
      <c r="K110" s="109">
        <f t="shared" si="23"/>
        <v>50.922070190957832</v>
      </c>
      <c r="L110" s="109">
        <f t="shared" si="23"/>
        <v>50.622697073061367</v>
      </c>
      <c r="M110" s="109">
        <f t="shared" si="23"/>
        <v>50.21243546853426</v>
      </c>
      <c r="N110" s="109">
        <f t="shared" si="23"/>
        <v>49.893509682841561</v>
      </c>
      <c r="O110" s="109">
        <f t="shared" si="23"/>
        <v>49.588578684407473</v>
      </c>
      <c r="P110" s="109">
        <f t="shared" si="23"/>
        <v>49.338243328597237</v>
      </c>
      <c r="Q110" s="109">
        <f t="shared" si="23"/>
        <v>49.125432742389833</v>
      </c>
      <c r="R110" s="109">
        <f t="shared" si="23"/>
        <v>48.914474894052624</v>
      </c>
      <c r="S110" s="109">
        <f t="shared" si="23"/>
        <v>48.738588756564383</v>
      </c>
      <c r="T110" s="109">
        <f t="shared" si="23"/>
        <v>48.542587530999953</v>
      </c>
      <c r="U110" s="109">
        <f t="shared" si="23"/>
        <v>48.428794317964204</v>
      </c>
      <c r="V110" s="109">
        <f t="shared" si="23"/>
        <v>48.264059951238316</v>
      </c>
      <c r="W110" s="109">
        <f t="shared" si="23"/>
        <v>48.179610537507074</v>
      </c>
      <c r="X110" s="109">
        <f t="shared" si="23"/>
        <v>48.125893223577364</v>
      </c>
      <c r="Y110" s="109">
        <f t="shared" si="23"/>
        <v>48.030973342591444</v>
      </c>
      <c r="Z110" s="109">
        <f t="shared" si="23"/>
        <v>47.949660664320135</v>
      </c>
      <c r="AA110" s="109">
        <f t="shared" si="23"/>
        <v>47.900487500043781</v>
      </c>
      <c r="AB110" s="109">
        <f t="shared" si="23"/>
        <v>47.818964006852561</v>
      </c>
      <c r="AC110" s="109">
        <f t="shared" si="23"/>
        <v>47.797849765370209</v>
      </c>
      <c r="AD110" s="109">
        <f t="shared" si="23"/>
        <v>47.789899828611567</v>
      </c>
      <c r="AE110" s="109">
        <f t="shared" si="23"/>
        <v>47.779036239855607</v>
      </c>
      <c r="AF110" s="109">
        <f t="shared" si="23"/>
        <v>47.777015469403807</v>
      </c>
      <c r="AG110" s="109"/>
      <c r="AH110" s="109"/>
      <c r="AI110" s="109"/>
      <c r="AJ110" s="109"/>
      <c r="AK110" s="109"/>
      <c r="AL110" s="109"/>
      <c r="AM110" s="109"/>
      <c r="AN110" s="109"/>
    </row>
    <row r="111" spans="1:40">
      <c r="A111" s="114" t="s">
        <v>115</v>
      </c>
      <c r="B111" s="109">
        <f t="shared" ref="B111:AF111" si="24">C31*(C71/SUMIF($A$42:$A$79,$A111,C$42:C$79))</f>
        <v>0</v>
      </c>
      <c r="C111" s="109">
        <f t="shared" si="24"/>
        <v>0</v>
      </c>
      <c r="D111" s="109">
        <f t="shared" si="24"/>
        <v>0</v>
      </c>
      <c r="E111" s="109">
        <f t="shared" si="24"/>
        <v>0</v>
      </c>
      <c r="F111" s="109">
        <f t="shared" si="24"/>
        <v>0</v>
      </c>
      <c r="G111" s="109">
        <f t="shared" si="24"/>
        <v>0</v>
      </c>
      <c r="H111" s="109">
        <f t="shared" si="24"/>
        <v>0</v>
      </c>
      <c r="I111" s="109">
        <f t="shared" si="24"/>
        <v>0</v>
      </c>
      <c r="J111" s="109">
        <f t="shared" si="24"/>
        <v>0</v>
      </c>
      <c r="K111" s="109">
        <f t="shared" si="24"/>
        <v>0</v>
      </c>
      <c r="L111" s="109">
        <f t="shared" si="24"/>
        <v>0</v>
      </c>
      <c r="M111" s="109">
        <f t="shared" si="24"/>
        <v>0</v>
      </c>
      <c r="N111" s="109">
        <f t="shared" si="24"/>
        <v>0</v>
      </c>
      <c r="O111" s="109">
        <f t="shared" si="24"/>
        <v>0</v>
      </c>
      <c r="P111" s="109">
        <f t="shared" si="24"/>
        <v>0</v>
      </c>
      <c r="Q111" s="109">
        <f t="shared" si="24"/>
        <v>0</v>
      </c>
      <c r="R111" s="109">
        <f t="shared" si="24"/>
        <v>0</v>
      </c>
      <c r="S111" s="109">
        <f t="shared" si="24"/>
        <v>0</v>
      </c>
      <c r="T111" s="109">
        <f t="shared" si="24"/>
        <v>0</v>
      </c>
      <c r="U111" s="109">
        <f t="shared" si="24"/>
        <v>0</v>
      </c>
      <c r="V111" s="109">
        <f t="shared" si="24"/>
        <v>0</v>
      </c>
      <c r="W111" s="109">
        <f t="shared" si="24"/>
        <v>0</v>
      </c>
      <c r="X111" s="109">
        <f t="shared" si="24"/>
        <v>0</v>
      </c>
      <c r="Y111" s="109">
        <f t="shared" si="24"/>
        <v>0</v>
      </c>
      <c r="Z111" s="109">
        <f t="shared" si="24"/>
        <v>0</v>
      </c>
      <c r="AA111" s="109">
        <f t="shared" si="24"/>
        <v>0</v>
      </c>
      <c r="AB111" s="109">
        <f t="shared" si="24"/>
        <v>0</v>
      </c>
      <c r="AC111" s="109">
        <f t="shared" si="24"/>
        <v>0</v>
      </c>
      <c r="AD111" s="109">
        <f t="shared" si="24"/>
        <v>0</v>
      </c>
      <c r="AE111" s="109">
        <f t="shared" si="24"/>
        <v>0</v>
      </c>
      <c r="AF111" s="109">
        <f t="shared" si="24"/>
        <v>0</v>
      </c>
      <c r="AG111" s="109"/>
      <c r="AH111" s="109"/>
      <c r="AI111" s="109"/>
      <c r="AJ111" s="109"/>
      <c r="AK111" s="109"/>
      <c r="AL111" s="109"/>
      <c r="AM111" s="109"/>
      <c r="AN111" s="109"/>
    </row>
    <row r="112" spans="1:40">
      <c r="A112" s="114" t="s">
        <v>114</v>
      </c>
      <c r="B112" s="109">
        <f t="shared" ref="B112:AF112" si="25">C32*(C72/SUMIF($A$42:$A$79,$A112,C$42:C$79))</f>
        <v>0.79803012960733155</v>
      </c>
      <c r="C112" s="109">
        <f t="shared" si="25"/>
        <v>1.3981879301327014</v>
      </c>
      <c r="D112" s="109">
        <f t="shared" si="25"/>
        <v>1.775001387486475</v>
      </c>
      <c r="E112" s="109">
        <f t="shared" si="25"/>
        <v>1.957225796563222</v>
      </c>
      <c r="F112" s="109">
        <f t="shared" si="25"/>
        <v>2.0300713077350672</v>
      </c>
      <c r="G112" s="109">
        <f t="shared" si="25"/>
        <v>2.0676183196790312</v>
      </c>
      <c r="H112" s="109">
        <f t="shared" si="25"/>
        <v>2.0925970933088114</v>
      </c>
      <c r="I112" s="109">
        <f t="shared" si="25"/>
        <v>2.1137818782044482</v>
      </c>
      <c r="J112" s="109">
        <f t="shared" si="25"/>
        <v>2.1350766578867657</v>
      </c>
      <c r="K112" s="109">
        <f t="shared" si="25"/>
        <v>2.1558082647652155</v>
      </c>
      <c r="L112" s="109">
        <f t="shared" si="25"/>
        <v>2.1859015893889198</v>
      </c>
      <c r="M112" s="109">
        <f t="shared" si="25"/>
        <v>2.2231000301418877</v>
      </c>
      <c r="N112" s="109">
        <f t="shared" si="25"/>
        <v>2.2538752073326225</v>
      </c>
      <c r="O112" s="109">
        <f t="shared" si="25"/>
        <v>2.2826168223009304</v>
      </c>
      <c r="P112" s="109">
        <f t="shared" si="25"/>
        <v>2.3105951025886249</v>
      </c>
      <c r="Q112" s="109">
        <f t="shared" si="25"/>
        <v>2.3362154373595914</v>
      </c>
      <c r="R112" s="109">
        <f t="shared" si="25"/>
        <v>2.3639633220314837</v>
      </c>
      <c r="S112" s="109">
        <f t="shared" si="25"/>
        <v>2.3913053838013631</v>
      </c>
      <c r="T112" s="109">
        <f t="shared" si="25"/>
        <v>2.4207333971516221</v>
      </c>
      <c r="U112" s="109">
        <f t="shared" si="25"/>
        <v>2.4458555520383518</v>
      </c>
      <c r="V112" s="109">
        <f t="shared" si="25"/>
        <v>2.4723673563972506</v>
      </c>
      <c r="W112" s="109">
        <f t="shared" si="25"/>
        <v>2.4965483648053128</v>
      </c>
      <c r="X112" s="109">
        <f t="shared" si="25"/>
        <v>2.5185490011229672</v>
      </c>
      <c r="Y112" s="109">
        <f t="shared" si="25"/>
        <v>2.5427640295185587</v>
      </c>
      <c r="Z112" s="109">
        <f t="shared" si="25"/>
        <v>2.5674666444404473</v>
      </c>
      <c r="AA112" s="109">
        <f t="shared" si="25"/>
        <v>2.5887602785463701</v>
      </c>
      <c r="AB112" s="109">
        <f t="shared" si="25"/>
        <v>2.6110645752162664</v>
      </c>
      <c r="AC112" s="109">
        <f t="shared" si="25"/>
        <v>2.6295684440788429</v>
      </c>
      <c r="AD112" s="109">
        <f t="shared" si="25"/>
        <v>2.6461219578315252</v>
      </c>
      <c r="AE112" s="109">
        <f t="shared" si="25"/>
        <v>2.6630938543578817</v>
      </c>
      <c r="AF112" s="109">
        <f t="shared" si="25"/>
        <v>2.6808398116469228</v>
      </c>
      <c r="AG112" s="109"/>
      <c r="AH112" s="109"/>
      <c r="AI112" s="109"/>
      <c r="AJ112" s="109"/>
      <c r="AK112" s="109"/>
      <c r="AL112" s="109"/>
      <c r="AM112" s="109"/>
      <c r="AN112" s="109"/>
    </row>
    <row r="113" spans="1:40">
      <c r="A113" s="114" t="s">
        <v>113</v>
      </c>
      <c r="B113" s="109">
        <f t="shared" ref="B113:AF113" si="26">C33*(C73/SUMIF($A$42:$A$79,$A113,C$42:C$79))</f>
        <v>3.3168263409068048</v>
      </c>
      <c r="C113" s="109">
        <f t="shared" si="26"/>
        <v>10.457907074691208</v>
      </c>
      <c r="D113" s="109">
        <f t="shared" si="26"/>
        <v>11.688330371821698</v>
      </c>
      <c r="E113" s="109">
        <f t="shared" si="26"/>
        <v>13.152583778841842</v>
      </c>
      <c r="F113" s="109">
        <f t="shared" si="26"/>
        <v>14.997542962368842</v>
      </c>
      <c r="G113" s="109">
        <f t="shared" si="26"/>
        <v>15.996555960263819</v>
      </c>
      <c r="H113" s="109">
        <f t="shared" si="26"/>
        <v>16.59271406407262</v>
      </c>
      <c r="I113" s="109">
        <f t="shared" si="26"/>
        <v>16.799696414332164</v>
      </c>
      <c r="J113" s="109">
        <f t="shared" si="26"/>
        <v>16.866563362592832</v>
      </c>
      <c r="K113" s="109">
        <f t="shared" si="26"/>
        <v>16.860245460023371</v>
      </c>
      <c r="L113" s="109">
        <f t="shared" si="26"/>
        <v>16.898241669245653</v>
      </c>
      <c r="M113" s="109">
        <f t="shared" si="26"/>
        <v>16.995252798153558</v>
      </c>
      <c r="N113" s="109">
        <f t="shared" si="26"/>
        <v>16.918518765515859</v>
      </c>
      <c r="O113" s="109">
        <f t="shared" si="26"/>
        <v>16.885844067053409</v>
      </c>
      <c r="P113" s="109">
        <f t="shared" si="26"/>
        <v>16.883856937073858</v>
      </c>
      <c r="Q113" s="109">
        <f t="shared" si="26"/>
        <v>16.869051971844151</v>
      </c>
      <c r="R113" s="109">
        <f t="shared" si="26"/>
        <v>16.904047919884587</v>
      </c>
      <c r="S113" s="109">
        <f t="shared" si="26"/>
        <v>16.927423072437534</v>
      </c>
      <c r="T113" s="109">
        <f t="shared" si="26"/>
        <v>16.953901188034131</v>
      </c>
      <c r="U113" s="109">
        <f t="shared" si="26"/>
        <v>16.920347189805682</v>
      </c>
      <c r="V113" s="109">
        <f t="shared" si="26"/>
        <v>16.980851604472587</v>
      </c>
      <c r="W113" s="109">
        <f t="shared" si="26"/>
        <v>16.997331382890238</v>
      </c>
      <c r="X113" s="109">
        <f t="shared" si="26"/>
        <v>16.997326294075474</v>
      </c>
      <c r="Y113" s="109">
        <f t="shared" si="26"/>
        <v>17.045802619599971</v>
      </c>
      <c r="Z113" s="109">
        <f t="shared" si="26"/>
        <v>17.056049815569715</v>
      </c>
      <c r="AA113" s="109">
        <f t="shared" si="26"/>
        <v>17.036512532656179</v>
      </c>
      <c r="AB113" s="109">
        <f t="shared" si="26"/>
        <v>17.048248572395732</v>
      </c>
      <c r="AC113" s="109">
        <f t="shared" si="26"/>
        <v>17.029243455011294</v>
      </c>
      <c r="AD113" s="109">
        <f t="shared" si="26"/>
        <v>17.038047265018307</v>
      </c>
      <c r="AE113" s="109">
        <f t="shared" si="26"/>
        <v>17.066965384116642</v>
      </c>
      <c r="AF113" s="109">
        <f t="shared" si="26"/>
        <v>17.109889948818939</v>
      </c>
      <c r="AG113" s="109"/>
      <c r="AH113" s="109"/>
      <c r="AI113" s="109"/>
      <c r="AJ113" s="109"/>
      <c r="AK113" s="109"/>
      <c r="AL113" s="109"/>
      <c r="AM113" s="109"/>
      <c r="AN113" s="109"/>
    </row>
    <row r="114" spans="1:40">
      <c r="A114" s="114" t="s">
        <v>113</v>
      </c>
      <c r="B114" s="109">
        <f t="shared" ref="B114:AF114" si="27">C34*(C74/SUMIF($A$42:$A$79,$A114,C$42:C$79))</f>
        <v>16.781360410466114</v>
      </c>
      <c r="C114" s="109">
        <f t="shared" si="27"/>
        <v>1.8150414577997502</v>
      </c>
      <c r="D114" s="109">
        <f t="shared" si="27"/>
        <v>1.7545589700358608</v>
      </c>
      <c r="E114" s="109">
        <f t="shared" si="27"/>
        <v>1.5020145804500795</v>
      </c>
      <c r="F114" s="109">
        <f t="shared" si="27"/>
        <v>1.4329546906270327</v>
      </c>
      <c r="G114" s="109">
        <f t="shared" si="27"/>
        <v>1.4002467056357875</v>
      </c>
      <c r="H114" s="109">
        <f t="shared" si="27"/>
        <v>1.4466022227314406</v>
      </c>
      <c r="I114" s="109">
        <f t="shared" si="27"/>
        <v>1.5029659249357843</v>
      </c>
      <c r="J114" s="109">
        <f t="shared" si="27"/>
        <v>1.5540161261372718</v>
      </c>
      <c r="K114" s="109">
        <f t="shared" si="27"/>
        <v>1.617269392303329</v>
      </c>
      <c r="L114" s="109">
        <f t="shared" si="27"/>
        <v>1.694637207094454</v>
      </c>
      <c r="M114" s="109">
        <f t="shared" si="27"/>
        <v>1.707693513127656</v>
      </c>
      <c r="N114" s="109">
        <f t="shared" si="27"/>
        <v>1.7436111843039899</v>
      </c>
      <c r="O114" s="109">
        <f t="shared" si="27"/>
        <v>1.7730503028736191</v>
      </c>
      <c r="P114" s="109">
        <f t="shared" si="27"/>
        <v>1.8197979207476442</v>
      </c>
      <c r="Q114" s="109">
        <f t="shared" si="27"/>
        <v>1.8617665580556433</v>
      </c>
      <c r="R114" s="109">
        <f t="shared" si="27"/>
        <v>1.908868156417119</v>
      </c>
      <c r="S114" s="109">
        <f t="shared" si="27"/>
        <v>1.9562408576057604</v>
      </c>
      <c r="T114" s="109">
        <f t="shared" si="27"/>
        <v>2.0150057680611462</v>
      </c>
      <c r="U114" s="109">
        <f t="shared" si="27"/>
        <v>2.0473528159799237</v>
      </c>
      <c r="V114" s="109">
        <f t="shared" si="27"/>
        <v>2.1044871619126591</v>
      </c>
      <c r="W114" s="109">
        <f t="shared" si="27"/>
        <v>2.1482834134202053</v>
      </c>
      <c r="X114" s="109">
        <f t="shared" si="27"/>
        <v>2.1886405457459426</v>
      </c>
      <c r="Y114" s="109">
        <f t="shared" si="27"/>
        <v>2.2519022317341473</v>
      </c>
      <c r="Z114" s="109">
        <f t="shared" si="27"/>
        <v>2.310778330070109</v>
      </c>
      <c r="AA114" s="109">
        <f t="shared" si="27"/>
        <v>2.3554488757636101</v>
      </c>
      <c r="AB114" s="109">
        <f t="shared" si="27"/>
        <v>2.4202503024239199</v>
      </c>
      <c r="AC114" s="109">
        <f t="shared" si="27"/>
        <v>2.4619770748329834</v>
      </c>
      <c r="AD114" s="109">
        <f t="shared" si="27"/>
        <v>2.5032900275221048</v>
      </c>
      <c r="AE114" s="109">
        <f t="shared" si="27"/>
        <v>2.5514146117214254</v>
      </c>
      <c r="AF114" s="109">
        <f t="shared" si="27"/>
        <v>2.5950163154284454</v>
      </c>
      <c r="AG114" s="109"/>
      <c r="AH114" s="109"/>
      <c r="AI114" s="109"/>
      <c r="AJ114" s="109"/>
      <c r="AK114" s="109"/>
      <c r="AL114" s="109"/>
      <c r="AM114" s="109"/>
      <c r="AN114" s="109"/>
    </row>
    <row r="115" spans="1:40">
      <c r="A115" s="114" t="s">
        <v>787</v>
      </c>
      <c r="B115" s="109">
        <f t="shared" ref="B115:AF115" si="28">C35*(C75/SUMIF($A$42:$A$79,$A115,C$42:C$79))</f>
        <v>5.5638045023364944</v>
      </c>
      <c r="C115" s="109">
        <f t="shared" si="28"/>
        <v>26.033489779011621</v>
      </c>
      <c r="D115" s="109">
        <f t="shared" si="28"/>
        <v>26.873782767552047</v>
      </c>
      <c r="E115" s="109">
        <f t="shared" si="28"/>
        <v>26.946611386222951</v>
      </c>
      <c r="F115" s="109">
        <f t="shared" si="28"/>
        <v>27.509936533069688</v>
      </c>
      <c r="G115" s="109">
        <f t="shared" si="28"/>
        <v>27.86388205429396</v>
      </c>
      <c r="H115" s="109">
        <f t="shared" si="28"/>
        <v>28.158542608954381</v>
      </c>
      <c r="I115" s="109">
        <f t="shared" si="28"/>
        <v>28.311542662111339</v>
      </c>
      <c r="J115" s="109">
        <f t="shared" si="28"/>
        <v>28.392750233651981</v>
      </c>
      <c r="K115" s="109">
        <f t="shared" si="28"/>
        <v>28.469173461170566</v>
      </c>
      <c r="L115" s="109">
        <f t="shared" si="28"/>
        <v>28.544052059356677</v>
      </c>
      <c r="M115" s="109">
        <f t="shared" si="28"/>
        <v>28.528481223954159</v>
      </c>
      <c r="N115" s="109">
        <f t="shared" si="28"/>
        <v>28.436830871304888</v>
      </c>
      <c r="O115" s="109">
        <f t="shared" si="28"/>
        <v>28.422888932450974</v>
      </c>
      <c r="P115" s="109">
        <f t="shared" si="28"/>
        <v>28.426944262603634</v>
      </c>
      <c r="Q115" s="109">
        <f t="shared" si="28"/>
        <v>28.428565112218493</v>
      </c>
      <c r="R115" s="109">
        <f t="shared" si="28"/>
        <v>28.461485050222958</v>
      </c>
      <c r="S115" s="109">
        <f t="shared" si="28"/>
        <v>28.49464551128461</v>
      </c>
      <c r="T115" s="109">
        <f t="shared" si="28"/>
        <v>28.537720820559276</v>
      </c>
      <c r="U115" s="109">
        <f t="shared" si="28"/>
        <v>28.544208403607751</v>
      </c>
      <c r="V115" s="109">
        <f t="shared" si="28"/>
        <v>28.598789309316238</v>
      </c>
      <c r="W115" s="109">
        <f t="shared" si="28"/>
        <v>28.633763909159434</v>
      </c>
      <c r="X115" s="109">
        <f t="shared" si="28"/>
        <v>28.661985587679403</v>
      </c>
      <c r="Y115" s="109">
        <f t="shared" si="28"/>
        <v>28.716796598474843</v>
      </c>
      <c r="Z115" s="109">
        <f t="shared" si="28"/>
        <v>28.739895384848079</v>
      </c>
      <c r="AA115" s="109">
        <f t="shared" si="28"/>
        <v>28.754352758168402</v>
      </c>
      <c r="AB115" s="109">
        <f t="shared" si="28"/>
        <v>28.792280111203581</v>
      </c>
      <c r="AC115" s="109">
        <f t="shared" si="28"/>
        <v>28.810756513829485</v>
      </c>
      <c r="AD115" s="109">
        <f t="shared" si="28"/>
        <v>28.842863451195257</v>
      </c>
      <c r="AE115" s="109">
        <f t="shared" si="28"/>
        <v>28.890249505978979</v>
      </c>
      <c r="AF115" s="109">
        <f t="shared" si="28"/>
        <v>28.931261854010856</v>
      </c>
      <c r="AG115" s="109"/>
      <c r="AH115" s="109"/>
      <c r="AI115" s="109"/>
      <c r="AJ115" s="109"/>
      <c r="AK115" s="109"/>
      <c r="AL115" s="109"/>
      <c r="AM115" s="109"/>
      <c r="AN115" s="109"/>
    </row>
    <row r="116" spans="1:40">
      <c r="A116" s="114" t="s">
        <v>787</v>
      </c>
      <c r="B116" s="109">
        <f t="shared" ref="B116:AF116" si="29">C36*(C76/SUMIF($A$42:$A$79,$A116,C$42:C$79))</f>
        <v>18.241534713261899</v>
      </c>
      <c r="C116" s="109">
        <f t="shared" si="29"/>
        <v>0.3074153033677226</v>
      </c>
      <c r="D116" s="109">
        <f t="shared" si="29"/>
        <v>0.22882078866776137</v>
      </c>
      <c r="E116" s="109">
        <f t="shared" si="29"/>
        <v>0.22750382518363677</v>
      </c>
      <c r="F116" s="109">
        <f t="shared" si="29"/>
        <v>0.23039175990878058</v>
      </c>
      <c r="G116" s="109">
        <f t="shared" si="29"/>
        <v>0.22979904923049402</v>
      </c>
      <c r="H116" s="109">
        <f t="shared" si="29"/>
        <v>0.23000416722026093</v>
      </c>
      <c r="I116" s="109">
        <f t="shared" si="29"/>
        <v>0.226745934374634</v>
      </c>
      <c r="J116" s="109">
        <f t="shared" si="29"/>
        <v>0.22181418079107115</v>
      </c>
      <c r="K116" s="109">
        <f t="shared" si="29"/>
        <v>0.2181264017915929</v>
      </c>
      <c r="L116" s="109">
        <f t="shared" si="29"/>
        <v>0.21643245911465425</v>
      </c>
      <c r="M116" s="109">
        <f t="shared" si="29"/>
        <v>0.21753959282568694</v>
      </c>
      <c r="N116" s="109">
        <f t="shared" si="29"/>
        <v>0.2131227164359189</v>
      </c>
      <c r="O116" s="109">
        <f t="shared" si="29"/>
        <v>0.20962147724016877</v>
      </c>
      <c r="P116" s="109">
        <f t="shared" si="29"/>
        <v>0.20606394418778287</v>
      </c>
      <c r="Q116" s="109">
        <f t="shared" si="29"/>
        <v>0.20268622919841511</v>
      </c>
      <c r="R116" s="109">
        <f t="shared" si="29"/>
        <v>0.19899059443790409</v>
      </c>
      <c r="S116" s="109">
        <f t="shared" si="29"/>
        <v>0.19535747683685134</v>
      </c>
      <c r="T116" s="109">
        <f t="shared" si="29"/>
        <v>0.19318502512800981</v>
      </c>
      <c r="U116" s="109">
        <f t="shared" si="29"/>
        <v>0.18858947938921625</v>
      </c>
      <c r="V116" s="109">
        <f t="shared" si="29"/>
        <v>0.18546065636408079</v>
      </c>
      <c r="W116" s="109">
        <f t="shared" si="29"/>
        <v>0.18162520356368889</v>
      </c>
      <c r="X116" s="109">
        <f t="shared" si="29"/>
        <v>0.17796043043521387</v>
      </c>
      <c r="Y116" s="109">
        <f t="shared" si="29"/>
        <v>0.17496002647630471</v>
      </c>
      <c r="Z116" s="109">
        <f t="shared" si="29"/>
        <v>0.17164540244119444</v>
      </c>
      <c r="AA116" s="109">
        <f t="shared" si="29"/>
        <v>0.168499958699591</v>
      </c>
      <c r="AB116" s="109">
        <f t="shared" si="29"/>
        <v>0.16586591216762206</v>
      </c>
      <c r="AC116" s="109">
        <f t="shared" si="29"/>
        <v>0.16214338246106075</v>
      </c>
      <c r="AD116" s="109">
        <f t="shared" si="29"/>
        <v>0.15802593377172885</v>
      </c>
      <c r="AE116" s="109">
        <f t="shared" si="29"/>
        <v>0.15476871250421298</v>
      </c>
      <c r="AF116" s="109">
        <f t="shared" si="29"/>
        <v>0.15158685831253091</v>
      </c>
      <c r="AG116" s="109"/>
      <c r="AH116" s="109"/>
      <c r="AI116" s="109"/>
      <c r="AJ116" s="109"/>
      <c r="AK116" s="109"/>
      <c r="AL116" s="109"/>
      <c r="AM116" s="109"/>
      <c r="AN116" s="109"/>
    </row>
    <row r="117" spans="1:40">
      <c r="A117" s="114" t="s">
        <v>788</v>
      </c>
      <c r="B117" s="109">
        <f t="shared" ref="B117:AF117" si="30">C37*(C77/SUMIF($A$42:$A$79,$A117,C$42:C$79))</f>
        <v>0</v>
      </c>
      <c r="C117" s="109">
        <f t="shared" si="30"/>
        <v>0</v>
      </c>
      <c r="D117" s="109">
        <f t="shared" si="30"/>
        <v>0</v>
      </c>
      <c r="E117" s="109">
        <f t="shared" si="30"/>
        <v>0</v>
      </c>
      <c r="F117" s="109">
        <f t="shared" si="30"/>
        <v>0</v>
      </c>
      <c r="G117" s="109">
        <f t="shared" si="30"/>
        <v>0</v>
      </c>
      <c r="H117" s="109">
        <f t="shared" si="30"/>
        <v>0</v>
      </c>
      <c r="I117" s="109">
        <f t="shared" si="30"/>
        <v>0</v>
      </c>
      <c r="J117" s="109">
        <f t="shared" si="30"/>
        <v>0</v>
      </c>
      <c r="K117" s="109">
        <f t="shared" si="30"/>
        <v>0</v>
      </c>
      <c r="L117" s="109">
        <f t="shared" si="30"/>
        <v>0</v>
      </c>
      <c r="M117" s="109">
        <f t="shared" si="30"/>
        <v>0</v>
      </c>
      <c r="N117" s="109">
        <f t="shared" si="30"/>
        <v>0</v>
      </c>
      <c r="O117" s="109">
        <f t="shared" si="30"/>
        <v>0</v>
      </c>
      <c r="P117" s="109">
        <f t="shared" si="30"/>
        <v>0</v>
      </c>
      <c r="Q117" s="109">
        <f t="shared" si="30"/>
        <v>0</v>
      </c>
      <c r="R117" s="109">
        <f t="shared" si="30"/>
        <v>0</v>
      </c>
      <c r="S117" s="109">
        <f t="shared" si="30"/>
        <v>0</v>
      </c>
      <c r="T117" s="109">
        <f t="shared" si="30"/>
        <v>0</v>
      </c>
      <c r="U117" s="109">
        <f t="shared" si="30"/>
        <v>0</v>
      </c>
      <c r="V117" s="109">
        <f t="shared" si="30"/>
        <v>0</v>
      </c>
      <c r="W117" s="109">
        <f t="shared" si="30"/>
        <v>0</v>
      </c>
      <c r="X117" s="109">
        <f t="shared" si="30"/>
        <v>0</v>
      </c>
      <c r="Y117" s="109">
        <f t="shared" si="30"/>
        <v>0</v>
      </c>
      <c r="Z117" s="109">
        <f t="shared" si="30"/>
        <v>0</v>
      </c>
      <c r="AA117" s="109">
        <f t="shared" si="30"/>
        <v>0</v>
      </c>
      <c r="AB117" s="109">
        <f t="shared" si="30"/>
        <v>0</v>
      </c>
      <c r="AC117" s="109">
        <f t="shared" si="30"/>
        <v>0</v>
      </c>
      <c r="AD117" s="109">
        <f t="shared" si="30"/>
        <v>0</v>
      </c>
      <c r="AE117" s="109">
        <f t="shared" si="30"/>
        <v>0</v>
      </c>
      <c r="AF117" s="109">
        <f t="shared" si="30"/>
        <v>0</v>
      </c>
      <c r="AG117" s="109"/>
      <c r="AH117" s="109"/>
      <c r="AI117" s="109"/>
      <c r="AJ117" s="109"/>
      <c r="AK117" s="109"/>
      <c r="AL117" s="109"/>
      <c r="AM117" s="109"/>
      <c r="AN117" s="109"/>
    </row>
    <row r="118" spans="1:40">
      <c r="A118" s="114" t="s">
        <v>788</v>
      </c>
      <c r="B118" s="109">
        <f t="shared" ref="B118:AF118" si="31">C38*(C78/SUMIF($A$42:$A$79,$A118,C$42:C$79))</f>
        <v>1.0488623192835744</v>
      </c>
      <c r="C118" s="109">
        <f t="shared" si="31"/>
        <v>1.1482478526980807E-2</v>
      </c>
      <c r="D118" s="109">
        <f t="shared" si="31"/>
        <v>6.0762806459827817E-2</v>
      </c>
      <c r="E118" s="109">
        <f t="shared" si="31"/>
        <v>0.10516239756854827</v>
      </c>
      <c r="F118" s="109">
        <f t="shared" si="31"/>
        <v>0.15223187708036312</v>
      </c>
      <c r="G118" s="109">
        <f t="shared" si="31"/>
        <v>0.2021545959076084</v>
      </c>
      <c r="H118" s="109">
        <f t="shared" si="31"/>
        <v>0.22691243319252138</v>
      </c>
      <c r="I118" s="109">
        <f t="shared" si="31"/>
        <v>0.25036837072964535</v>
      </c>
      <c r="J118" s="109">
        <f t="shared" si="31"/>
        <v>0.27093528884604062</v>
      </c>
      <c r="K118" s="109">
        <f t="shared" si="31"/>
        <v>0.29175093843884775</v>
      </c>
      <c r="L118" s="109">
        <f t="shared" si="31"/>
        <v>0.31251662122721197</v>
      </c>
      <c r="M118" s="109">
        <f t="shared" si="31"/>
        <v>0.33082323919926271</v>
      </c>
      <c r="N118" s="109">
        <f t="shared" si="31"/>
        <v>0.35082953575401565</v>
      </c>
      <c r="O118" s="109">
        <f t="shared" si="31"/>
        <v>0.38000325991534684</v>
      </c>
      <c r="P118" s="109">
        <f t="shared" si="31"/>
        <v>0.41470612539273105</v>
      </c>
      <c r="Q118" s="109">
        <f t="shared" si="31"/>
        <v>0.45673756547564587</v>
      </c>
      <c r="R118" s="109">
        <f t="shared" si="31"/>
        <v>0.50672662596326568</v>
      </c>
      <c r="S118" s="109">
        <f t="shared" si="31"/>
        <v>0.56367241838195847</v>
      </c>
      <c r="T118" s="109">
        <f t="shared" si="31"/>
        <v>0.60504386783482877</v>
      </c>
      <c r="U118" s="109">
        <f t="shared" si="31"/>
        <v>0.64651352284263974</v>
      </c>
      <c r="V118" s="109">
        <f t="shared" si="31"/>
        <v>0.69366198051645744</v>
      </c>
      <c r="W118" s="109">
        <f t="shared" si="31"/>
        <v>0.7402928206002064</v>
      </c>
      <c r="X118" s="109">
        <f t="shared" si="31"/>
        <v>0.79209863862420105</v>
      </c>
      <c r="Y118" s="109">
        <f t="shared" si="31"/>
        <v>0.84806899719301121</v>
      </c>
      <c r="Z118" s="109">
        <f t="shared" si="31"/>
        <v>0.90323958136524374</v>
      </c>
      <c r="AA118" s="109">
        <f t="shared" si="31"/>
        <v>0.96110618693996042</v>
      </c>
      <c r="AB118" s="109">
        <f t="shared" si="31"/>
        <v>1.0243610449095597</v>
      </c>
      <c r="AC118" s="109">
        <f t="shared" si="31"/>
        <v>1.0885159550729544</v>
      </c>
      <c r="AD118" s="109">
        <f t="shared" si="31"/>
        <v>1.1612098934988662</v>
      </c>
      <c r="AE118" s="109">
        <f t="shared" si="31"/>
        <v>1.2395384001358654</v>
      </c>
      <c r="AF118" s="109">
        <f t="shared" si="31"/>
        <v>1.3192152959571035</v>
      </c>
      <c r="AG118" s="109"/>
      <c r="AH118" s="109"/>
      <c r="AI118" s="109"/>
      <c r="AJ118" s="109"/>
      <c r="AK118" s="109"/>
      <c r="AL118" s="109"/>
      <c r="AM118" s="109"/>
      <c r="AN118" s="109"/>
    </row>
    <row r="119" spans="1:40" s="8" customFormat="1"/>
    <row r="120" spans="1:40" s="8" customFormat="1">
      <c r="A120" s="139" t="s">
        <v>2088</v>
      </c>
    </row>
    <row r="121" spans="1:40" s="8" customFormat="1"/>
    <row r="122" spans="1:40" s="8" customFormat="1">
      <c r="A122" s="8" t="s">
        <v>2089</v>
      </c>
      <c r="B122" s="8" t="s">
        <v>2090</v>
      </c>
      <c r="C122" s="8" t="s">
        <v>2093</v>
      </c>
    </row>
    <row r="123" spans="1:40" s="8" customFormat="1">
      <c r="A123" s="8">
        <v>2022</v>
      </c>
      <c r="B123" s="8">
        <v>224</v>
      </c>
      <c r="C123" s="15">
        <f>1/(B123/'Calculations Etc'!$B$33)*'Calculations Etc'!$B$23*INDEX('AEO 7 (2021)'!$41:$41,MATCH(A123,'AEO 7 (2021)'!$1:$1,0))/INDEX('AEO 7 (2021)'!$38:$38,MATCH(A123,'AEO 7 (2021)'!$1:$1,0))</f>
        <v>4.4349306088874353E-4</v>
      </c>
    </row>
    <row r="124" spans="1:40" s="8" customFormat="1">
      <c r="A124" s="8">
        <v>2023</v>
      </c>
      <c r="B124" s="8">
        <v>202</v>
      </c>
      <c r="C124" s="15">
        <f>1/(B124/'Calculations Etc'!$B$33)*'Calculations Etc'!$B$23*INDEX('AEO 7 (2021)'!$41:$41,MATCH(A124,'AEO 7 (2021)'!$1:$1,0))/INDEX('AEO 7 (2021)'!$38:$38,MATCH(A124,'AEO 7 (2021)'!$1:$1,0))</f>
        <v>4.9179385282965761E-4</v>
      </c>
    </row>
    <row r="125" spans="1:40" s="8" customFormat="1">
      <c r="A125" s="8">
        <v>2024</v>
      </c>
      <c r="B125" s="8">
        <v>192</v>
      </c>
      <c r="C125" s="15">
        <f>1/(B125/'Calculations Etc'!$B$33)*'Calculations Etc'!$B$23*INDEX('AEO 7 (2021)'!$41:$41,MATCH(A125,'AEO 7 (2021)'!$1:$1,0))/INDEX('AEO 7 (2021)'!$38:$38,MATCH(A125,'AEO 7 (2021)'!$1:$1,0))</f>
        <v>5.174051794644127E-4</v>
      </c>
    </row>
    <row r="126" spans="1:40" s="8" customFormat="1">
      <c r="A126" s="8">
        <v>2025</v>
      </c>
      <c r="B126" s="8">
        <v>179</v>
      </c>
      <c r="C126" s="15">
        <f>1/(B126/'Calculations Etc'!$B$33)*'Calculations Etc'!$B$23*INDEX('AEO 7 (2021)'!$41:$41,MATCH(A126,'AEO 7 (2021)'!$1:$1,0))/INDEX('AEO 7 (2021)'!$38:$38,MATCH(A126,'AEO 7 (2021)'!$1:$1,0))</f>
        <v>5.5498219220506228E-4</v>
      </c>
    </row>
    <row r="127" spans="1:40" s="8" customFormat="1">
      <c r="A127" s="8">
        <v>2026</v>
      </c>
      <c r="B127" s="8">
        <v>161</v>
      </c>
      <c r="C127" s="15">
        <f>1/(B127/'Calculations Etc'!$B$33)*'Calculations Etc'!$B$23*INDEX('AEO 7 (2021)'!$41:$41,MATCH(A127,'AEO 7 (2021)'!$1:$1,0))/INDEX('AEO 7 (2021)'!$38:$38,MATCH(A127,'AEO 7 (2021)'!$1:$1,0))</f>
        <v>6.1702942871432137E-4</v>
      </c>
    </row>
    <row r="128" spans="1:40" s="8" customFormat="1"/>
    <row r="129" s="8" customFormat="1"/>
    <row r="130" s="8" customFormat="1"/>
    <row r="131" s="8" customFormat="1"/>
    <row r="132" s="8" customFormat="1"/>
    <row r="133" s="8" customFormat="1"/>
    <row r="134" s="8" customFormat="1"/>
    <row r="135" s="8" customFormat="1"/>
    <row r="136" s="8" customFormat="1"/>
    <row r="137" s="8" customFormat="1"/>
    <row r="138" s="8" customFormat="1"/>
    <row r="139" s="8" customFormat="1"/>
    <row r="140" s="8" customFormat="1"/>
    <row r="141" s="8" customFormat="1"/>
    <row r="142" s="8" customFormat="1"/>
    <row r="143" s="8" customFormat="1"/>
    <row r="144" s="8" customFormat="1"/>
    <row r="145" s="8" customFormat="1"/>
    <row r="146" s="8" customFormat="1"/>
    <row r="147" s="8" customFormat="1"/>
    <row r="148" s="8" customFormat="1"/>
    <row r="149" s="8" customFormat="1"/>
    <row r="150" s="8" customFormat="1"/>
    <row r="151" s="8" customFormat="1"/>
    <row r="152" s="8" customFormat="1"/>
    <row r="153" s="8" customFormat="1"/>
    <row r="154" s="8" customFormat="1"/>
    <row r="155" s="8" customFormat="1"/>
    <row r="156" s="8" customFormat="1"/>
    <row r="157" s="8" customFormat="1"/>
    <row r="158" s="8" customFormat="1"/>
    <row r="159" s="8" customFormat="1"/>
    <row r="160" s="8" customFormat="1"/>
    <row r="161" s="8" customFormat="1"/>
    <row r="162" s="8" customFormat="1"/>
    <row r="163" s="8" customFormat="1"/>
    <row r="164" s="8" customFormat="1"/>
    <row r="165" s="8" customFormat="1"/>
    <row r="166" s="8" customFormat="1"/>
    <row r="167" s="8" customFormat="1"/>
    <row r="168" s="8" customFormat="1"/>
    <row r="169" s="8" customFormat="1"/>
    <row r="170" s="8" customFormat="1"/>
    <row r="171" s="8" customFormat="1"/>
    <row r="172" s="8" customFormat="1"/>
    <row r="173" s="8" customFormat="1"/>
    <row r="174" s="8" customFormat="1"/>
    <row r="175" s="8" customFormat="1"/>
    <row r="176" s="8" customFormat="1"/>
    <row r="177" s="8" customFormat="1"/>
    <row r="178" s="8" customFormat="1"/>
    <row r="179" s="8" customFormat="1"/>
    <row r="180" s="8" customFormat="1"/>
    <row r="181" s="8" customFormat="1"/>
    <row r="182" s="8" customFormat="1"/>
    <row r="183" s="8" customFormat="1"/>
    <row r="184" s="8" customFormat="1"/>
    <row r="185" s="8" customFormat="1"/>
    <row r="186" s="8" customFormat="1"/>
    <row r="187" s="8" customFormat="1"/>
    <row r="188" s="8" customFormat="1"/>
    <row r="189" s="8" customFormat="1"/>
    <row r="190" s="8" customFormat="1"/>
    <row r="191" s="8" customFormat="1"/>
    <row r="192" s="8" customFormat="1"/>
    <row r="193" s="8" customFormat="1"/>
    <row r="194" s="8" customFormat="1"/>
    <row r="195" s="8" customFormat="1"/>
    <row r="196" s="8" customFormat="1"/>
    <row r="197" s="8" customFormat="1"/>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78" customWidth="1"/>
    <col min="2" max="32" width="8.81640625" style="78" hidden="1" customWidth="1"/>
    <col min="33" max="35" width="8.81640625" style="78" bestFit="1" customWidth="1"/>
    <col min="36" max="37" width="8.81640625" style="78" customWidth="1"/>
    <col min="38" max="245" width="9.08984375" style="78"/>
    <col min="246" max="246" width="37.7265625" style="78" customWidth="1"/>
    <col min="247" max="273" width="12.08984375" style="78" customWidth="1"/>
    <col min="274" max="274" width="12.7265625" style="78" customWidth="1"/>
    <col min="275" max="276" width="9.08984375" style="78"/>
    <col min="277" max="278" width="13.36328125" style="78" customWidth="1"/>
    <col min="279" max="279" width="13.81640625" style="78" customWidth="1"/>
    <col min="280" max="501" width="9.08984375" style="78"/>
    <col min="502" max="502" width="37.7265625" style="78" customWidth="1"/>
    <col min="503" max="529" width="12.08984375" style="78" customWidth="1"/>
    <col min="530" max="530" width="12.7265625" style="78" customWidth="1"/>
    <col min="531" max="532" width="9.08984375" style="78"/>
    <col min="533" max="534" width="13.36328125" style="78" customWidth="1"/>
    <col min="535" max="535" width="13.81640625" style="78" customWidth="1"/>
    <col min="536" max="757" width="9.08984375" style="78"/>
    <col min="758" max="758" width="37.7265625" style="78" customWidth="1"/>
    <col min="759" max="785" width="12.08984375" style="78" customWidth="1"/>
    <col min="786" max="786" width="12.7265625" style="78" customWidth="1"/>
    <col min="787" max="788" width="9.08984375" style="78"/>
    <col min="789" max="790" width="13.36328125" style="78" customWidth="1"/>
    <col min="791" max="791" width="13.81640625" style="78" customWidth="1"/>
    <col min="792" max="1013" width="9.08984375" style="78"/>
    <col min="1014" max="1014" width="37.7265625" style="78" customWidth="1"/>
    <col min="1015" max="1041" width="12.08984375" style="78" customWidth="1"/>
    <col min="1042" max="1042" width="12.7265625" style="78" customWidth="1"/>
    <col min="1043" max="1044" width="9.08984375" style="78"/>
    <col min="1045" max="1046" width="13.36328125" style="78" customWidth="1"/>
    <col min="1047" max="1047" width="13.81640625" style="78" customWidth="1"/>
    <col min="1048" max="1269" width="9.08984375" style="78"/>
    <col min="1270" max="1270" width="37.7265625" style="78" customWidth="1"/>
    <col min="1271" max="1297" width="12.08984375" style="78" customWidth="1"/>
    <col min="1298" max="1298" width="12.7265625" style="78" customWidth="1"/>
    <col min="1299" max="1300" width="9.08984375" style="78"/>
    <col min="1301" max="1302" width="13.36328125" style="78" customWidth="1"/>
    <col min="1303" max="1303" width="13.81640625" style="78" customWidth="1"/>
    <col min="1304" max="1525" width="9.08984375" style="78"/>
    <col min="1526" max="1526" width="37.7265625" style="78" customWidth="1"/>
    <col min="1527" max="1553" width="12.08984375" style="78" customWidth="1"/>
    <col min="1554" max="1554" width="12.7265625" style="78" customWidth="1"/>
    <col min="1555" max="1556" width="9.08984375" style="78"/>
    <col min="1557" max="1558" width="13.36328125" style="78" customWidth="1"/>
    <col min="1559" max="1559" width="13.81640625" style="78" customWidth="1"/>
    <col min="1560" max="1781" width="9.08984375" style="78"/>
    <col min="1782" max="1782" width="37.7265625" style="78" customWidth="1"/>
    <col min="1783" max="1809" width="12.08984375" style="78" customWidth="1"/>
    <col min="1810" max="1810" width="12.7265625" style="78" customWidth="1"/>
    <col min="1811" max="1812" width="9.08984375" style="78"/>
    <col min="1813" max="1814" width="13.36328125" style="78" customWidth="1"/>
    <col min="1815" max="1815" width="13.81640625" style="78" customWidth="1"/>
    <col min="1816" max="2037" width="9.08984375" style="78"/>
    <col min="2038" max="2038" width="37.7265625" style="78" customWidth="1"/>
    <col min="2039" max="2065" width="12.08984375" style="78" customWidth="1"/>
    <col min="2066" max="2066" width="12.7265625" style="78" customWidth="1"/>
    <col min="2067" max="2068" width="9.08984375" style="78"/>
    <col min="2069" max="2070" width="13.36328125" style="78" customWidth="1"/>
    <col min="2071" max="2071" width="13.81640625" style="78" customWidth="1"/>
    <col min="2072" max="2293" width="9.08984375" style="78"/>
    <col min="2294" max="2294" width="37.7265625" style="78" customWidth="1"/>
    <col min="2295" max="2321" width="12.08984375" style="78" customWidth="1"/>
    <col min="2322" max="2322" width="12.7265625" style="78" customWidth="1"/>
    <col min="2323" max="2324" width="9.08984375" style="78"/>
    <col min="2325" max="2326" width="13.36328125" style="78" customWidth="1"/>
    <col min="2327" max="2327" width="13.81640625" style="78" customWidth="1"/>
    <col min="2328" max="2549" width="9.08984375" style="78"/>
    <col min="2550" max="2550" width="37.7265625" style="78" customWidth="1"/>
    <col min="2551" max="2577" width="12.08984375" style="78" customWidth="1"/>
    <col min="2578" max="2578" width="12.7265625" style="78" customWidth="1"/>
    <col min="2579" max="2580" width="9.08984375" style="78"/>
    <col min="2581" max="2582" width="13.36328125" style="78" customWidth="1"/>
    <col min="2583" max="2583" width="13.81640625" style="78" customWidth="1"/>
    <col min="2584" max="2805" width="9.08984375" style="78"/>
    <col min="2806" max="2806" width="37.7265625" style="78" customWidth="1"/>
    <col min="2807" max="2833" width="12.08984375" style="78" customWidth="1"/>
    <col min="2834" max="2834" width="12.7265625" style="78" customWidth="1"/>
    <col min="2835" max="2836" width="9.08984375" style="78"/>
    <col min="2837" max="2838" width="13.36328125" style="78" customWidth="1"/>
    <col min="2839" max="2839" width="13.81640625" style="78" customWidth="1"/>
    <col min="2840" max="3061" width="9.08984375" style="78"/>
    <col min="3062" max="3062" width="37.7265625" style="78" customWidth="1"/>
    <col min="3063" max="3089" width="12.08984375" style="78" customWidth="1"/>
    <col min="3090" max="3090" width="12.7265625" style="78" customWidth="1"/>
    <col min="3091" max="3092" width="9.08984375" style="78"/>
    <col min="3093" max="3094" width="13.36328125" style="78" customWidth="1"/>
    <col min="3095" max="3095" width="13.81640625" style="78" customWidth="1"/>
    <col min="3096" max="3317" width="9.08984375" style="78"/>
    <col min="3318" max="3318" width="37.7265625" style="78" customWidth="1"/>
    <col min="3319" max="3345" width="12.08984375" style="78" customWidth="1"/>
    <col min="3346" max="3346" width="12.7265625" style="78" customWidth="1"/>
    <col min="3347" max="3348" width="9.08984375" style="78"/>
    <col min="3349" max="3350" width="13.36328125" style="78" customWidth="1"/>
    <col min="3351" max="3351" width="13.81640625" style="78" customWidth="1"/>
    <col min="3352" max="3573" width="9.08984375" style="78"/>
    <col min="3574" max="3574" width="37.7265625" style="78" customWidth="1"/>
    <col min="3575" max="3601" width="12.08984375" style="78" customWidth="1"/>
    <col min="3602" max="3602" width="12.7265625" style="78" customWidth="1"/>
    <col min="3603" max="3604" width="9.08984375" style="78"/>
    <col min="3605" max="3606" width="13.36328125" style="78" customWidth="1"/>
    <col min="3607" max="3607" width="13.81640625" style="78" customWidth="1"/>
    <col min="3608" max="3829" width="9.08984375" style="78"/>
    <col min="3830" max="3830" width="37.7265625" style="78" customWidth="1"/>
    <col min="3831" max="3857" width="12.08984375" style="78" customWidth="1"/>
    <col min="3858" max="3858" width="12.7265625" style="78" customWidth="1"/>
    <col min="3859" max="3860" width="9.08984375" style="78"/>
    <col min="3861" max="3862" width="13.36328125" style="78" customWidth="1"/>
    <col min="3863" max="3863" width="13.81640625" style="78" customWidth="1"/>
    <col min="3864" max="4085" width="9.08984375" style="78"/>
    <col min="4086" max="4086" width="37.7265625" style="78" customWidth="1"/>
    <col min="4087" max="4113" width="12.08984375" style="78" customWidth="1"/>
    <col min="4114" max="4114" width="12.7265625" style="78" customWidth="1"/>
    <col min="4115" max="4116" width="9.08984375" style="78"/>
    <col min="4117" max="4118" width="13.36328125" style="78" customWidth="1"/>
    <col min="4119" max="4119" width="13.81640625" style="78" customWidth="1"/>
    <col min="4120" max="4341" width="9.08984375" style="78"/>
    <col min="4342" max="4342" width="37.7265625" style="78" customWidth="1"/>
    <col min="4343" max="4369" width="12.08984375" style="78" customWidth="1"/>
    <col min="4370" max="4370" width="12.7265625" style="78" customWidth="1"/>
    <col min="4371" max="4372" width="9.08984375" style="78"/>
    <col min="4373" max="4374" width="13.36328125" style="78" customWidth="1"/>
    <col min="4375" max="4375" width="13.81640625" style="78" customWidth="1"/>
    <col min="4376" max="4597" width="9.08984375" style="78"/>
    <col min="4598" max="4598" width="37.7265625" style="78" customWidth="1"/>
    <col min="4599" max="4625" width="12.08984375" style="78" customWidth="1"/>
    <col min="4626" max="4626" width="12.7265625" style="78" customWidth="1"/>
    <col min="4627" max="4628" width="9.08984375" style="78"/>
    <col min="4629" max="4630" width="13.36328125" style="78" customWidth="1"/>
    <col min="4631" max="4631" width="13.81640625" style="78" customWidth="1"/>
    <col min="4632" max="4853" width="9.08984375" style="78"/>
    <col min="4854" max="4854" width="37.7265625" style="78" customWidth="1"/>
    <col min="4855" max="4881" width="12.08984375" style="78" customWidth="1"/>
    <col min="4882" max="4882" width="12.7265625" style="78" customWidth="1"/>
    <col min="4883" max="4884" width="9.08984375" style="78"/>
    <col min="4885" max="4886" width="13.36328125" style="78" customWidth="1"/>
    <col min="4887" max="4887" width="13.81640625" style="78" customWidth="1"/>
    <col min="4888" max="5109" width="9.08984375" style="78"/>
    <col min="5110" max="5110" width="37.7265625" style="78" customWidth="1"/>
    <col min="5111" max="5137" width="12.08984375" style="78" customWidth="1"/>
    <col min="5138" max="5138" width="12.7265625" style="78" customWidth="1"/>
    <col min="5139" max="5140" width="9.08984375" style="78"/>
    <col min="5141" max="5142" width="13.36328125" style="78" customWidth="1"/>
    <col min="5143" max="5143" width="13.81640625" style="78" customWidth="1"/>
    <col min="5144" max="5365" width="9.08984375" style="78"/>
    <col min="5366" max="5366" width="37.7265625" style="78" customWidth="1"/>
    <col min="5367" max="5393" width="12.08984375" style="78" customWidth="1"/>
    <col min="5394" max="5394" width="12.7265625" style="78" customWidth="1"/>
    <col min="5395" max="5396" width="9.08984375" style="78"/>
    <col min="5397" max="5398" width="13.36328125" style="78" customWidth="1"/>
    <col min="5399" max="5399" width="13.81640625" style="78" customWidth="1"/>
    <col min="5400" max="5621" width="9.08984375" style="78"/>
    <col min="5622" max="5622" width="37.7265625" style="78" customWidth="1"/>
    <col min="5623" max="5649" width="12.08984375" style="78" customWidth="1"/>
    <col min="5650" max="5650" width="12.7265625" style="78" customWidth="1"/>
    <col min="5651" max="5652" width="9.08984375" style="78"/>
    <col min="5653" max="5654" width="13.36328125" style="78" customWidth="1"/>
    <col min="5655" max="5655" width="13.81640625" style="78" customWidth="1"/>
    <col min="5656" max="5877" width="9.08984375" style="78"/>
    <col min="5878" max="5878" width="37.7265625" style="78" customWidth="1"/>
    <col min="5879" max="5905" width="12.08984375" style="78" customWidth="1"/>
    <col min="5906" max="5906" width="12.7265625" style="78" customWidth="1"/>
    <col min="5907" max="5908" width="9.08984375" style="78"/>
    <col min="5909" max="5910" width="13.36328125" style="78" customWidth="1"/>
    <col min="5911" max="5911" width="13.81640625" style="78" customWidth="1"/>
    <col min="5912" max="6133" width="9.08984375" style="78"/>
    <col min="6134" max="6134" width="37.7265625" style="78" customWidth="1"/>
    <col min="6135" max="6161" width="12.08984375" style="78" customWidth="1"/>
    <col min="6162" max="6162" width="12.7265625" style="78" customWidth="1"/>
    <col min="6163" max="6164" width="9.08984375" style="78"/>
    <col min="6165" max="6166" width="13.36328125" style="78" customWidth="1"/>
    <col min="6167" max="6167" width="13.81640625" style="78" customWidth="1"/>
    <col min="6168" max="6389" width="9.08984375" style="78"/>
    <col min="6390" max="6390" width="37.7265625" style="78" customWidth="1"/>
    <col min="6391" max="6417" width="12.08984375" style="78" customWidth="1"/>
    <col min="6418" max="6418" width="12.7265625" style="78" customWidth="1"/>
    <col min="6419" max="6420" width="9.08984375" style="78"/>
    <col min="6421" max="6422" width="13.36328125" style="78" customWidth="1"/>
    <col min="6423" max="6423" width="13.81640625" style="78" customWidth="1"/>
    <col min="6424" max="6645" width="9.08984375" style="78"/>
    <col min="6646" max="6646" width="37.7265625" style="78" customWidth="1"/>
    <col min="6647" max="6673" width="12.08984375" style="78" customWidth="1"/>
    <col min="6674" max="6674" width="12.7265625" style="78" customWidth="1"/>
    <col min="6675" max="6676" width="9.08984375" style="78"/>
    <col min="6677" max="6678" width="13.36328125" style="78" customWidth="1"/>
    <col min="6679" max="6679" width="13.81640625" style="78" customWidth="1"/>
    <col min="6680" max="6901" width="9.08984375" style="78"/>
    <col min="6902" max="6902" width="37.7265625" style="78" customWidth="1"/>
    <col min="6903" max="6929" width="12.08984375" style="78" customWidth="1"/>
    <col min="6930" max="6930" width="12.7265625" style="78" customWidth="1"/>
    <col min="6931" max="6932" width="9.08984375" style="78"/>
    <col min="6933" max="6934" width="13.36328125" style="78" customWidth="1"/>
    <col min="6935" max="6935" width="13.81640625" style="78" customWidth="1"/>
    <col min="6936" max="7157" width="9.08984375" style="78"/>
    <col min="7158" max="7158" width="37.7265625" style="78" customWidth="1"/>
    <col min="7159" max="7185" width="12.08984375" style="78" customWidth="1"/>
    <col min="7186" max="7186" width="12.7265625" style="78" customWidth="1"/>
    <col min="7187" max="7188" width="9.08984375" style="78"/>
    <col min="7189" max="7190" width="13.36328125" style="78" customWidth="1"/>
    <col min="7191" max="7191" width="13.81640625" style="78" customWidth="1"/>
    <col min="7192" max="7413" width="9.08984375" style="78"/>
    <col min="7414" max="7414" width="37.7265625" style="78" customWidth="1"/>
    <col min="7415" max="7441" width="12.08984375" style="78" customWidth="1"/>
    <col min="7442" max="7442" width="12.7265625" style="78" customWidth="1"/>
    <col min="7443" max="7444" width="9.08984375" style="78"/>
    <col min="7445" max="7446" width="13.36328125" style="78" customWidth="1"/>
    <col min="7447" max="7447" width="13.81640625" style="78" customWidth="1"/>
    <col min="7448" max="7669" width="9.08984375" style="78"/>
    <col min="7670" max="7670" width="37.7265625" style="78" customWidth="1"/>
    <col min="7671" max="7697" width="12.08984375" style="78" customWidth="1"/>
    <col min="7698" max="7698" width="12.7265625" style="78" customWidth="1"/>
    <col min="7699" max="7700" width="9.08984375" style="78"/>
    <col min="7701" max="7702" width="13.36328125" style="78" customWidth="1"/>
    <col min="7703" max="7703" width="13.81640625" style="78" customWidth="1"/>
    <col min="7704" max="7925" width="9.08984375" style="78"/>
    <col min="7926" max="7926" width="37.7265625" style="78" customWidth="1"/>
    <col min="7927" max="7953" width="12.08984375" style="78" customWidth="1"/>
    <col min="7954" max="7954" width="12.7265625" style="78" customWidth="1"/>
    <col min="7955" max="7956" width="9.08984375" style="78"/>
    <col min="7957" max="7958" width="13.36328125" style="78" customWidth="1"/>
    <col min="7959" max="7959" width="13.81640625" style="78" customWidth="1"/>
    <col min="7960" max="8181" width="9.08984375" style="78"/>
    <col min="8182" max="8182" width="37.7265625" style="78" customWidth="1"/>
    <col min="8183" max="8209" width="12.08984375" style="78" customWidth="1"/>
    <col min="8210" max="8210" width="12.7265625" style="78" customWidth="1"/>
    <col min="8211" max="8212" width="9.08984375" style="78"/>
    <col min="8213" max="8214" width="13.36328125" style="78" customWidth="1"/>
    <col min="8215" max="8215" width="13.81640625" style="78" customWidth="1"/>
    <col min="8216" max="8437" width="9.08984375" style="78"/>
    <col min="8438" max="8438" width="37.7265625" style="78" customWidth="1"/>
    <col min="8439" max="8465" width="12.08984375" style="78" customWidth="1"/>
    <col min="8466" max="8466" width="12.7265625" style="78" customWidth="1"/>
    <col min="8467" max="8468" width="9.08984375" style="78"/>
    <col min="8469" max="8470" width="13.36328125" style="78" customWidth="1"/>
    <col min="8471" max="8471" width="13.81640625" style="78" customWidth="1"/>
    <col min="8472" max="8693" width="9.08984375" style="78"/>
    <col min="8694" max="8694" width="37.7265625" style="78" customWidth="1"/>
    <col min="8695" max="8721" width="12.08984375" style="78" customWidth="1"/>
    <col min="8722" max="8722" width="12.7265625" style="78" customWidth="1"/>
    <col min="8723" max="8724" width="9.08984375" style="78"/>
    <col min="8725" max="8726" width="13.36328125" style="78" customWidth="1"/>
    <col min="8727" max="8727" width="13.81640625" style="78" customWidth="1"/>
    <col min="8728" max="8949" width="9.08984375" style="78"/>
    <col min="8950" max="8950" width="37.7265625" style="78" customWidth="1"/>
    <col min="8951" max="8977" width="12.08984375" style="78" customWidth="1"/>
    <col min="8978" max="8978" width="12.7265625" style="78" customWidth="1"/>
    <col min="8979" max="8980" width="9.08984375" style="78"/>
    <col min="8981" max="8982" width="13.36328125" style="78" customWidth="1"/>
    <col min="8983" max="8983" width="13.81640625" style="78" customWidth="1"/>
    <col min="8984" max="9205" width="9.08984375" style="78"/>
    <col min="9206" max="9206" width="37.7265625" style="78" customWidth="1"/>
    <col min="9207" max="9233" width="12.08984375" style="78" customWidth="1"/>
    <col min="9234" max="9234" width="12.7265625" style="78" customWidth="1"/>
    <col min="9235" max="9236" width="9.08984375" style="78"/>
    <col min="9237" max="9238" width="13.36328125" style="78" customWidth="1"/>
    <col min="9239" max="9239" width="13.81640625" style="78" customWidth="1"/>
    <col min="9240" max="9461" width="9.08984375" style="78"/>
    <col min="9462" max="9462" width="37.7265625" style="78" customWidth="1"/>
    <col min="9463" max="9489" width="12.08984375" style="78" customWidth="1"/>
    <col min="9490" max="9490" width="12.7265625" style="78" customWidth="1"/>
    <col min="9491" max="9492" width="9.08984375" style="78"/>
    <col min="9493" max="9494" width="13.36328125" style="78" customWidth="1"/>
    <col min="9495" max="9495" width="13.81640625" style="78" customWidth="1"/>
    <col min="9496" max="9717" width="9.08984375" style="78"/>
    <col min="9718" max="9718" width="37.7265625" style="78" customWidth="1"/>
    <col min="9719" max="9745" width="12.08984375" style="78" customWidth="1"/>
    <col min="9746" max="9746" width="12.7265625" style="78" customWidth="1"/>
    <col min="9747" max="9748" width="9.08984375" style="78"/>
    <col min="9749" max="9750" width="13.36328125" style="78" customWidth="1"/>
    <col min="9751" max="9751" width="13.81640625" style="78" customWidth="1"/>
    <col min="9752" max="9973" width="9.08984375" style="78"/>
    <col min="9974" max="9974" width="37.7265625" style="78" customWidth="1"/>
    <col min="9975" max="10001" width="12.08984375" style="78" customWidth="1"/>
    <col min="10002" max="10002" width="12.7265625" style="78" customWidth="1"/>
    <col min="10003" max="10004" width="9.08984375" style="78"/>
    <col min="10005" max="10006" width="13.36328125" style="78" customWidth="1"/>
    <col min="10007" max="10007" width="13.81640625" style="78" customWidth="1"/>
    <col min="10008" max="10229" width="9.08984375" style="78"/>
    <col min="10230" max="10230" width="37.7265625" style="78" customWidth="1"/>
    <col min="10231" max="10257" width="12.08984375" style="78" customWidth="1"/>
    <col min="10258" max="10258" width="12.7265625" style="78" customWidth="1"/>
    <col min="10259" max="10260" width="9.08984375" style="78"/>
    <col min="10261" max="10262" width="13.36328125" style="78" customWidth="1"/>
    <col min="10263" max="10263" width="13.81640625" style="78" customWidth="1"/>
    <col min="10264" max="10485" width="9.08984375" style="78"/>
    <col min="10486" max="10486" width="37.7265625" style="78" customWidth="1"/>
    <col min="10487" max="10513" width="12.08984375" style="78" customWidth="1"/>
    <col min="10514" max="10514" width="12.7265625" style="78" customWidth="1"/>
    <col min="10515" max="10516" width="9.08984375" style="78"/>
    <col min="10517" max="10518" width="13.36328125" style="78" customWidth="1"/>
    <col min="10519" max="10519" width="13.81640625" style="78" customWidth="1"/>
    <col min="10520" max="10741" width="9.08984375" style="78"/>
    <col min="10742" max="10742" width="37.7265625" style="78" customWidth="1"/>
    <col min="10743" max="10769" width="12.08984375" style="78" customWidth="1"/>
    <col min="10770" max="10770" width="12.7265625" style="78" customWidth="1"/>
    <col min="10771" max="10772" width="9.08984375" style="78"/>
    <col min="10773" max="10774" width="13.36328125" style="78" customWidth="1"/>
    <col min="10775" max="10775" width="13.81640625" style="78" customWidth="1"/>
    <col min="10776" max="10997" width="9.08984375" style="78"/>
    <col min="10998" max="10998" width="37.7265625" style="78" customWidth="1"/>
    <col min="10999" max="11025" width="12.08984375" style="78" customWidth="1"/>
    <col min="11026" max="11026" width="12.7265625" style="78" customWidth="1"/>
    <col min="11027" max="11028" width="9.08984375" style="78"/>
    <col min="11029" max="11030" width="13.36328125" style="78" customWidth="1"/>
    <col min="11031" max="11031" width="13.81640625" style="78" customWidth="1"/>
    <col min="11032" max="11253" width="9.08984375" style="78"/>
    <col min="11254" max="11254" width="37.7265625" style="78" customWidth="1"/>
    <col min="11255" max="11281" width="12.08984375" style="78" customWidth="1"/>
    <col min="11282" max="11282" width="12.7265625" style="78" customWidth="1"/>
    <col min="11283" max="11284" width="9.08984375" style="78"/>
    <col min="11285" max="11286" width="13.36328125" style="78" customWidth="1"/>
    <col min="11287" max="11287" width="13.81640625" style="78" customWidth="1"/>
    <col min="11288" max="11509" width="9.08984375" style="78"/>
    <col min="11510" max="11510" width="37.7265625" style="78" customWidth="1"/>
    <col min="11511" max="11537" width="12.08984375" style="78" customWidth="1"/>
    <col min="11538" max="11538" width="12.7265625" style="78" customWidth="1"/>
    <col min="11539" max="11540" width="9.08984375" style="78"/>
    <col min="11541" max="11542" width="13.36328125" style="78" customWidth="1"/>
    <col min="11543" max="11543" width="13.81640625" style="78" customWidth="1"/>
    <col min="11544" max="11765" width="9.08984375" style="78"/>
    <col min="11766" max="11766" width="37.7265625" style="78" customWidth="1"/>
    <col min="11767" max="11793" width="12.08984375" style="78" customWidth="1"/>
    <col min="11794" max="11794" width="12.7265625" style="78" customWidth="1"/>
    <col min="11795" max="11796" width="9.08984375" style="78"/>
    <col min="11797" max="11798" width="13.36328125" style="78" customWidth="1"/>
    <col min="11799" max="11799" width="13.81640625" style="78" customWidth="1"/>
    <col min="11800" max="12021" width="9.08984375" style="78"/>
    <col min="12022" max="12022" width="37.7265625" style="78" customWidth="1"/>
    <col min="12023" max="12049" width="12.08984375" style="78" customWidth="1"/>
    <col min="12050" max="12050" width="12.7265625" style="78" customWidth="1"/>
    <col min="12051" max="12052" width="9.08984375" style="78"/>
    <col min="12053" max="12054" width="13.36328125" style="78" customWidth="1"/>
    <col min="12055" max="12055" width="13.81640625" style="78" customWidth="1"/>
    <col min="12056" max="12277" width="9.08984375" style="78"/>
    <col min="12278" max="12278" width="37.7265625" style="78" customWidth="1"/>
    <col min="12279" max="12305" width="12.08984375" style="78" customWidth="1"/>
    <col min="12306" max="12306" width="12.7265625" style="78" customWidth="1"/>
    <col min="12307" max="12308" width="9.08984375" style="78"/>
    <col min="12309" max="12310" width="13.36328125" style="78" customWidth="1"/>
    <col min="12311" max="12311" width="13.81640625" style="78" customWidth="1"/>
    <col min="12312" max="12533" width="9.08984375" style="78"/>
    <col min="12534" max="12534" width="37.7265625" style="78" customWidth="1"/>
    <col min="12535" max="12561" width="12.08984375" style="78" customWidth="1"/>
    <col min="12562" max="12562" width="12.7265625" style="78" customWidth="1"/>
    <col min="12563" max="12564" width="9.08984375" style="78"/>
    <col min="12565" max="12566" width="13.36328125" style="78" customWidth="1"/>
    <col min="12567" max="12567" width="13.81640625" style="78" customWidth="1"/>
    <col min="12568" max="12789" width="9.08984375" style="78"/>
    <col min="12790" max="12790" width="37.7265625" style="78" customWidth="1"/>
    <col min="12791" max="12817" width="12.08984375" style="78" customWidth="1"/>
    <col min="12818" max="12818" width="12.7265625" style="78" customWidth="1"/>
    <col min="12819" max="12820" width="9.08984375" style="78"/>
    <col min="12821" max="12822" width="13.36328125" style="78" customWidth="1"/>
    <col min="12823" max="12823" width="13.81640625" style="78" customWidth="1"/>
    <col min="12824" max="13045" width="9.08984375" style="78"/>
    <col min="13046" max="13046" width="37.7265625" style="78" customWidth="1"/>
    <col min="13047" max="13073" width="12.08984375" style="78" customWidth="1"/>
    <col min="13074" max="13074" width="12.7265625" style="78" customWidth="1"/>
    <col min="13075" max="13076" width="9.08984375" style="78"/>
    <col min="13077" max="13078" width="13.36328125" style="78" customWidth="1"/>
    <col min="13079" max="13079" width="13.81640625" style="78" customWidth="1"/>
    <col min="13080" max="13301" width="9.08984375" style="78"/>
    <col min="13302" max="13302" width="37.7265625" style="78" customWidth="1"/>
    <col min="13303" max="13329" width="12.08984375" style="78" customWidth="1"/>
    <col min="13330" max="13330" width="12.7265625" style="78" customWidth="1"/>
    <col min="13331" max="13332" width="9.08984375" style="78"/>
    <col min="13333" max="13334" width="13.36328125" style="78" customWidth="1"/>
    <col min="13335" max="13335" width="13.81640625" style="78" customWidth="1"/>
    <col min="13336" max="13557" width="9.08984375" style="78"/>
    <col min="13558" max="13558" width="37.7265625" style="78" customWidth="1"/>
    <col min="13559" max="13585" width="12.08984375" style="78" customWidth="1"/>
    <col min="13586" max="13586" width="12.7265625" style="78" customWidth="1"/>
    <col min="13587" max="13588" width="9.08984375" style="78"/>
    <col min="13589" max="13590" width="13.36328125" style="78" customWidth="1"/>
    <col min="13591" max="13591" width="13.81640625" style="78" customWidth="1"/>
    <col min="13592" max="13813" width="9.08984375" style="78"/>
    <col min="13814" max="13814" width="37.7265625" style="78" customWidth="1"/>
    <col min="13815" max="13841" width="12.08984375" style="78" customWidth="1"/>
    <col min="13842" max="13842" width="12.7265625" style="78" customWidth="1"/>
    <col min="13843" max="13844" width="9.08984375" style="78"/>
    <col min="13845" max="13846" width="13.36328125" style="78" customWidth="1"/>
    <col min="13847" max="13847" width="13.81640625" style="78" customWidth="1"/>
    <col min="13848" max="14069" width="9.08984375" style="78"/>
    <col min="14070" max="14070" width="37.7265625" style="78" customWidth="1"/>
    <col min="14071" max="14097" width="12.08984375" style="78" customWidth="1"/>
    <col min="14098" max="14098" width="12.7265625" style="78" customWidth="1"/>
    <col min="14099" max="14100" width="9.08984375" style="78"/>
    <col min="14101" max="14102" width="13.36328125" style="78" customWidth="1"/>
    <col min="14103" max="14103" width="13.81640625" style="78" customWidth="1"/>
    <col min="14104" max="14325" width="9.08984375" style="78"/>
    <col min="14326" max="14326" width="37.7265625" style="78" customWidth="1"/>
    <col min="14327" max="14353" width="12.08984375" style="78" customWidth="1"/>
    <col min="14354" max="14354" width="12.7265625" style="78" customWidth="1"/>
    <col min="14355" max="14356" width="9.08984375" style="78"/>
    <col min="14357" max="14358" width="13.36328125" style="78" customWidth="1"/>
    <col min="14359" max="14359" width="13.81640625" style="78" customWidth="1"/>
    <col min="14360" max="14581" width="9.08984375" style="78"/>
    <col min="14582" max="14582" width="37.7265625" style="78" customWidth="1"/>
    <col min="14583" max="14609" width="12.08984375" style="78" customWidth="1"/>
    <col min="14610" max="14610" width="12.7265625" style="78" customWidth="1"/>
    <col min="14611" max="14612" width="9.08984375" style="78"/>
    <col min="14613" max="14614" width="13.36328125" style="78" customWidth="1"/>
    <col min="14615" max="14615" width="13.81640625" style="78" customWidth="1"/>
    <col min="14616" max="14837" width="9.08984375" style="78"/>
    <col min="14838" max="14838" width="37.7265625" style="78" customWidth="1"/>
    <col min="14839" max="14865" width="12.08984375" style="78" customWidth="1"/>
    <col min="14866" max="14866" width="12.7265625" style="78" customWidth="1"/>
    <col min="14867" max="14868" width="9.08984375" style="78"/>
    <col min="14869" max="14870" width="13.36328125" style="78" customWidth="1"/>
    <col min="14871" max="14871" width="13.81640625" style="78" customWidth="1"/>
    <col min="14872" max="15093" width="9.08984375" style="78"/>
    <col min="15094" max="15094" width="37.7265625" style="78" customWidth="1"/>
    <col min="15095" max="15121" width="12.08984375" style="78" customWidth="1"/>
    <col min="15122" max="15122" width="12.7265625" style="78" customWidth="1"/>
    <col min="15123" max="15124" width="9.08984375" style="78"/>
    <col min="15125" max="15126" width="13.36328125" style="78" customWidth="1"/>
    <col min="15127" max="15127" width="13.81640625" style="78" customWidth="1"/>
    <col min="15128" max="15349" width="9.08984375" style="78"/>
    <col min="15350" max="15350" width="37.7265625" style="78" customWidth="1"/>
    <col min="15351" max="15377" width="12.08984375" style="78" customWidth="1"/>
    <col min="15378" max="15378" width="12.7265625" style="78" customWidth="1"/>
    <col min="15379" max="15380" width="9.08984375" style="78"/>
    <col min="15381" max="15382" width="13.36328125" style="78" customWidth="1"/>
    <col min="15383" max="15383" width="13.81640625" style="78" customWidth="1"/>
    <col min="15384" max="15605" width="9.08984375" style="78"/>
    <col min="15606" max="15606" width="37.7265625" style="78" customWidth="1"/>
    <col min="15607" max="15633" width="12.08984375" style="78" customWidth="1"/>
    <col min="15634" max="15634" width="12.7265625" style="78" customWidth="1"/>
    <col min="15635" max="15636" width="9.08984375" style="78"/>
    <col min="15637" max="15638" width="13.36328125" style="78" customWidth="1"/>
    <col min="15639" max="15639" width="13.81640625" style="78" customWidth="1"/>
    <col min="15640" max="15861" width="9.08984375" style="78"/>
    <col min="15862" max="15862" width="37.7265625" style="78" customWidth="1"/>
    <col min="15863" max="15889" width="12.08984375" style="78" customWidth="1"/>
    <col min="15890" max="15890" width="12.7265625" style="78" customWidth="1"/>
    <col min="15891" max="15892" width="9.08984375" style="78"/>
    <col min="15893" max="15894" width="13.36328125" style="78" customWidth="1"/>
    <col min="15895" max="15895" width="13.81640625" style="78" customWidth="1"/>
    <col min="15896" max="16117" width="9.08984375" style="78"/>
    <col min="16118" max="16118" width="37.7265625" style="78" customWidth="1"/>
    <col min="16119" max="16145" width="12.08984375" style="78" customWidth="1"/>
    <col min="16146" max="16146" width="12.7265625" style="78" customWidth="1"/>
    <col min="16147" max="16148" width="9.08984375" style="78"/>
    <col min="16149" max="16150" width="13.36328125" style="78" customWidth="1"/>
    <col min="16151" max="16151" width="13.81640625" style="78" customWidth="1"/>
    <col min="16152" max="16384" width="9.08984375" style="78"/>
  </cols>
  <sheetData>
    <row r="1" spans="1:38" s="60" customFormat="1" ht="16.5" customHeight="1" thickBot="1">
      <c r="A1" s="59" t="s">
        <v>523</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row>
    <row r="2" spans="1:38" s="64" customFormat="1" ht="16.5" customHeight="1">
      <c r="A2" s="61"/>
      <c r="B2" s="62">
        <v>1960</v>
      </c>
      <c r="C2" s="62">
        <v>1965</v>
      </c>
      <c r="D2" s="62">
        <v>1970</v>
      </c>
      <c r="E2" s="62">
        <v>1975</v>
      </c>
      <c r="F2" s="62">
        <v>1980</v>
      </c>
      <c r="G2" s="62">
        <v>1985</v>
      </c>
      <c r="H2" s="62">
        <v>1990</v>
      </c>
      <c r="I2" s="62">
        <v>1991</v>
      </c>
      <c r="J2" s="62">
        <v>1992</v>
      </c>
      <c r="K2" s="62">
        <v>1993</v>
      </c>
      <c r="L2" s="62">
        <v>1994</v>
      </c>
      <c r="M2" s="62">
        <v>1995</v>
      </c>
      <c r="N2" s="62">
        <v>1996</v>
      </c>
      <c r="O2" s="62">
        <v>1997</v>
      </c>
      <c r="P2" s="62">
        <v>1998</v>
      </c>
      <c r="Q2" s="62">
        <v>1999</v>
      </c>
      <c r="R2" s="62">
        <v>2000</v>
      </c>
      <c r="S2" s="62">
        <v>2001</v>
      </c>
      <c r="T2" s="61">
        <v>2002</v>
      </c>
      <c r="U2" s="61">
        <v>2003</v>
      </c>
      <c r="V2" s="63">
        <v>2004</v>
      </c>
      <c r="W2" s="61">
        <v>2005</v>
      </c>
      <c r="X2" s="61">
        <v>2006</v>
      </c>
      <c r="Y2" s="61">
        <v>2007</v>
      </c>
      <c r="Z2" s="61">
        <v>2008</v>
      </c>
      <c r="AA2" s="61">
        <v>2009</v>
      </c>
      <c r="AB2" s="61">
        <v>2010</v>
      </c>
      <c r="AC2" s="62">
        <v>2011</v>
      </c>
      <c r="AD2" s="62">
        <v>2012</v>
      </c>
      <c r="AE2" s="61">
        <v>2013</v>
      </c>
      <c r="AF2" s="62">
        <v>2014</v>
      </c>
      <c r="AG2" s="62">
        <v>2015</v>
      </c>
      <c r="AH2" s="62">
        <v>2016</v>
      </c>
      <c r="AI2" s="62">
        <v>2017</v>
      </c>
      <c r="AJ2" s="62">
        <v>2018</v>
      </c>
      <c r="AK2" s="62">
        <v>2019</v>
      </c>
    </row>
    <row r="3" spans="1:38" s="69" customFormat="1" ht="16.5" customHeight="1">
      <c r="A3" s="12" t="s">
        <v>522</v>
      </c>
      <c r="B3" s="65"/>
      <c r="C3" s="65"/>
      <c r="D3" s="65"/>
      <c r="E3" s="66"/>
      <c r="F3" s="66"/>
      <c r="G3" s="67"/>
      <c r="H3" s="67"/>
      <c r="I3" s="67"/>
      <c r="J3" s="67"/>
      <c r="K3" s="67"/>
      <c r="L3" s="67"/>
      <c r="M3" s="67"/>
      <c r="N3" s="67"/>
      <c r="O3" s="67"/>
      <c r="P3" s="67"/>
      <c r="Q3" s="67"/>
      <c r="R3" s="67"/>
      <c r="S3" s="65"/>
      <c r="T3" s="67"/>
      <c r="U3" s="67"/>
      <c r="V3" s="67"/>
      <c r="W3" s="67"/>
      <c r="X3" s="67"/>
      <c r="Y3" s="67"/>
      <c r="Z3" s="67"/>
      <c r="AA3" s="65"/>
      <c r="AB3" s="65"/>
      <c r="AC3" s="65"/>
      <c r="AD3" s="65"/>
      <c r="AE3" s="68"/>
      <c r="AF3" s="68"/>
      <c r="AG3" s="68"/>
      <c r="AH3" s="68"/>
      <c r="AI3" s="68"/>
      <c r="AJ3" s="68"/>
      <c r="AK3" s="68"/>
    </row>
    <row r="4" spans="1:38" s="69" customFormat="1" ht="16.5" customHeight="1">
      <c r="A4" s="10" t="s">
        <v>1043</v>
      </c>
      <c r="B4" s="70">
        <v>31099</v>
      </c>
      <c r="C4" s="70">
        <v>53226</v>
      </c>
      <c r="D4" s="70">
        <v>108442</v>
      </c>
      <c r="E4" s="71">
        <v>119591.474</v>
      </c>
      <c r="F4" s="71">
        <v>190765.929</v>
      </c>
      <c r="G4" s="71">
        <v>275863.54700000002</v>
      </c>
      <c r="H4" s="71">
        <v>337215.22553599998</v>
      </c>
      <c r="I4" s="71">
        <v>329787.96750099998</v>
      </c>
      <c r="J4" s="71">
        <v>345019.61278099997</v>
      </c>
      <c r="K4" s="71">
        <v>351096.458323</v>
      </c>
      <c r="L4" s="71">
        <v>376873.402328</v>
      </c>
      <c r="M4" s="71">
        <v>391593.82941200002</v>
      </c>
      <c r="N4" s="71">
        <v>419281.55251800001</v>
      </c>
      <c r="O4" s="71">
        <v>439262.67014</v>
      </c>
      <c r="P4" s="71">
        <v>449103.79910300003</v>
      </c>
      <c r="Q4" s="71">
        <v>473081.98319599999</v>
      </c>
      <c r="R4" s="71">
        <v>500431.77514500002</v>
      </c>
      <c r="S4" s="71">
        <v>473591.64681000001</v>
      </c>
      <c r="T4" s="71">
        <v>472190.76637199998</v>
      </c>
      <c r="U4" s="71">
        <v>497648.14399399998</v>
      </c>
      <c r="V4" s="71">
        <v>547931.15319800004</v>
      </c>
      <c r="W4" s="71">
        <v>572868.82004599995</v>
      </c>
      <c r="X4" s="71">
        <v>576823.04937200004</v>
      </c>
      <c r="Y4" s="71">
        <v>594614.09036200005</v>
      </c>
      <c r="Z4" s="71">
        <v>570089.94696500001</v>
      </c>
      <c r="AA4" s="71">
        <v>540693.68270899996</v>
      </c>
      <c r="AB4" s="71">
        <v>554710.522322</v>
      </c>
      <c r="AC4" s="71">
        <v>565613.64535799995</v>
      </c>
      <c r="AD4" s="71">
        <v>570438.230553</v>
      </c>
      <c r="AE4" s="71">
        <v>579461.44977599999</v>
      </c>
      <c r="AF4" s="71">
        <v>597005.00355200004</v>
      </c>
      <c r="AG4" s="71">
        <v>632154.82412700006</v>
      </c>
      <c r="AH4" s="71">
        <v>661477.92748199997</v>
      </c>
      <c r="AI4" s="71">
        <v>685472.464806</v>
      </c>
      <c r="AJ4" s="71">
        <v>722415.33364099998</v>
      </c>
      <c r="AK4" s="71">
        <v>754303.24246600003</v>
      </c>
    </row>
    <row r="5" spans="1:38" s="69" customFormat="1" ht="16.5" customHeight="1">
      <c r="A5" s="10" t="s">
        <v>1044</v>
      </c>
      <c r="B5" s="72">
        <v>2300</v>
      </c>
      <c r="C5" s="70" t="s">
        <v>516</v>
      </c>
      <c r="D5" s="72">
        <v>9100</v>
      </c>
      <c r="E5" s="70" t="s">
        <v>516</v>
      </c>
      <c r="F5" s="72">
        <v>14700</v>
      </c>
      <c r="G5" s="70" t="s">
        <v>516</v>
      </c>
      <c r="H5" s="72">
        <v>13000</v>
      </c>
      <c r="I5" s="70" t="s">
        <v>516</v>
      </c>
      <c r="J5" s="70" t="s">
        <v>516</v>
      </c>
      <c r="K5" s="70" t="s">
        <v>516</v>
      </c>
      <c r="L5" s="70" t="s">
        <v>516</v>
      </c>
      <c r="M5" s="72">
        <v>10800</v>
      </c>
      <c r="N5" s="72">
        <v>12000</v>
      </c>
      <c r="O5" s="72">
        <v>12500</v>
      </c>
      <c r="P5" s="72">
        <v>13100</v>
      </c>
      <c r="Q5" s="72">
        <v>14100</v>
      </c>
      <c r="R5" s="72">
        <v>15200</v>
      </c>
      <c r="S5" s="72">
        <v>15900</v>
      </c>
      <c r="T5" s="71" t="s">
        <v>520</v>
      </c>
      <c r="U5" s="71" t="s">
        <v>520</v>
      </c>
      <c r="V5" s="71" t="s">
        <v>520</v>
      </c>
      <c r="W5" s="71" t="s">
        <v>520</v>
      </c>
      <c r="X5" s="71" t="s">
        <v>520</v>
      </c>
      <c r="Y5" s="71" t="s">
        <v>520</v>
      </c>
      <c r="Z5" s="71" t="s">
        <v>520</v>
      </c>
      <c r="AA5" s="71" t="s">
        <v>520</v>
      </c>
      <c r="AB5" s="71" t="s">
        <v>520</v>
      </c>
      <c r="AC5" s="71" t="s">
        <v>520</v>
      </c>
      <c r="AD5" s="71" t="s">
        <v>520</v>
      </c>
      <c r="AE5" s="71" t="s">
        <v>520</v>
      </c>
      <c r="AF5" s="71" t="s">
        <v>520</v>
      </c>
      <c r="AG5" s="71" t="s">
        <v>520</v>
      </c>
      <c r="AH5" s="71" t="s">
        <v>520</v>
      </c>
      <c r="AI5" s="71" t="s">
        <v>520</v>
      </c>
      <c r="AJ5" s="71" t="s">
        <v>520</v>
      </c>
      <c r="AK5" s="71" t="s">
        <v>520</v>
      </c>
    </row>
    <row r="6" spans="1:38" s="69" customFormat="1" ht="16.5" customHeight="1">
      <c r="A6" s="73" t="s">
        <v>521</v>
      </c>
      <c r="B6" s="74">
        <v>1272078.3999999999</v>
      </c>
      <c r="C6" s="74">
        <v>1555237.28</v>
      </c>
      <c r="D6" s="74">
        <v>2042002.2799999998</v>
      </c>
      <c r="E6" s="74">
        <v>2404954.4</v>
      </c>
      <c r="F6" s="74">
        <v>2653510.21</v>
      </c>
      <c r="G6" s="74">
        <v>2991120.8</v>
      </c>
      <c r="H6" s="74">
        <v>3539602.56</v>
      </c>
      <c r="I6" s="74">
        <v>3578582.4400000004</v>
      </c>
      <c r="J6" s="74">
        <v>3676688.44</v>
      </c>
      <c r="K6" s="74">
        <v>3747067.87</v>
      </c>
      <c r="L6" s="74">
        <v>3939875</v>
      </c>
      <c r="M6" s="74">
        <v>3848458</v>
      </c>
      <c r="N6" s="74">
        <v>3951008.7272999999</v>
      </c>
      <c r="O6" s="74">
        <v>4071136.5328719998</v>
      </c>
      <c r="P6" s="74">
        <v>4182066.2400156059</v>
      </c>
      <c r="Q6" s="74">
        <v>4285299.4390774053</v>
      </c>
      <c r="R6" s="74">
        <v>4370488.7148582162</v>
      </c>
      <c r="S6" s="74">
        <v>4623397.8260386921</v>
      </c>
      <c r="T6" s="74">
        <v>4646520.9849062953</v>
      </c>
      <c r="U6" s="74">
        <v>4701825.0032426612</v>
      </c>
      <c r="V6" s="74">
        <v>4824654.4447763506</v>
      </c>
      <c r="W6" s="67">
        <v>4867608.4897589097</v>
      </c>
      <c r="X6" s="67">
        <v>4908058.8374757655</v>
      </c>
      <c r="Y6" s="67">
        <v>4959766.7012</v>
      </c>
      <c r="Z6" s="67">
        <v>4900171</v>
      </c>
      <c r="AA6" s="67">
        <v>5000591.8959189998</v>
      </c>
      <c r="AB6" s="67">
        <v>5009805.5620214241</v>
      </c>
      <c r="AC6" s="67">
        <v>4997049.3066988336</v>
      </c>
      <c r="AD6" s="67">
        <v>5046332.4132198002</v>
      </c>
      <c r="AE6" s="67">
        <v>5083123.4649372874</v>
      </c>
      <c r="AF6" s="67">
        <v>5158160.8548277542</v>
      </c>
      <c r="AG6" s="67">
        <v>5282710.2500658771</v>
      </c>
      <c r="AH6" s="67">
        <v>5411827.6229987517</v>
      </c>
      <c r="AI6" s="67">
        <v>5482189.7570441701</v>
      </c>
      <c r="AJ6" s="67">
        <v>5545845.3035232006</v>
      </c>
      <c r="AK6" s="67">
        <v>5579125.9722718718</v>
      </c>
    </row>
    <row r="7" spans="1:38" s="69" customFormat="1" ht="16.5" customHeight="1">
      <c r="A7" s="11" t="s">
        <v>1045</v>
      </c>
      <c r="B7" s="71">
        <v>1144673.3999999999</v>
      </c>
      <c r="C7" s="71">
        <v>1394803.28</v>
      </c>
      <c r="D7" s="71">
        <v>1750897</v>
      </c>
      <c r="E7" s="71">
        <v>1954165.5</v>
      </c>
      <c r="F7" s="71">
        <v>2011988.76</v>
      </c>
      <c r="G7" s="71">
        <v>2094620.64</v>
      </c>
      <c r="H7" s="71">
        <v>2281390.92</v>
      </c>
      <c r="I7" s="71">
        <v>2200259.7000000002</v>
      </c>
      <c r="J7" s="71">
        <v>2208226.09</v>
      </c>
      <c r="K7" s="71">
        <v>2213281.4900000002</v>
      </c>
      <c r="L7" s="71">
        <v>2756223</v>
      </c>
      <c r="M7" s="71">
        <v>2286887</v>
      </c>
      <c r="N7" s="71">
        <v>2337068</v>
      </c>
      <c r="O7" s="71">
        <v>2389065</v>
      </c>
      <c r="P7" s="71">
        <v>2463828.420042248</v>
      </c>
      <c r="Q7" s="71">
        <v>2495140.3026243281</v>
      </c>
      <c r="R7" s="71">
        <v>2544457.3524414399</v>
      </c>
      <c r="S7" s="71">
        <v>2556481.2400000002</v>
      </c>
      <c r="T7" s="71">
        <v>2620388.92</v>
      </c>
      <c r="U7" s="71">
        <v>2641885.0920744999</v>
      </c>
      <c r="V7" s="71">
        <v>2685826.6531088967</v>
      </c>
      <c r="W7" s="71">
        <v>2699304.6428176584</v>
      </c>
      <c r="X7" s="71">
        <v>2671044.2305259043</v>
      </c>
      <c r="Y7" s="71">
        <v>3324977</v>
      </c>
      <c r="Z7" s="71">
        <v>3199116</v>
      </c>
      <c r="AA7" s="71">
        <v>3413875</v>
      </c>
      <c r="AB7" s="71">
        <v>3429995.6410861243</v>
      </c>
      <c r="AC7" s="71">
        <v>3464405.2296386864</v>
      </c>
      <c r="AD7" s="71">
        <v>3490438.2857423411</v>
      </c>
      <c r="AE7" s="71">
        <v>3507723.0973114655</v>
      </c>
      <c r="AF7" s="71">
        <v>3502000.6903627221</v>
      </c>
      <c r="AG7" s="71">
        <v>3628378.8815517384</v>
      </c>
      <c r="AH7" s="71">
        <v>3699794.4380078609</v>
      </c>
      <c r="AI7" s="71">
        <v>3709919.1961312541</v>
      </c>
      <c r="AJ7" s="71">
        <v>3729610.234329388</v>
      </c>
      <c r="AK7" s="71">
        <v>3765896.0121443863</v>
      </c>
    </row>
    <row r="8" spans="1:38" s="69" customFormat="1" ht="16.5" customHeight="1">
      <c r="A8" s="11" t="s">
        <v>1046</v>
      </c>
      <c r="B8" s="70" t="s">
        <v>516</v>
      </c>
      <c r="C8" s="75" t="s">
        <v>516</v>
      </c>
      <c r="D8" s="70">
        <v>3276.9</v>
      </c>
      <c r="E8" s="70">
        <v>6191.9</v>
      </c>
      <c r="F8" s="70">
        <v>12256.8</v>
      </c>
      <c r="G8" s="70">
        <v>11811.8</v>
      </c>
      <c r="H8" s="70">
        <v>12424.1</v>
      </c>
      <c r="I8" s="70">
        <v>11656.06</v>
      </c>
      <c r="J8" s="70">
        <v>11946.25</v>
      </c>
      <c r="K8" s="70">
        <v>12184.38</v>
      </c>
      <c r="L8" s="71">
        <v>11264</v>
      </c>
      <c r="M8" s="71">
        <v>10777</v>
      </c>
      <c r="N8" s="71">
        <v>10912</v>
      </c>
      <c r="O8" s="71">
        <v>11089</v>
      </c>
      <c r="P8" s="71">
        <v>11311.197996230532</v>
      </c>
      <c r="Q8" s="71">
        <v>11642.295010415633</v>
      </c>
      <c r="R8" s="71">
        <v>11515.796151175477</v>
      </c>
      <c r="S8" s="71">
        <v>11759.58</v>
      </c>
      <c r="T8" s="71">
        <v>12131.04</v>
      </c>
      <c r="U8" s="71">
        <v>12162.999800241942</v>
      </c>
      <c r="V8" s="71">
        <v>12855.361903711795</v>
      </c>
      <c r="W8" s="71">
        <v>13276.957048550581</v>
      </c>
      <c r="X8" s="71">
        <v>15302.837710775921</v>
      </c>
      <c r="Y8" s="71">
        <v>27173</v>
      </c>
      <c r="Z8" s="71">
        <v>26430</v>
      </c>
      <c r="AA8" s="71">
        <v>24162</v>
      </c>
      <c r="AB8" s="71">
        <v>21482.715623236356</v>
      </c>
      <c r="AC8" s="71">
        <v>21516.752486125952</v>
      </c>
      <c r="AD8" s="71">
        <v>24815.916143547372</v>
      </c>
      <c r="AE8" s="71">
        <v>23633.293571165999</v>
      </c>
      <c r="AF8" s="71">
        <v>23173.173385423503</v>
      </c>
      <c r="AG8" s="71">
        <v>22751.532128664399</v>
      </c>
      <c r="AH8" s="71">
        <v>23725.111955421387</v>
      </c>
      <c r="AI8" s="71">
        <v>23381.622003386132</v>
      </c>
      <c r="AJ8" s="71">
        <v>23296.76856786057</v>
      </c>
      <c r="AK8" s="71">
        <v>22846.373475193806</v>
      </c>
    </row>
    <row r="9" spans="1:38" s="69" customFormat="1" ht="16.5" customHeight="1">
      <c r="A9" s="11" t="s">
        <v>1047</v>
      </c>
      <c r="B9" s="70" t="s">
        <v>516</v>
      </c>
      <c r="C9" s="70" t="s">
        <v>516</v>
      </c>
      <c r="D9" s="70">
        <v>225613.38</v>
      </c>
      <c r="E9" s="70">
        <v>363267</v>
      </c>
      <c r="F9" s="70">
        <v>520773.65</v>
      </c>
      <c r="G9" s="70">
        <v>688091.36</v>
      </c>
      <c r="H9" s="70">
        <v>999753.54</v>
      </c>
      <c r="I9" s="70">
        <v>1116957.68</v>
      </c>
      <c r="J9" s="70">
        <v>1201667.1000000001</v>
      </c>
      <c r="K9" s="70">
        <v>1252860</v>
      </c>
      <c r="L9" s="71">
        <v>885897</v>
      </c>
      <c r="M9" s="71">
        <v>1256146</v>
      </c>
      <c r="N9" s="71">
        <v>1298299</v>
      </c>
      <c r="O9" s="71">
        <v>1352675</v>
      </c>
      <c r="P9" s="71">
        <v>1380557.2397938734</v>
      </c>
      <c r="Q9" s="71">
        <v>1432782.3794077854</v>
      </c>
      <c r="R9" s="71">
        <v>1467663.7991499156</v>
      </c>
      <c r="S9" s="71">
        <v>1678852.5595885422</v>
      </c>
      <c r="T9" s="71">
        <v>1674791.8930520001</v>
      </c>
      <c r="U9" s="71">
        <v>1706102.912463947</v>
      </c>
      <c r="V9" s="71">
        <v>1780771.1384466074</v>
      </c>
      <c r="W9" s="71">
        <v>1804848.0064037023</v>
      </c>
      <c r="X9" s="71">
        <v>1876689.847532914</v>
      </c>
      <c r="Y9" s="71">
        <v>1017007</v>
      </c>
      <c r="Z9" s="71">
        <v>1049667</v>
      </c>
      <c r="AA9" s="71">
        <v>991383</v>
      </c>
      <c r="AB9" s="71">
        <v>1001455.7277059199</v>
      </c>
      <c r="AC9" s="71">
        <v>972382.44726826402</v>
      </c>
      <c r="AD9" s="71">
        <v>970669.41516661318</v>
      </c>
      <c r="AE9" s="71">
        <v>977476.62107445241</v>
      </c>
      <c r="AF9" s="71">
        <v>1037129.0861966583</v>
      </c>
      <c r="AG9" s="71">
        <v>1028773.6840018815</v>
      </c>
      <c r="AH9" s="71">
        <v>1075233.5052042801</v>
      </c>
      <c r="AI9" s="71">
        <v>1106303.4454204475</v>
      </c>
      <c r="AJ9" s="71">
        <v>1119644.0825954296</v>
      </c>
      <c r="AK9" s="71">
        <v>1128488.8887035879</v>
      </c>
    </row>
    <row r="10" spans="1:38" s="69" customFormat="1" ht="16.5" customHeight="1">
      <c r="A10" s="10" t="s">
        <v>1048</v>
      </c>
      <c r="B10" s="70">
        <v>98551</v>
      </c>
      <c r="C10" s="70">
        <v>128769</v>
      </c>
      <c r="D10" s="70">
        <v>27081</v>
      </c>
      <c r="E10" s="70">
        <v>34606</v>
      </c>
      <c r="F10" s="70">
        <v>39813</v>
      </c>
      <c r="G10" s="70">
        <v>45441</v>
      </c>
      <c r="H10" s="70">
        <v>51901</v>
      </c>
      <c r="I10" s="70">
        <v>52898</v>
      </c>
      <c r="J10" s="70">
        <v>53874</v>
      </c>
      <c r="K10" s="70">
        <v>56772</v>
      </c>
      <c r="L10" s="71">
        <v>61284</v>
      </c>
      <c r="M10" s="71">
        <v>62705</v>
      </c>
      <c r="N10" s="71">
        <v>64072</v>
      </c>
      <c r="O10" s="71">
        <v>66893</v>
      </c>
      <c r="P10" s="71">
        <v>68021</v>
      </c>
      <c r="Q10" s="71">
        <v>70311</v>
      </c>
      <c r="R10" s="71">
        <v>70500</v>
      </c>
      <c r="S10" s="71">
        <v>85488.639999999999</v>
      </c>
      <c r="T10" s="71">
        <v>75866</v>
      </c>
      <c r="U10" s="71">
        <v>77756.625026012029</v>
      </c>
      <c r="V10" s="71">
        <v>78441.001270563196</v>
      </c>
      <c r="W10" s="71">
        <v>78495.659525951312</v>
      </c>
      <c r="X10" s="71">
        <v>80344.221164056842</v>
      </c>
      <c r="Y10" s="71">
        <v>119979</v>
      </c>
      <c r="Z10" s="71">
        <v>126855</v>
      </c>
      <c r="AA10" s="71">
        <v>120207</v>
      </c>
      <c r="AB10" s="71">
        <v>110738.2452064016</v>
      </c>
      <c r="AC10" s="71">
        <v>103803.03027298137</v>
      </c>
      <c r="AD10" s="71">
        <v>105605.2225970268</v>
      </c>
      <c r="AE10" s="71">
        <v>106581.57890487878</v>
      </c>
      <c r="AF10" s="71">
        <v>109301.40619692924</v>
      </c>
      <c r="AG10" s="71">
        <v>109597.31844960712</v>
      </c>
      <c r="AH10" s="71">
        <v>113337.94163267993</v>
      </c>
      <c r="AI10" s="71">
        <v>116102.39910916959</v>
      </c>
      <c r="AJ10" s="71">
        <v>120698.99421461202</v>
      </c>
      <c r="AK10" s="71">
        <v>124745.70718075465</v>
      </c>
    </row>
    <row r="11" spans="1:38" s="69" customFormat="1" ht="16.5" customHeight="1">
      <c r="A11" s="10" t="s">
        <v>519</v>
      </c>
      <c r="B11" s="70">
        <v>28854</v>
      </c>
      <c r="C11" s="70">
        <v>31665</v>
      </c>
      <c r="D11" s="70">
        <v>35134</v>
      </c>
      <c r="E11" s="70">
        <v>46724</v>
      </c>
      <c r="F11" s="70">
        <v>68678</v>
      </c>
      <c r="G11" s="70">
        <v>78063</v>
      </c>
      <c r="H11" s="70">
        <v>94341</v>
      </c>
      <c r="I11" s="70">
        <v>96645</v>
      </c>
      <c r="J11" s="70">
        <v>99510</v>
      </c>
      <c r="K11" s="70">
        <v>103116</v>
      </c>
      <c r="L11" s="71">
        <v>108932</v>
      </c>
      <c r="M11" s="71">
        <v>115451</v>
      </c>
      <c r="N11" s="71">
        <v>118899</v>
      </c>
      <c r="O11" s="71">
        <v>124584</v>
      </c>
      <c r="P11" s="71">
        <v>128359</v>
      </c>
      <c r="Q11" s="71">
        <v>132386</v>
      </c>
      <c r="R11" s="71">
        <v>135020</v>
      </c>
      <c r="S11" s="71">
        <v>161169.12</v>
      </c>
      <c r="T11" s="71">
        <v>138737</v>
      </c>
      <c r="U11" s="71">
        <v>140159.96248174272</v>
      </c>
      <c r="V11" s="71">
        <v>142369.77185656936</v>
      </c>
      <c r="W11" s="71">
        <v>144027.63604132412</v>
      </c>
      <c r="X11" s="71">
        <v>142169.22730548185</v>
      </c>
      <c r="Y11" s="71">
        <v>184199</v>
      </c>
      <c r="Z11" s="71">
        <v>183826</v>
      </c>
      <c r="AA11" s="71">
        <v>168100</v>
      </c>
      <c r="AB11" s="71">
        <v>175788.97173715092</v>
      </c>
      <c r="AC11" s="71">
        <v>163791.29311902044</v>
      </c>
      <c r="AD11" s="71">
        <v>163601.73110557569</v>
      </c>
      <c r="AE11" s="71">
        <v>168435.63414130086</v>
      </c>
      <c r="AF11" s="71">
        <v>169830.17838475661</v>
      </c>
      <c r="AG11" s="71">
        <v>170246.27799988686</v>
      </c>
      <c r="AH11" s="71">
        <v>174556.97827435564</v>
      </c>
      <c r="AI11" s="71">
        <v>181490.18169777928</v>
      </c>
      <c r="AJ11" s="71">
        <v>184165.1211510069</v>
      </c>
      <c r="AK11" s="71">
        <v>175304.70135307586</v>
      </c>
    </row>
    <row r="12" spans="1:38" s="69" customFormat="1" ht="16.5" customHeight="1">
      <c r="A12" s="10" t="s">
        <v>1049</v>
      </c>
      <c r="B12" s="70" t="s">
        <v>516</v>
      </c>
      <c r="C12" s="70" t="s">
        <v>516</v>
      </c>
      <c r="D12" s="70" t="s">
        <v>516</v>
      </c>
      <c r="E12" s="70" t="s">
        <v>516</v>
      </c>
      <c r="F12" s="70" t="s">
        <v>516</v>
      </c>
      <c r="G12" s="70">
        <v>73093</v>
      </c>
      <c r="H12" s="70">
        <v>99792</v>
      </c>
      <c r="I12" s="70">
        <v>100166</v>
      </c>
      <c r="J12" s="70">
        <v>101465</v>
      </c>
      <c r="K12" s="70">
        <v>108854</v>
      </c>
      <c r="L12" s="70">
        <v>116275</v>
      </c>
      <c r="M12" s="70">
        <v>116492</v>
      </c>
      <c r="N12" s="70">
        <v>121758.7273</v>
      </c>
      <c r="O12" s="70">
        <v>126830.53287200001</v>
      </c>
      <c r="P12" s="70">
        <v>129989.38218325401</v>
      </c>
      <c r="Q12" s="70">
        <v>143037.46203487608</v>
      </c>
      <c r="R12" s="70">
        <v>141331.7671156849</v>
      </c>
      <c r="S12" s="70">
        <v>129646.68645014966</v>
      </c>
      <c r="T12" s="70">
        <v>124606.13185429553</v>
      </c>
      <c r="U12" s="70">
        <v>123757.41139621758</v>
      </c>
      <c r="V12" s="70">
        <v>124390.5181900022</v>
      </c>
      <c r="W12" s="70">
        <v>127655.58792172259</v>
      </c>
      <c r="X12" s="70">
        <v>122508.47323663282</v>
      </c>
      <c r="Y12" s="70">
        <v>286431.70120000001</v>
      </c>
      <c r="Z12" s="70">
        <v>292075.290018</v>
      </c>
      <c r="AA12" s="70">
        <v>282864.89591900003</v>
      </c>
      <c r="AB12" s="70">
        <v>270344.2606625912</v>
      </c>
      <c r="AC12" s="71">
        <v>271150.55391375569</v>
      </c>
      <c r="AD12" s="71">
        <v>291201.84246469656</v>
      </c>
      <c r="AE12" s="71">
        <v>299273.23993402399</v>
      </c>
      <c r="AF12" s="71">
        <v>316726.32030126388</v>
      </c>
      <c r="AG12" s="71">
        <v>322962.55593409849</v>
      </c>
      <c r="AH12" s="71">
        <v>325179.64792415383</v>
      </c>
      <c r="AI12" s="71">
        <v>344992.9126821332</v>
      </c>
      <c r="AJ12" s="71">
        <v>368430.10266490339</v>
      </c>
      <c r="AK12" s="71">
        <v>361844.28941487317</v>
      </c>
    </row>
    <row r="13" spans="1:38" s="69" customFormat="1" ht="16.5" customHeight="1">
      <c r="A13" s="76" t="s">
        <v>1050</v>
      </c>
      <c r="B13" s="65" t="s">
        <v>516</v>
      </c>
      <c r="C13" s="65" t="s">
        <v>516</v>
      </c>
      <c r="D13" s="65" t="s">
        <v>516</v>
      </c>
      <c r="E13" s="65" t="s">
        <v>516</v>
      </c>
      <c r="F13" s="74">
        <v>39854</v>
      </c>
      <c r="G13" s="74">
        <v>39581</v>
      </c>
      <c r="H13" s="74">
        <v>41143</v>
      </c>
      <c r="I13" s="74">
        <v>40703</v>
      </c>
      <c r="J13" s="74">
        <v>40241</v>
      </c>
      <c r="K13" s="74">
        <v>39384</v>
      </c>
      <c r="L13" s="74">
        <v>39585</v>
      </c>
      <c r="M13" s="74">
        <v>39808</v>
      </c>
      <c r="N13" s="74">
        <v>38984.124200000006</v>
      </c>
      <c r="O13" s="74">
        <v>40180.218951999996</v>
      </c>
      <c r="P13" s="74">
        <v>41605.038687999993</v>
      </c>
      <c r="Q13" s="74">
        <v>43278.862481000004</v>
      </c>
      <c r="R13" s="74">
        <v>45100.241891000005</v>
      </c>
      <c r="S13" s="74">
        <v>46507.533026999998</v>
      </c>
      <c r="T13" s="74">
        <v>46096.088878999995</v>
      </c>
      <c r="U13" s="74">
        <v>45676.831126000005</v>
      </c>
      <c r="V13" s="74">
        <v>46545.783080000001</v>
      </c>
      <c r="W13" s="74">
        <v>47124.653055000002</v>
      </c>
      <c r="X13" s="74">
        <v>49504.172899999998</v>
      </c>
      <c r="Y13" s="74">
        <v>51873.259700000002</v>
      </c>
      <c r="Z13" s="74">
        <v>53712.078122999999</v>
      </c>
      <c r="AA13" s="74">
        <v>53898.382540000013</v>
      </c>
      <c r="AB13" s="74">
        <v>52627.181348999991</v>
      </c>
      <c r="AC13" s="74">
        <v>54328.134432999992</v>
      </c>
      <c r="AD13" s="74">
        <v>55169.258447999993</v>
      </c>
      <c r="AE13" s="74">
        <v>56467.102654000009</v>
      </c>
      <c r="AF13" s="74">
        <v>57012.092909000006</v>
      </c>
      <c r="AG13" s="74">
        <v>55697.697335999997</v>
      </c>
      <c r="AH13" s="74">
        <v>56321.611936000008</v>
      </c>
      <c r="AI13" s="74">
        <v>54825.884253999997</v>
      </c>
      <c r="AJ13" s="74">
        <v>53830.315945999995</v>
      </c>
      <c r="AK13" s="67">
        <v>54097.055531000005</v>
      </c>
    </row>
    <row r="14" spans="1:38" ht="16.5" customHeight="1">
      <c r="A14" s="10" t="s">
        <v>1051</v>
      </c>
      <c r="B14" s="70" t="s">
        <v>516</v>
      </c>
      <c r="C14" s="70" t="s">
        <v>516</v>
      </c>
      <c r="D14" s="70" t="s">
        <v>516</v>
      </c>
      <c r="E14" s="70" t="s">
        <v>516</v>
      </c>
      <c r="F14" s="70">
        <v>21790</v>
      </c>
      <c r="G14" s="70">
        <v>21161</v>
      </c>
      <c r="H14" s="70">
        <v>20981</v>
      </c>
      <c r="I14" s="70">
        <v>21090</v>
      </c>
      <c r="J14" s="70">
        <v>20336</v>
      </c>
      <c r="K14" s="70">
        <v>20247</v>
      </c>
      <c r="L14" s="70">
        <v>18832</v>
      </c>
      <c r="M14" s="70">
        <v>18818</v>
      </c>
      <c r="N14" s="70">
        <v>16802.168100000003</v>
      </c>
      <c r="O14" s="70">
        <v>17509.219211999996</v>
      </c>
      <c r="P14" s="70">
        <v>17873.721648999999</v>
      </c>
      <c r="Q14" s="70">
        <v>18683.797939</v>
      </c>
      <c r="R14" s="70">
        <v>18807.334752999999</v>
      </c>
      <c r="S14" s="70">
        <v>19582.868181999998</v>
      </c>
      <c r="T14" s="70">
        <v>19678.689117000002</v>
      </c>
      <c r="U14" s="70">
        <v>19178.851354999999</v>
      </c>
      <c r="V14" s="70">
        <v>18920.853862999997</v>
      </c>
      <c r="W14" s="70">
        <v>19424.922553999997</v>
      </c>
      <c r="X14" s="70">
        <v>20390.185932999997</v>
      </c>
      <c r="Y14" s="70">
        <v>20388.053</v>
      </c>
      <c r="Z14" s="70">
        <v>21198.098654000001</v>
      </c>
      <c r="AA14" s="70">
        <v>21099.988628999999</v>
      </c>
      <c r="AB14" s="70">
        <v>20569.726839999999</v>
      </c>
      <c r="AC14" s="70">
        <v>19905.426138999999</v>
      </c>
      <c r="AD14" s="70">
        <v>20129.730629000001</v>
      </c>
      <c r="AE14" s="70">
        <v>18926.876337000002</v>
      </c>
      <c r="AF14" s="70">
        <v>18964.660620999999</v>
      </c>
      <c r="AG14" s="70">
        <v>18506.425159999999</v>
      </c>
      <c r="AH14" s="70">
        <v>18149.823675</v>
      </c>
      <c r="AI14" s="70">
        <v>17075.697165000001</v>
      </c>
      <c r="AJ14" s="70">
        <v>16584.114250999999</v>
      </c>
      <c r="AK14" s="71">
        <v>16387.317525999999</v>
      </c>
      <c r="AL14" s="77"/>
    </row>
    <row r="15" spans="1:38" ht="16.5" customHeight="1">
      <c r="A15" s="10" t="s">
        <v>1052</v>
      </c>
      <c r="B15" s="70" t="s">
        <v>516</v>
      </c>
      <c r="C15" s="70" t="s">
        <v>516</v>
      </c>
      <c r="D15" s="70" t="s">
        <v>516</v>
      </c>
      <c r="E15" s="70" t="s">
        <v>516</v>
      </c>
      <c r="F15" s="70" t="s">
        <v>516</v>
      </c>
      <c r="G15" s="70" t="s">
        <v>516</v>
      </c>
      <c r="H15" s="70" t="s">
        <v>516</v>
      </c>
      <c r="I15" s="70" t="s">
        <v>516</v>
      </c>
      <c r="J15" s="70" t="s">
        <v>516</v>
      </c>
      <c r="K15" s="70" t="s">
        <v>516</v>
      </c>
      <c r="L15" s="70" t="s">
        <v>516</v>
      </c>
      <c r="M15" s="70" t="s">
        <v>516</v>
      </c>
      <c r="N15" s="70" t="s">
        <v>516</v>
      </c>
      <c r="O15" s="70" t="s">
        <v>516</v>
      </c>
      <c r="P15" s="70" t="s">
        <v>516</v>
      </c>
      <c r="Q15" s="70" t="s">
        <v>516</v>
      </c>
      <c r="R15" s="70" t="s">
        <v>516</v>
      </c>
      <c r="S15" s="70" t="s">
        <v>516</v>
      </c>
      <c r="T15" s="70" t="s">
        <v>516</v>
      </c>
      <c r="U15" s="70" t="s">
        <v>516</v>
      </c>
      <c r="V15" s="70" t="s">
        <v>516</v>
      </c>
      <c r="W15" s="70" t="s">
        <v>516</v>
      </c>
      <c r="X15" s="70" t="s">
        <v>516</v>
      </c>
      <c r="Y15" s="70" t="s">
        <v>516</v>
      </c>
      <c r="Z15" s="70" t="s">
        <v>516</v>
      </c>
      <c r="AA15" s="70" t="s">
        <v>516</v>
      </c>
      <c r="AB15" s="70" t="s">
        <v>516</v>
      </c>
      <c r="AC15" s="70">
        <v>653.14929600000005</v>
      </c>
      <c r="AD15" s="70">
        <v>1012.461811</v>
      </c>
      <c r="AE15" s="70">
        <v>2330.5266470000001</v>
      </c>
      <c r="AF15" s="70">
        <v>2464.2874219999999</v>
      </c>
      <c r="AG15" s="70">
        <v>1586.7355230000001</v>
      </c>
      <c r="AH15" s="70">
        <v>2261.1835350000001</v>
      </c>
      <c r="AI15" s="70">
        <v>2147.8257210000002</v>
      </c>
      <c r="AJ15" s="70">
        <v>2040.4712919999999</v>
      </c>
      <c r="AK15" s="71">
        <v>1979.8159760000001</v>
      </c>
      <c r="AL15" s="77"/>
    </row>
    <row r="16" spans="1:38" ht="16.5" customHeight="1">
      <c r="A16" s="10" t="s">
        <v>1053</v>
      </c>
      <c r="B16" s="70" t="s">
        <v>516</v>
      </c>
      <c r="C16" s="70" t="s">
        <v>516</v>
      </c>
      <c r="D16" s="70" t="s">
        <v>516</v>
      </c>
      <c r="E16" s="70" t="s">
        <v>516</v>
      </c>
      <c r="F16" s="70">
        <v>381</v>
      </c>
      <c r="G16" s="70">
        <v>350</v>
      </c>
      <c r="H16" s="70">
        <v>571</v>
      </c>
      <c r="I16" s="70">
        <v>662</v>
      </c>
      <c r="J16" s="70">
        <v>701</v>
      </c>
      <c r="K16" s="70">
        <v>705</v>
      </c>
      <c r="L16" s="70">
        <v>833</v>
      </c>
      <c r="M16" s="70">
        <v>860</v>
      </c>
      <c r="N16" s="70">
        <v>955.24509999999998</v>
      </c>
      <c r="O16" s="70">
        <v>1023.7081319999999</v>
      </c>
      <c r="P16" s="70">
        <v>1115.35194</v>
      </c>
      <c r="Q16" s="70">
        <v>1190.168551</v>
      </c>
      <c r="R16" s="70">
        <v>1339.431795</v>
      </c>
      <c r="S16" s="70">
        <v>1427.305259</v>
      </c>
      <c r="T16" s="70">
        <v>1431.6725369999999</v>
      </c>
      <c r="U16" s="70">
        <v>1476.0326319999997</v>
      </c>
      <c r="V16" s="70">
        <v>1576.197658</v>
      </c>
      <c r="W16" s="70">
        <v>1699.5838489999999</v>
      </c>
      <c r="X16" s="70">
        <v>1865.7201999999997</v>
      </c>
      <c r="Y16" s="70">
        <v>1930.2944</v>
      </c>
      <c r="Z16" s="70">
        <v>2081.062559</v>
      </c>
      <c r="AA16" s="70">
        <v>2196.117518</v>
      </c>
      <c r="AB16" s="70">
        <v>2172.7471529999998</v>
      </c>
      <c r="AC16" s="70">
        <v>2363.430715</v>
      </c>
      <c r="AD16" s="70">
        <v>2488.8479259999999</v>
      </c>
      <c r="AE16" s="70">
        <v>2564.6256589999998</v>
      </c>
      <c r="AF16" s="70">
        <v>2674.5207209999999</v>
      </c>
      <c r="AG16" s="70">
        <v>2678.1120999999998</v>
      </c>
      <c r="AH16" s="70">
        <v>2755.9249209999998</v>
      </c>
      <c r="AI16" s="70">
        <v>2776.0459599999999</v>
      </c>
      <c r="AJ16" s="70">
        <v>2728.4780609999998</v>
      </c>
      <c r="AK16" s="71">
        <v>2692.6561099999999</v>
      </c>
      <c r="AL16" s="77"/>
    </row>
    <row r="17" spans="1:38" ht="16.5" customHeight="1">
      <c r="A17" s="10" t="s">
        <v>518</v>
      </c>
      <c r="B17" s="70" t="s">
        <v>516</v>
      </c>
      <c r="C17" s="70" t="s">
        <v>516</v>
      </c>
      <c r="D17" s="70" t="s">
        <v>516</v>
      </c>
      <c r="E17" s="70" t="s">
        <v>516</v>
      </c>
      <c r="F17" s="70">
        <v>10558</v>
      </c>
      <c r="G17" s="70">
        <v>10427</v>
      </c>
      <c r="H17" s="70">
        <v>11475</v>
      </c>
      <c r="I17" s="70">
        <v>10528</v>
      </c>
      <c r="J17" s="70">
        <v>10737</v>
      </c>
      <c r="K17" s="70">
        <v>10231</v>
      </c>
      <c r="L17" s="70">
        <v>10668</v>
      </c>
      <c r="M17" s="70">
        <v>10559</v>
      </c>
      <c r="N17" s="70">
        <v>11530.220300000001</v>
      </c>
      <c r="O17" s="70">
        <v>12056.0676</v>
      </c>
      <c r="P17" s="70">
        <v>12284.382321999999</v>
      </c>
      <c r="Q17" s="70">
        <v>12902.056581000001</v>
      </c>
      <c r="R17" s="70">
        <v>13843.512074999999</v>
      </c>
      <c r="S17" s="70">
        <v>14178.091572000001</v>
      </c>
      <c r="T17" s="70">
        <v>13663.224326</v>
      </c>
      <c r="U17" s="70">
        <v>13606.195594000001</v>
      </c>
      <c r="V17" s="70">
        <v>14354.281087000001</v>
      </c>
      <c r="W17" s="70">
        <v>14417.698761</v>
      </c>
      <c r="X17" s="70">
        <v>14721.465516</v>
      </c>
      <c r="Y17" s="70">
        <v>16137.9522</v>
      </c>
      <c r="Z17" s="70">
        <v>16849.920437000001</v>
      </c>
      <c r="AA17" s="70">
        <v>16805.109970000001</v>
      </c>
      <c r="AB17" s="70">
        <v>16406.938677999999</v>
      </c>
      <c r="AC17" s="70">
        <v>17316.613255</v>
      </c>
      <c r="AD17" s="70">
        <v>17516.432841999998</v>
      </c>
      <c r="AE17" s="70">
        <v>18004.627035000001</v>
      </c>
      <c r="AF17" s="70">
        <v>18339.048674999998</v>
      </c>
      <c r="AG17" s="70">
        <v>18283.014310999999</v>
      </c>
      <c r="AH17" s="70">
        <v>18356.560739</v>
      </c>
      <c r="AI17" s="70">
        <v>17591.049738000002</v>
      </c>
      <c r="AJ17" s="70">
        <v>16914.100309000001</v>
      </c>
      <c r="AK17" s="71">
        <v>17365.828963</v>
      </c>
      <c r="AL17" s="79"/>
    </row>
    <row r="18" spans="1:38" ht="16.5" customHeight="1">
      <c r="A18" s="10" t="s">
        <v>1054</v>
      </c>
      <c r="B18" s="70" t="s">
        <v>516</v>
      </c>
      <c r="C18" s="70" t="s">
        <v>516</v>
      </c>
      <c r="D18" s="70" t="s">
        <v>516</v>
      </c>
      <c r="E18" s="70" t="s">
        <v>516</v>
      </c>
      <c r="F18" s="70">
        <v>219</v>
      </c>
      <c r="G18" s="70">
        <v>306</v>
      </c>
      <c r="H18" s="70">
        <v>193</v>
      </c>
      <c r="I18" s="70">
        <v>195</v>
      </c>
      <c r="J18" s="70">
        <v>199</v>
      </c>
      <c r="K18" s="70">
        <v>188</v>
      </c>
      <c r="L18" s="70">
        <v>187</v>
      </c>
      <c r="M18" s="70">
        <v>187</v>
      </c>
      <c r="N18" s="70">
        <v>184.16370000000001</v>
      </c>
      <c r="O18" s="70">
        <v>189.170345</v>
      </c>
      <c r="P18" s="70">
        <v>181.71669800000001</v>
      </c>
      <c r="Q18" s="70">
        <v>186.10567</v>
      </c>
      <c r="R18" s="70">
        <v>191.89107100000004</v>
      </c>
      <c r="S18" s="70">
        <v>186.99797199999998</v>
      </c>
      <c r="T18" s="70">
        <v>187.793553</v>
      </c>
      <c r="U18" s="70">
        <v>176.144657</v>
      </c>
      <c r="V18" s="70">
        <v>173.21470899999997</v>
      </c>
      <c r="W18" s="70">
        <v>172.98174700000001</v>
      </c>
      <c r="X18" s="70">
        <v>163.88912900000003</v>
      </c>
      <c r="Y18" s="70">
        <v>155.51650000000001</v>
      </c>
      <c r="Z18" s="70">
        <v>160.68531200000001</v>
      </c>
      <c r="AA18" s="70">
        <v>168.066937</v>
      </c>
      <c r="AB18" s="70">
        <v>158.87200799999999</v>
      </c>
      <c r="AC18" s="70">
        <v>160.306691</v>
      </c>
      <c r="AD18" s="70">
        <v>161.88904700000001</v>
      </c>
      <c r="AE18" s="70">
        <v>156.31329400000001</v>
      </c>
      <c r="AF18" s="70">
        <v>157.73160200000001</v>
      </c>
      <c r="AG18" s="70">
        <v>146.21782099999999</v>
      </c>
      <c r="AH18" s="70">
        <v>153.97867400000001</v>
      </c>
      <c r="AI18" s="70">
        <v>140.21642199999999</v>
      </c>
      <c r="AJ18" s="70">
        <v>126.282285</v>
      </c>
      <c r="AK18" s="71">
        <v>125.805218</v>
      </c>
      <c r="AL18" s="79"/>
    </row>
    <row r="19" spans="1:38" ht="16.5" customHeight="1">
      <c r="A19" s="10" t="s">
        <v>517</v>
      </c>
      <c r="B19" s="70">
        <v>4197</v>
      </c>
      <c r="C19" s="70">
        <v>4128</v>
      </c>
      <c r="D19" s="70">
        <v>4592</v>
      </c>
      <c r="E19" s="70">
        <v>4513</v>
      </c>
      <c r="F19" s="70">
        <v>6516</v>
      </c>
      <c r="G19" s="70">
        <v>6534</v>
      </c>
      <c r="H19" s="70">
        <v>7082</v>
      </c>
      <c r="I19" s="70">
        <v>7344</v>
      </c>
      <c r="J19" s="70">
        <v>7320</v>
      </c>
      <c r="K19" s="70">
        <v>6940</v>
      </c>
      <c r="L19" s="70">
        <v>7996</v>
      </c>
      <c r="M19" s="70">
        <v>8244</v>
      </c>
      <c r="N19" s="70">
        <v>8350.4012999999995</v>
      </c>
      <c r="O19" s="70">
        <v>8037.4858980000008</v>
      </c>
      <c r="P19" s="70">
        <v>8702.2589120000011</v>
      </c>
      <c r="Q19" s="70">
        <v>8764.0169889999997</v>
      </c>
      <c r="R19" s="70">
        <v>9399.8729629999998</v>
      </c>
      <c r="S19" s="70">
        <v>9543.5642550000011</v>
      </c>
      <c r="T19" s="70">
        <v>9499.8287029999992</v>
      </c>
      <c r="U19" s="70">
        <v>9555.383124</v>
      </c>
      <c r="V19" s="70">
        <v>9715.2788890000011</v>
      </c>
      <c r="W19" s="70">
        <v>9470.1332469999998</v>
      </c>
      <c r="X19" s="70">
        <v>10358.926487000002</v>
      </c>
      <c r="Y19" s="70">
        <v>11136.821900000001</v>
      </c>
      <c r="Z19" s="70">
        <v>11031.999811</v>
      </c>
      <c r="AA19" s="70">
        <v>11129.418953</v>
      </c>
      <c r="AB19" s="70">
        <v>10773.7353</v>
      </c>
      <c r="AC19" s="70">
        <v>11314.228574000001</v>
      </c>
      <c r="AD19" s="70">
        <v>11120.63185</v>
      </c>
      <c r="AE19" s="70">
        <v>11735.558829</v>
      </c>
      <c r="AF19" s="70">
        <v>11599.846942</v>
      </c>
      <c r="AG19" s="70">
        <v>11687.41799</v>
      </c>
      <c r="AH19" s="70">
        <v>11767.703304999999</v>
      </c>
      <c r="AI19" s="70">
        <v>12250.669639</v>
      </c>
      <c r="AJ19" s="70">
        <v>12609.891154999999</v>
      </c>
      <c r="AK19" s="71">
        <v>12707.307116</v>
      </c>
      <c r="AL19" s="77"/>
    </row>
    <row r="20" spans="1:38" ht="16.5" customHeight="1">
      <c r="A20" s="11" t="s">
        <v>1055</v>
      </c>
      <c r="B20" s="70" t="s">
        <v>516</v>
      </c>
      <c r="C20" s="70" t="s">
        <v>516</v>
      </c>
      <c r="D20" s="70" t="s">
        <v>516</v>
      </c>
      <c r="E20" s="70" t="s">
        <v>516</v>
      </c>
      <c r="F20" s="70" t="s">
        <v>516</v>
      </c>
      <c r="G20" s="70">
        <v>364</v>
      </c>
      <c r="H20" s="70">
        <v>431</v>
      </c>
      <c r="I20" s="70">
        <v>454</v>
      </c>
      <c r="J20" s="70">
        <v>495</v>
      </c>
      <c r="K20" s="70">
        <v>562</v>
      </c>
      <c r="L20" s="70">
        <v>577</v>
      </c>
      <c r="M20" s="70">
        <v>607</v>
      </c>
      <c r="N20" s="70">
        <v>390.9409</v>
      </c>
      <c r="O20" s="70">
        <v>531.07757100000003</v>
      </c>
      <c r="P20" s="70">
        <v>513.41098099999999</v>
      </c>
      <c r="Q20" s="70">
        <v>558.98629999999991</v>
      </c>
      <c r="R20" s="70">
        <v>587.65657799999997</v>
      </c>
      <c r="S20" s="70">
        <v>625.77712400000007</v>
      </c>
      <c r="T20" s="70">
        <v>650.98968500000001</v>
      </c>
      <c r="U20" s="70">
        <v>688.58305900000005</v>
      </c>
      <c r="V20" s="70">
        <v>703.84377199999994</v>
      </c>
      <c r="W20" s="70">
        <v>738.47902800000008</v>
      </c>
      <c r="X20" s="70">
        <v>753.30440099999998</v>
      </c>
      <c r="Y20" s="70">
        <v>777.72930000000008</v>
      </c>
      <c r="Z20" s="70">
        <v>843.926016</v>
      </c>
      <c r="AA20" s="70">
        <v>881.04851499999995</v>
      </c>
      <c r="AB20" s="70">
        <v>841.18544899999995</v>
      </c>
      <c r="AC20" s="70">
        <v>846.28385000000003</v>
      </c>
      <c r="AD20" s="70">
        <v>851.33871699999997</v>
      </c>
      <c r="AE20" s="70">
        <v>851.65238199999999</v>
      </c>
      <c r="AF20" s="70">
        <v>863.76945699999999</v>
      </c>
      <c r="AG20" s="70">
        <v>871.27002600000003</v>
      </c>
      <c r="AH20" s="70">
        <v>865.04832399999998</v>
      </c>
      <c r="AI20" s="70">
        <v>863.55728899999997</v>
      </c>
      <c r="AJ20" s="70">
        <v>851.11984399999994</v>
      </c>
      <c r="AK20" s="71">
        <v>838.53669000000002</v>
      </c>
      <c r="AL20" s="77"/>
    </row>
    <row r="21" spans="1:38" ht="16.5" customHeight="1">
      <c r="A21" s="10" t="s">
        <v>1056</v>
      </c>
      <c r="B21" s="70" t="s">
        <v>516</v>
      </c>
      <c r="C21" s="70" t="s">
        <v>516</v>
      </c>
      <c r="D21" s="70" t="s">
        <v>516</v>
      </c>
      <c r="E21" s="70" t="s">
        <v>516</v>
      </c>
      <c r="F21" s="70" t="s">
        <v>516</v>
      </c>
      <c r="G21" s="70" t="s">
        <v>516</v>
      </c>
      <c r="H21" s="70">
        <v>286</v>
      </c>
      <c r="I21" s="70">
        <v>282</v>
      </c>
      <c r="J21" s="70">
        <v>271</v>
      </c>
      <c r="K21" s="70">
        <v>260</v>
      </c>
      <c r="L21" s="70">
        <v>260</v>
      </c>
      <c r="M21" s="70">
        <v>260</v>
      </c>
      <c r="N21" s="70">
        <v>255.38840000000002</v>
      </c>
      <c r="O21" s="70">
        <v>254.21924200000004</v>
      </c>
      <c r="P21" s="70">
        <v>280.125878</v>
      </c>
      <c r="Q21" s="70">
        <v>294.71404899999999</v>
      </c>
      <c r="R21" s="70">
        <v>298.132858</v>
      </c>
      <c r="S21" s="70">
        <v>295.33117599999997</v>
      </c>
      <c r="T21" s="70">
        <v>301.363563</v>
      </c>
      <c r="U21" s="70">
        <v>366.84362800000002</v>
      </c>
      <c r="V21" s="70">
        <v>356.984306</v>
      </c>
      <c r="W21" s="70">
        <v>359.19848399999995</v>
      </c>
      <c r="X21" s="70">
        <v>359.85686900000002</v>
      </c>
      <c r="Y21" s="70">
        <v>380.78190000000001</v>
      </c>
      <c r="Z21" s="70">
        <v>390.45811700000002</v>
      </c>
      <c r="AA21" s="70">
        <v>364.67172900000003</v>
      </c>
      <c r="AB21" s="70">
        <v>389.20500600000003</v>
      </c>
      <c r="AC21" s="70">
        <v>389.38419099999999</v>
      </c>
      <c r="AD21" s="70">
        <v>402.115701</v>
      </c>
      <c r="AE21" s="70">
        <v>402.30593399999998</v>
      </c>
      <c r="AF21" s="70">
        <v>414.20945999999998</v>
      </c>
      <c r="AG21" s="70">
        <v>450.52650199999999</v>
      </c>
      <c r="AH21" s="70">
        <v>489.35633300000001</v>
      </c>
      <c r="AI21" s="70">
        <v>486.03749599999998</v>
      </c>
      <c r="AJ21" s="70">
        <v>519.78385800000001</v>
      </c>
      <c r="AK21" s="71">
        <v>546.56959700000004</v>
      </c>
      <c r="AL21" s="77"/>
    </row>
    <row r="22" spans="1:38" ht="16.5" customHeight="1">
      <c r="A22" s="10" t="s">
        <v>1057</v>
      </c>
      <c r="B22" s="70" t="s">
        <v>516</v>
      </c>
      <c r="C22" s="70" t="s">
        <v>516</v>
      </c>
      <c r="D22" s="70" t="s">
        <v>516</v>
      </c>
      <c r="E22" s="70" t="s">
        <v>516</v>
      </c>
      <c r="F22" s="70">
        <v>390</v>
      </c>
      <c r="G22" s="70">
        <v>439</v>
      </c>
      <c r="H22" s="70">
        <v>124</v>
      </c>
      <c r="I22" s="70">
        <v>148</v>
      </c>
      <c r="J22" s="70">
        <v>182</v>
      </c>
      <c r="K22" s="70">
        <v>251</v>
      </c>
      <c r="L22" s="70">
        <v>232</v>
      </c>
      <c r="M22" s="70">
        <v>273</v>
      </c>
      <c r="N22" s="70">
        <v>515.5963999999949</v>
      </c>
      <c r="O22" s="70">
        <v>579.27095199999894</v>
      </c>
      <c r="P22" s="70">
        <v>654.07030799999484</v>
      </c>
      <c r="Q22" s="70">
        <v>699.01640200000111</v>
      </c>
      <c r="R22" s="70">
        <v>632.40979800000787</v>
      </c>
      <c r="S22" s="70">
        <v>667.59748699999909</v>
      </c>
      <c r="T22" s="70">
        <v>682.52739499999007</v>
      </c>
      <c r="U22" s="70">
        <v>628.79707700001018</v>
      </c>
      <c r="V22" s="70">
        <v>745.12879600000451</v>
      </c>
      <c r="W22" s="70">
        <v>841.65538500000548</v>
      </c>
      <c r="X22" s="70">
        <v>890.82436499999312</v>
      </c>
      <c r="Y22" s="70">
        <v>966.1105000000025</v>
      </c>
      <c r="Z22" s="70">
        <v>1155.9272169999999</v>
      </c>
      <c r="AA22" s="70">
        <v>1253.9602890000001</v>
      </c>
      <c r="AB22" s="70">
        <v>1314.7709150000001</v>
      </c>
      <c r="AC22" s="70">
        <v>1379.3117219999999</v>
      </c>
      <c r="AD22" s="70">
        <v>1485.809925</v>
      </c>
      <c r="AE22" s="70">
        <v>1494.6165370000001</v>
      </c>
      <c r="AF22" s="70">
        <v>1534.0180089999999</v>
      </c>
      <c r="AG22" s="70">
        <v>1487.977903</v>
      </c>
      <c r="AH22" s="70">
        <v>1522.03243</v>
      </c>
      <c r="AI22" s="70">
        <v>1494.7848240000001</v>
      </c>
      <c r="AJ22" s="70">
        <v>1456.074891</v>
      </c>
      <c r="AK22" s="71">
        <v>1453.218335</v>
      </c>
      <c r="AL22" s="77"/>
    </row>
    <row r="23" spans="1:38" s="73" customFormat="1" ht="16.5" customHeight="1">
      <c r="A23" s="12" t="s">
        <v>1058</v>
      </c>
      <c r="B23" s="65">
        <v>17064</v>
      </c>
      <c r="C23" s="65">
        <v>13260</v>
      </c>
      <c r="D23" s="65">
        <v>6179</v>
      </c>
      <c r="E23" s="65">
        <v>3931</v>
      </c>
      <c r="F23" s="65">
        <v>4503</v>
      </c>
      <c r="G23" s="65">
        <v>4825</v>
      </c>
      <c r="H23" s="65">
        <v>6057</v>
      </c>
      <c r="I23" s="65">
        <v>6273</v>
      </c>
      <c r="J23" s="65">
        <v>6091</v>
      </c>
      <c r="K23" s="65">
        <v>6199</v>
      </c>
      <c r="L23" s="65">
        <v>5921</v>
      </c>
      <c r="M23" s="65">
        <v>5545</v>
      </c>
      <c r="N23" s="65">
        <v>5050</v>
      </c>
      <c r="O23" s="65">
        <v>5166</v>
      </c>
      <c r="P23" s="65">
        <v>5304</v>
      </c>
      <c r="Q23" s="65">
        <v>5330</v>
      </c>
      <c r="R23" s="65">
        <v>5573.9916949999997</v>
      </c>
      <c r="S23" s="65">
        <v>5571</v>
      </c>
      <c r="T23" s="65">
        <v>5313.8277230000003</v>
      </c>
      <c r="U23" s="65">
        <v>5679.9337930000002</v>
      </c>
      <c r="V23" s="65">
        <v>5510.88</v>
      </c>
      <c r="W23" s="65">
        <v>5381.3719999999994</v>
      </c>
      <c r="X23" s="65">
        <v>5409.8040000000001</v>
      </c>
      <c r="Y23" s="65">
        <v>5782.8180000000002</v>
      </c>
      <c r="Z23" s="65">
        <v>6178.5059999999994</v>
      </c>
      <c r="AA23" s="65">
        <v>5914.0330000000004</v>
      </c>
      <c r="AB23" s="65">
        <v>6419.7687269999997</v>
      </c>
      <c r="AC23" s="67">
        <v>6567.8390909999989</v>
      </c>
      <c r="AD23" s="67">
        <v>6803.8689760000007</v>
      </c>
      <c r="AE23" s="67">
        <v>6809.5782929999996</v>
      </c>
      <c r="AF23" s="67">
        <v>6674.6818009999997</v>
      </c>
      <c r="AG23" s="67">
        <v>6535.9028010000002</v>
      </c>
      <c r="AH23" s="67">
        <v>6520.4109099999996</v>
      </c>
      <c r="AI23" s="67">
        <v>6563.3325960000002</v>
      </c>
      <c r="AJ23" s="67">
        <v>6361.2704389999999</v>
      </c>
      <c r="AK23" s="67">
        <v>6419.8326479999996</v>
      </c>
    </row>
    <row r="24" spans="1:38" s="73" customFormat="1" ht="16.5" customHeight="1">
      <c r="A24" s="12" t="s">
        <v>1059</v>
      </c>
      <c r="B24" s="67" t="s">
        <v>520</v>
      </c>
      <c r="C24" s="67" t="s">
        <v>520</v>
      </c>
      <c r="D24" s="67" t="s">
        <v>520</v>
      </c>
      <c r="E24" s="67" t="s">
        <v>520</v>
      </c>
      <c r="F24" s="67" t="s">
        <v>520</v>
      </c>
      <c r="G24" s="67" t="s">
        <v>520</v>
      </c>
      <c r="H24" s="65">
        <v>11418</v>
      </c>
      <c r="I24" s="67" t="s">
        <v>520</v>
      </c>
      <c r="J24" s="67" t="s">
        <v>520</v>
      </c>
      <c r="K24" s="67" t="s">
        <v>520</v>
      </c>
      <c r="L24" s="67" t="s">
        <v>520</v>
      </c>
      <c r="M24" s="67">
        <v>10821</v>
      </c>
      <c r="N24" s="67" t="s">
        <v>520</v>
      </c>
      <c r="O24" s="67" t="s">
        <v>520</v>
      </c>
      <c r="P24" s="67" t="s">
        <v>520</v>
      </c>
      <c r="Q24" s="67" t="s">
        <v>520</v>
      </c>
      <c r="R24" s="67" t="s">
        <v>520</v>
      </c>
      <c r="S24" s="67">
        <v>24779</v>
      </c>
      <c r="T24" s="67" t="s">
        <v>520</v>
      </c>
      <c r="U24" s="67" t="s">
        <v>520</v>
      </c>
      <c r="V24" s="67" t="s">
        <v>520</v>
      </c>
      <c r="W24" s="67" t="s">
        <v>520</v>
      </c>
      <c r="X24" s="67" t="s">
        <v>520</v>
      </c>
      <c r="Y24" s="67" t="s">
        <v>520</v>
      </c>
      <c r="Z24" s="67" t="s">
        <v>520</v>
      </c>
      <c r="AA24" s="65">
        <v>27943</v>
      </c>
      <c r="AB24" s="67" t="s">
        <v>520</v>
      </c>
      <c r="AC24" s="67" t="s">
        <v>520</v>
      </c>
      <c r="AD24" s="67" t="s">
        <v>520</v>
      </c>
      <c r="AE24" s="67" t="s">
        <v>520</v>
      </c>
      <c r="AF24" s="67" t="s">
        <v>520</v>
      </c>
      <c r="AG24" s="67" t="s">
        <v>520</v>
      </c>
      <c r="AH24" s="67" t="s">
        <v>520</v>
      </c>
      <c r="AI24" s="67">
        <v>33651</v>
      </c>
      <c r="AJ24" s="67" t="s">
        <v>520</v>
      </c>
      <c r="AK24" s="67" t="s">
        <v>520</v>
      </c>
    </row>
    <row r="25" spans="1:38" s="73" customFormat="1" ht="16.5" customHeight="1" thickBot="1">
      <c r="A25" s="12" t="s">
        <v>1060</v>
      </c>
      <c r="B25" s="80" t="s">
        <v>520</v>
      </c>
      <c r="C25" s="80" t="s">
        <v>520</v>
      </c>
      <c r="D25" s="80" t="s">
        <v>520</v>
      </c>
      <c r="E25" s="80" t="s">
        <v>520</v>
      </c>
      <c r="F25" s="80" t="s">
        <v>520</v>
      </c>
      <c r="G25" s="80" t="s">
        <v>520</v>
      </c>
      <c r="H25" s="81">
        <v>3471</v>
      </c>
      <c r="I25" s="80" t="s">
        <v>520</v>
      </c>
      <c r="J25" s="80" t="s">
        <v>520</v>
      </c>
      <c r="K25" s="80" t="s">
        <v>520</v>
      </c>
      <c r="L25" s="80" t="s">
        <v>520</v>
      </c>
      <c r="M25" s="80">
        <v>4593</v>
      </c>
      <c r="N25" s="80" t="s">
        <v>520</v>
      </c>
      <c r="O25" s="80" t="s">
        <v>520</v>
      </c>
      <c r="P25" s="80" t="s">
        <v>520</v>
      </c>
      <c r="Q25" s="80" t="s">
        <v>520</v>
      </c>
      <c r="R25" s="80" t="s">
        <v>520</v>
      </c>
      <c r="S25" s="81">
        <v>6266</v>
      </c>
      <c r="T25" s="80" t="s">
        <v>520</v>
      </c>
      <c r="U25" s="80" t="s">
        <v>520</v>
      </c>
      <c r="V25" s="80" t="s">
        <v>520</v>
      </c>
      <c r="W25" s="80" t="s">
        <v>520</v>
      </c>
      <c r="X25" s="80" t="s">
        <v>520</v>
      </c>
      <c r="Y25" s="80" t="s">
        <v>520</v>
      </c>
      <c r="Z25" s="80" t="s">
        <v>520</v>
      </c>
      <c r="AA25" s="81">
        <v>8956</v>
      </c>
      <c r="AB25" s="80" t="s">
        <v>520</v>
      </c>
      <c r="AC25" s="80" t="s">
        <v>520</v>
      </c>
      <c r="AD25" s="80" t="s">
        <v>520</v>
      </c>
      <c r="AE25" s="80" t="s">
        <v>520</v>
      </c>
      <c r="AF25" s="80" t="s">
        <v>520</v>
      </c>
      <c r="AG25" s="80" t="s">
        <v>520</v>
      </c>
      <c r="AH25" s="80" t="s">
        <v>520</v>
      </c>
      <c r="AI25" s="80">
        <v>8499</v>
      </c>
      <c r="AJ25" s="80" t="s">
        <v>520</v>
      </c>
      <c r="AK25" s="80" t="s">
        <v>520</v>
      </c>
    </row>
    <row r="26" spans="1:38" s="83" customFormat="1" ht="12.75" customHeight="1">
      <c r="A26" s="82" t="s">
        <v>1061</v>
      </c>
      <c r="B26" s="82"/>
      <c r="C26" s="82"/>
      <c r="D26" s="82"/>
      <c r="E26" s="82"/>
      <c r="F26" s="82"/>
      <c r="G26" s="82"/>
      <c r="H26" s="82"/>
      <c r="I26" s="82"/>
      <c r="J26" s="82"/>
      <c r="K26" s="82"/>
      <c r="L26" s="82"/>
      <c r="M26" s="82"/>
      <c r="N26" s="82"/>
      <c r="O26" s="82"/>
      <c r="P26" s="82"/>
      <c r="Q26" s="82"/>
      <c r="R26" s="82"/>
      <c r="S26" s="82"/>
      <c r="T26" s="82"/>
      <c r="U26" s="82"/>
      <c r="V26" s="82"/>
      <c r="W26" s="82"/>
      <c r="X26" s="82"/>
      <c r="Y26" s="82"/>
      <c r="Z26" s="82"/>
    </row>
    <row r="27" spans="1:38" s="84" customFormat="1" ht="12.75" customHeight="1">
      <c r="A27" s="58"/>
      <c r="B27" s="58"/>
      <c r="C27" s="58"/>
      <c r="D27" s="58"/>
      <c r="E27" s="58"/>
      <c r="F27" s="58"/>
      <c r="G27" s="58"/>
      <c r="H27" s="58"/>
      <c r="I27" s="58"/>
      <c r="J27" s="58"/>
      <c r="K27" s="58"/>
      <c r="L27" s="58"/>
      <c r="M27" s="58"/>
      <c r="N27" s="58"/>
      <c r="O27" s="58"/>
      <c r="P27" s="58"/>
      <c r="Q27" s="58"/>
      <c r="R27" s="58"/>
      <c r="S27" s="58"/>
      <c r="T27" s="58"/>
      <c r="U27" s="58"/>
      <c r="V27" s="58"/>
      <c r="W27" s="58"/>
      <c r="X27" s="58"/>
      <c r="Y27" s="58"/>
      <c r="Z27" s="58"/>
    </row>
    <row r="28" spans="1:38" s="83" customFormat="1" ht="38.25" customHeight="1">
      <c r="A28" s="85" t="s">
        <v>1062</v>
      </c>
      <c r="B28" s="8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38" s="83" customFormat="1" ht="12.75" customHeight="1">
      <c r="A29" s="85" t="s">
        <v>1063</v>
      </c>
      <c r="B29" s="8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38" s="83" customFormat="1" ht="12.75" customHeight="1">
      <c r="A30" s="85" t="s">
        <v>1064</v>
      </c>
      <c r="B30" s="8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38" s="83" customFormat="1" ht="25.5" customHeight="1">
      <c r="A31" s="85" t="s">
        <v>1065</v>
      </c>
      <c r="B31" s="8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38" s="83" customFormat="1" ht="12.75" customHeight="1">
      <c r="A32" s="85" t="s">
        <v>1066</v>
      </c>
      <c r="B32" s="8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s="83" customFormat="1" ht="12.75" customHeight="1">
      <c r="A33" s="85" t="s">
        <v>1067</v>
      </c>
      <c r="B33" s="8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s="83" customFormat="1" ht="12.75" customHeight="1">
      <c r="A34" s="85" t="s">
        <v>1068</v>
      </c>
      <c r="B34" s="8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s="83" customFormat="1" ht="12.75" customHeight="1">
      <c r="A35" s="86" t="s">
        <v>1069</v>
      </c>
      <c r="B35" s="86"/>
      <c r="C35" s="86"/>
      <c r="D35" s="86"/>
      <c r="E35" s="86"/>
      <c r="F35" s="86"/>
      <c r="G35" s="86"/>
      <c r="H35" s="86"/>
      <c r="I35" s="86"/>
      <c r="J35" s="86"/>
      <c r="K35" s="86"/>
      <c r="L35" s="86"/>
      <c r="M35" s="86"/>
      <c r="N35" s="86"/>
      <c r="O35" s="86"/>
      <c r="P35" s="86"/>
      <c r="Q35" s="86"/>
      <c r="R35" s="86"/>
      <c r="S35" s="86"/>
      <c r="T35" s="86"/>
      <c r="U35" s="86"/>
      <c r="V35" s="86"/>
      <c r="W35" s="86"/>
      <c r="X35" s="86"/>
      <c r="Y35" s="86"/>
      <c r="Z35" s="86"/>
    </row>
    <row r="36" spans="1:26" s="83" customFormat="1" ht="12.75" customHeight="1">
      <c r="A36" s="85" t="s">
        <v>1070</v>
      </c>
      <c r="B36" s="8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s="83" customFormat="1" ht="25.5" customHeight="1">
      <c r="A37" s="85" t="s">
        <v>1071</v>
      </c>
      <c r="B37" s="8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s="83" customFormat="1" ht="12.75" customHeight="1"/>
    <row r="39" spans="1:26" s="83" customFormat="1" ht="12.75" customHeight="1">
      <c r="A39" s="87" t="s">
        <v>515</v>
      </c>
      <c r="B39" s="87"/>
      <c r="C39" s="87"/>
      <c r="D39" s="87"/>
      <c r="E39" s="87"/>
      <c r="F39" s="87"/>
      <c r="G39" s="87"/>
      <c r="H39" s="87"/>
      <c r="I39" s="87"/>
      <c r="J39" s="87"/>
      <c r="K39" s="87"/>
      <c r="L39" s="87"/>
      <c r="M39" s="87"/>
      <c r="N39" s="87"/>
      <c r="O39" s="87"/>
      <c r="P39" s="87"/>
      <c r="Q39" s="87"/>
      <c r="R39" s="87"/>
      <c r="S39" s="87"/>
      <c r="T39" s="87"/>
      <c r="U39" s="87"/>
      <c r="V39" s="87"/>
      <c r="W39" s="87"/>
      <c r="X39" s="87"/>
      <c r="Y39" s="87"/>
      <c r="Z39" s="87"/>
    </row>
    <row r="40" spans="1:26" s="83" customFormat="1" ht="12.75" customHeight="1">
      <c r="A40" s="88" t="s">
        <v>1072</v>
      </c>
      <c r="B40" s="88"/>
      <c r="C40" s="88"/>
      <c r="D40" s="88"/>
      <c r="E40" s="88"/>
      <c r="F40" s="88"/>
      <c r="G40" s="88"/>
      <c r="H40" s="88"/>
      <c r="I40" s="88"/>
      <c r="J40" s="88"/>
      <c r="K40" s="88"/>
      <c r="L40" s="88"/>
      <c r="M40" s="88"/>
      <c r="N40" s="88"/>
      <c r="O40" s="88"/>
      <c r="P40" s="88"/>
      <c r="Q40" s="88"/>
      <c r="R40" s="88"/>
      <c r="S40" s="88"/>
      <c r="T40" s="88"/>
      <c r="U40" s="88"/>
      <c r="V40" s="88"/>
      <c r="W40" s="88"/>
      <c r="X40" s="88"/>
      <c r="Y40" s="88"/>
      <c r="Z40" s="88"/>
    </row>
    <row r="41" spans="1:26" s="83" customFormat="1" ht="38.25" customHeight="1">
      <c r="A41" s="88" t="s">
        <v>514</v>
      </c>
      <c r="B41" s="88"/>
      <c r="C41" s="88"/>
      <c r="D41" s="88"/>
      <c r="E41" s="88"/>
      <c r="F41" s="88"/>
      <c r="G41" s="88"/>
      <c r="H41" s="88"/>
      <c r="I41" s="88"/>
      <c r="J41" s="88"/>
      <c r="K41" s="88"/>
      <c r="L41" s="88"/>
      <c r="M41" s="88"/>
      <c r="N41" s="88"/>
      <c r="O41" s="88"/>
      <c r="P41" s="88"/>
      <c r="Q41" s="88"/>
      <c r="R41" s="88"/>
      <c r="S41" s="88"/>
      <c r="T41" s="88"/>
      <c r="U41" s="88"/>
      <c r="V41" s="88"/>
      <c r="W41" s="88"/>
      <c r="X41" s="88"/>
      <c r="Y41" s="88"/>
      <c r="Z41" s="88"/>
    </row>
    <row r="42" spans="1:26" s="83" customFormat="1" ht="25.5" customHeight="1">
      <c r="A42" s="88" t="s">
        <v>1073</v>
      </c>
      <c r="B42" s="88"/>
      <c r="C42" s="88"/>
      <c r="D42" s="88"/>
      <c r="E42" s="88"/>
      <c r="F42" s="88"/>
      <c r="G42" s="88"/>
      <c r="H42" s="88"/>
      <c r="I42" s="88"/>
      <c r="J42" s="88"/>
      <c r="K42" s="88"/>
      <c r="L42" s="88"/>
      <c r="M42" s="88"/>
      <c r="N42" s="88"/>
      <c r="O42" s="88"/>
      <c r="P42" s="88"/>
      <c r="Q42" s="88"/>
      <c r="R42" s="88"/>
      <c r="S42" s="88"/>
      <c r="T42" s="88"/>
      <c r="U42" s="88"/>
      <c r="V42" s="88"/>
      <c r="W42" s="88"/>
      <c r="X42" s="88"/>
      <c r="Y42" s="88"/>
      <c r="Z42" s="88"/>
    </row>
    <row r="43" spans="1:26" s="83" customFormat="1" ht="25.5" customHeight="1">
      <c r="A43" s="88" t="s">
        <v>1074</v>
      </c>
      <c r="B43" s="88"/>
      <c r="C43" s="88"/>
      <c r="D43" s="88"/>
      <c r="E43" s="88"/>
      <c r="F43" s="88"/>
      <c r="G43" s="88"/>
      <c r="H43" s="88"/>
      <c r="I43" s="88"/>
      <c r="J43" s="88"/>
      <c r="K43" s="88"/>
      <c r="L43" s="88"/>
      <c r="M43" s="88"/>
      <c r="N43" s="88"/>
      <c r="O43" s="88"/>
      <c r="P43" s="88"/>
      <c r="Q43" s="88"/>
      <c r="R43" s="88"/>
      <c r="S43" s="88"/>
      <c r="T43" s="88"/>
      <c r="U43" s="88"/>
      <c r="V43" s="88"/>
      <c r="W43" s="88"/>
      <c r="X43" s="88"/>
      <c r="Y43" s="88"/>
      <c r="Z43" s="88"/>
    </row>
    <row r="44" spans="1:26" s="83" customFormat="1" ht="12.75" customHeight="1">
      <c r="A44" s="88" t="s">
        <v>513</v>
      </c>
      <c r="B44" s="88"/>
      <c r="C44" s="88"/>
      <c r="D44" s="88"/>
      <c r="E44" s="88"/>
      <c r="F44" s="88"/>
      <c r="G44" s="88"/>
      <c r="H44" s="88"/>
      <c r="I44" s="88"/>
      <c r="J44" s="88"/>
      <c r="K44" s="88"/>
      <c r="L44" s="88"/>
      <c r="M44" s="88"/>
      <c r="N44" s="88"/>
      <c r="O44" s="88"/>
      <c r="P44" s="88"/>
      <c r="Q44" s="88"/>
      <c r="R44" s="88"/>
      <c r="S44" s="88"/>
      <c r="T44" s="88"/>
      <c r="U44" s="88"/>
      <c r="V44" s="88"/>
      <c r="W44" s="88"/>
      <c r="X44" s="88"/>
      <c r="Y44" s="88"/>
      <c r="Z44" s="88"/>
    </row>
    <row r="45" spans="1:26" s="83" customFormat="1" ht="24.75" customHeight="1">
      <c r="A45" s="88" t="s">
        <v>1075</v>
      </c>
      <c r="B45" s="88"/>
      <c r="C45" s="88"/>
      <c r="D45" s="88"/>
      <c r="E45" s="88"/>
      <c r="F45" s="88"/>
      <c r="G45" s="88"/>
      <c r="H45" s="88"/>
      <c r="I45" s="88"/>
      <c r="J45" s="88"/>
      <c r="K45" s="88"/>
      <c r="L45" s="88"/>
      <c r="M45" s="88"/>
      <c r="N45" s="88"/>
      <c r="O45" s="88"/>
      <c r="P45" s="88"/>
      <c r="Q45" s="88"/>
      <c r="R45" s="88"/>
      <c r="S45" s="88"/>
      <c r="T45" s="88"/>
      <c r="U45" s="88"/>
      <c r="V45" s="88"/>
      <c r="W45" s="88"/>
      <c r="X45" s="88"/>
      <c r="Y45" s="88"/>
      <c r="Z45" s="88"/>
    </row>
    <row r="46" spans="1:26" s="83" customFormat="1" ht="12.75" customHeight="1">
      <c r="A46" s="89" t="s">
        <v>1076</v>
      </c>
      <c r="B46" s="89"/>
      <c r="C46" s="89"/>
      <c r="D46" s="89"/>
      <c r="E46" s="89"/>
      <c r="F46" s="89"/>
      <c r="G46" s="89"/>
      <c r="H46" s="89"/>
      <c r="I46" s="89"/>
      <c r="J46" s="89"/>
      <c r="K46" s="89"/>
      <c r="L46" s="89"/>
      <c r="M46" s="89"/>
      <c r="N46" s="89"/>
      <c r="O46" s="89"/>
      <c r="P46" s="89"/>
      <c r="Q46" s="89"/>
      <c r="R46" s="89"/>
      <c r="S46" s="89"/>
      <c r="T46" s="89"/>
      <c r="U46" s="89"/>
      <c r="V46" s="89"/>
      <c r="W46" s="89"/>
      <c r="X46" s="89"/>
      <c r="Y46" s="89"/>
      <c r="Z46" s="89"/>
    </row>
    <row r="47" spans="1:26" s="83" customFormat="1" ht="12.75" customHeight="1">
      <c r="A47" s="90" t="s">
        <v>512</v>
      </c>
      <c r="B47" s="90"/>
      <c r="C47" s="90"/>
      <c r="D47" s="90"/>
      <c r="E47" s="90"/>
      <c r="F47" s="90"/>
      <c r="G47" s="90"/>
      <c r="H47" s="90"/>
      <c r="I47" s="90"/>
      <c r="J47" s="90"/>
      <c r="K47" s="90"/>
      <c r="L47" s="90"/>
      <c r="M47" s="90"/>
      <c r="N47" s="90"/>
      <c r="O47" s="90"/>
      <c r="P47" s="90"/>
      <c r="Q47" s="90"/>
      <c r="R47" s="90"/>
      <c r="S47" s="90"/>
      <c r="T47" s="90"/>
      <c r="U47" s="90"/>
      <c r="V47" s="90"/>
      <c r="W47" s="90"/>
      <c r="X47" s="90"/>
      <c r="Y47" s="90"/>
      <c r="Z47" s="90"/>
    </row>
    <row r="48" spans="1:26" s="83" customFormat="1" ht="12.75" customHeight="1">
      <c r="A48" s="88" t="s">
        <v>511</v>
      </c>
      <c r="B48" s="88"/>
      <c r="C48" s="88"/>
      <c r="D48" s="88"/>
      <c r="E48" s="88"/>
      <c r="F48" s="88"/>
      <c r="G48" s="88"/>
      <c r="H48" s="88"/>
      <c r="I48" s="88"/>
      <c r="J48" s="88"/>
      <c r="K48" s="88"/>
      <c r="L48" s="88"/>
      <c r="M48" s="88"/>
      <c r="N48" s="88"/>
      <c r="O48" s="88"/>
      <c r="P48" s="88"/>
      <c r="Q48" s="88"/>
      <c r="R48" s="88"/>
      <c r="S48" s="88"/>
      <c r="T48" s="88"/>
      <c r="U48" s="88"/>
      <c r="V48" s="88"/>
      <c r="W48" s="88"/>
      <c r="X48" s="88"/>
      <c r="Y48" s="88"/>
      <c r="Z48" s="88"/>
    </row>
    <row r="49" spans="1:26" s="83" customFormat="1" ht="12.75" customHeight="1">
      <c r="A49" s="88" t="s">
        <v>1077</v>
      </c>
      <c r="B49" s="88"/>
      <c r="C49" s="88"/>
      <c r="D49" s="88"/>
      <c r="E49" s="88"/>
      <c r="F49" s="88"/>
      <c r="G49" s="88"/>
      <c r="H49" s="88"/>
      <c r="I49" s="88"/>
      <c r="J49" s="88"/>
      <c r="K49" s="88"/>
      <c r="L49" s="88"/>
      <c r="M49" s="88"/>
      <c r="N49" s="88"/>
      <c r="O49" s="88"/>
      <c r="P49" s="88"/>
      <c r="Q49" s="88"/>
      <c r="R49" s="88"/>
      <c r="S49" s="88"/>
      <c r="T49" s="88"/>
      <c r="U49" s="88"/>
      <c r="V49" s="88"/>
      <c r="W49" s="88"/>
      <c r="X49" s="88"/>
      <c r="Y49" s="88"/>
      <c r="Z49" s="88"/>
    </row>
    <row r="50" spans="1:26" s="83" customFormat="1" ht="12.75" customHeight="1">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row>
    <row r="51" spans="1:26" s="83" customFormat="1" ht="12.75" customHeight="1">
      <c r="A51" s="91" t="s">
        <v>510</v>
      </c>
      <c r="B51" s="91"/>
      <c r="C51" s="91"/>
      <c r="D51" s="91"/>
      <c r="E51" s="91"/>
      <c r="F51" s="91"/>
      <c r="G51" s="91"/>
      <c r="H51" s="91"/>
      <c r="I51" s="91"/>
      <c r="J51" s="91"/>
      <c r="K51" s="91"/>
      <c r="L51" s="91"/>
      <c r="M51" s="91"/>
      <c r="N51" s="91"/>
      <c r="O51" s="91"/>
      <c r="P51" s="91"/>
      <c r="Q51" s="91"/>
      <c r="R51" s="91"/>
      <c r="S51" s="91"/>
      <c r="T51" s="91"/>
      <c r="U51" s="91"/>
      <c r="V51" s="91"/>
      <c r="W51" s="91"/>
      <c r="X51" s="91"/>
      <c r="Y51" s="91"/>
      <c r="Z51" s="91"/>
    </row>
    <row r="52" spans="1:26" s="83" customFormat="1" ht="12.75" customHeight="1">
      <c r="A52" s="91" t="s">
        <v>509</v>
      </c>
      <c r="B52" s="91"/>
      <c r="C52" s="91"/>
      <c r="D52" s="91"/>
      <c r="E52" s="91"/>
      <c r="F52" s="91"/>
      <c r="G52" s="91"/>
      <c r="H52" s="91"/>
      <c r="I52" s="91"/>
      <c r="J52" s="91"/>
      <c r="K52" s="91"/>
      <c r="L52" s="91"/>
      <c r="M52" s="91"/>
      <c r="N52" s="91"/>
      <c r="O52" s="91"/>
      <c r="P52" s="91"/>
      <c r="Q52" s="91"/>
      <c r="R52" s="91"/>
      <c r="S52" s="91"/>
      <c r="T52" s="91"/>
      <c r="U52" s="91"/>
      <c r="V52" s="91"/>
      <c r="W52" s="91"/>
      <c r="X52" s="91"/>
      <c r="Y52" s="91"/>
      <c r="Z52" s="91"/>
    </row>
    <row r="53" spans="1:26" s="83" customFormat="1" ht="12.75" customHeight="1">
      <c r="A53" s="92" t="s">
        <v>1078</v>
      </c>
      <c r="B53" s="92"/>
      <c r="C53" s="92"/>
      <c r="D53" s="92"/>
      <c r="E53" s="92"/>
      <c r="F53" s="92"/>
      <c r="G53" s="92"/>
      <c r="H53" s="92"/>
      <c r="I53" s="92"/>
      <c r="J53" s="92"/>
      <c r="K53" s="92"/>
      <c r="L53" s="92"/>
      <c r="M53" s="92"/>
      <c r="N53" s="92"/>
      <c r="O53" s="92"/>
      <c r="P53" s="92"/>
      <c r="Q53" s="92"/>
      <c r="R53" s="92"/>
      <c r="S53" s="92"/>
      <c r="T53" s="92"/>
      <c r="U53" s="92"/>
      <c r="V53" s="92"/>
      <c r="W53" s="92"/>
      <c r="X53" s="92"/>
      <c r="Y53" s="92"/>
      <c r="Z53" s="92"/>
    </row>
    <row r="54" spans="1:26" s="83" customFormat="1" ht="12.75" customHeight="1">
      <c r="A54" s="93" t="s">
        <v>508</v>
      </c>
      <c r="B54" s="93"/>
      <c r="C54" s="93"/>
      <c r="D54" s="93"/>
      <c r="E54" s="93"/>
      <c r="F54" s="93"/>
      <c r="G54" s="93"/>
      <c r="H54" s="93"/>
      <c r="I54" s="93"/>
      <c r="J54" s="93"/>
      <c r="K54" s="93"/>
      <c r="L54" s="93"/>
      <c r="M54" s="93"/>
      <c r="N54" s="93"/>
      <c r="O54" s="93"/>
      <c r="P54" s="93"/>
      <c r="Q54" s="93"/>
      <c r="R54" s="93"/>
      <c r="S54" s="93"/>
      <c r="T54" s="93"/>
      <c r="U54" s="93"/>
      <c r="V54" s="93"/>
      <c r="W54" s="93"/>
      <c r="X54" s="93"/>
      <c r="Y54" s="93"/>
      <c r="Z54" s="93"/>
    </row>
    <row r="55" spans="1:26" s="83" customFormat="1" ht="12.75" customHeight="1">
      <c r="A55" s="93" t="s">
        <v>1079</v>
      </c>
      <c r="B55" s="93"/>
      <c r="C55" s="93"/>
      <c r="D55" s="93"/>
      <c r="E55" s="93"/>
      <c r="F55" s="93"/>
      <c r="G55" s="93"/>
      <c r="H55" s="93"/>
      <c r="I55" s="93"/>
      <c r="J55" s="93"/>
      <c r="K55" s="93"/>
      <c r="L55" s="93"/>
      <c r="M55" s="93"/>
      <c r="N55" s="93"/>
      <c r="O55" s="93"/>
      <c r="P55" s="93"/>
      <c r="Q55" s="93"/>
      <c r="R55" s="93"/>
      <c r="S55" s="93"/>
      <c r="T55" s="93"/>
      <c r="U55" s="93"/>
      <c r="V55" s="93"/>
      <c r="W55" s="93"/>
      <c r="X55" s="93"/>
      <c r="Y55" s="93"/>
      <c r="Z55" s="93"/>
    </row>
    <row r="56" spans="1:26" s="83" customFormat="1" ht="12.75" customHeight="1">
      <c r="A56" s="89" t="s">
        <v>1080</v>
      </c>
      <c r="B56" s="89"/>
      <c r="C56" s="89"/>
      <c r="D56" s="89"/>
      <c r="E56" s="89"/>
      <c r="F56" s="89"/>
      <c r="G56" s="89"/>
      <c r="H56" s="89"/>
      <c r="I56" s="89"/>
      <c r="J56" s="89"/>
      <c r="K56" s="89"/>
      <c r="L56" s="89"/>
      <c r="M56" s="89"/>
      <c r="N56" s="89"/>
      <c r="O56" s="89"/>
      <c r="P56" s="89"/>
      <c r="Q56" s="89"/>
      <c r="R56" s="89"/>
      <c r="S56" s="89"/>
      <c r="T56" s="89"/>
      <c r="U56" s="89"/>
      <c r="V56" s="89"/>
      <c r="W56" s="89"/>
      <c r="X56" s="89"/>
      <c r="Y56" s="89"/>
      <c r="Z56" s="89"/>
    </row>
    <row r="57" spans="1:26" s="83" customFormat="1" ht="12.75" customHeight="1">
      <c r="A57" s="89" t="s">
        <v>1081</v>
      </c>
      <c r="B57" s="89"/>
      <c r="C57" s="89"/>
      <c r="D57" s="89"/>
      <c r="E57" s="89"/>
      <c r="F57" s="89"/>
      <c r="G57" s="89"/>
      <c r="H57" s="89"/>
      <c r="I57" s="89"/>
      <c r="J57" s="89"/>
      <c r="K57" s="89"/>
      <c r="L57" s="89"/>
      <c r="M57" s="89"/>
      <c r="N57" s="89"/>
      <c r="O57" s="89"/>
      <c r="P57" s="89"/>
      <c r="Q57" s="89"/>
      <c r="R57" s="89"/>
      <c r="S57" s="89"/>
      <c r="T57" s="89"/>
      <c r="U57" s="89"/>
      <c r="V57" s="89"/>
      <c r="W57" s="89"/>
      <c r="X57" s="89"/>
      <c r="Y57" s="89"/>
      <c r="Z57" s="89"/>
    </row>
    <row r="58" spans="1:26" s="83" customFormat="1" ht="13" customHeight="1">
      <c r="A58" s="92" t="s">
        <v>1082</v>
      </c>
      <c r="B58" s="92"/>
      <c r="C58" s="92"/>
      <c r="D58" s="92"/>
      <c r="E58" s="92"/>
      <c r="F58" s="92"/>
      <c r="G58" s="92"/>
      <c r="H58" s="92"/>
      <c r="I58" s="92"/>
      <c r="J58" s="92"/>
      <c r="K58" s="92"/>
      <c r="L58" s="92"/>
      <c r="M58" s="92"/>
      <c r="N58" s="92"/>
      <c r="O58" s="92"/>
      <c r="P58" s="92"/>
      <c r="Q58" s="92"/>
      <c r="R58" s="92"/>
      <c r="S58" s="92"/>
      <c r="T58" s="92"/>
      <c r="U58" s="92"/>
      <c r="V58" s="92"/>
      <c r="W58" s="92"/>
      <c r="X58" s="92"/>
      <c r="Y58" s="92"/>
      <c r="Z58" s="92"/>
    </row>
    <row r="59" spans="1:26" s="83" customFormat="1" ht="13" customHeight="1">
      <c r="A59" s="89" t="s">
        <v>1083</v>
      </c>
      <c r="B59" s="89"/>
      <c r="C59" s="89"/>
      <c r="D59" s="89"/>
      <c r="E59" s="89"/>
      <c r="F59" s="89"/>
      <c r="G59" s="89"/>
      <c r="H59" s="89"/>
      <c r="I59" s="89"/>
      <c r="J59" s="89"/>
      <c r="K59" s="89"/>
      <c r="L59" s="89"/>
      <c r="M59" s="89"/>
      <c r="N59" s="89"/>
      <c r="O59" s="89"/>
      <c r="P59" s="89"/>
      <c r="Q59" s="89"/>
      <c r="R59" s="89"/>
      <c r="S59" s="89"/>
      <c r="T59" s="89"/>
      <c r="U59" s="89"/>
      <c r="V59" s="89"/>
      <c r="W59" s="89"/>
      <c r="X59" s="89"/>
      <c r="Y59" s="89"/>
      <c r="Z59" s="89"/>
    </row>
    <row r="60" spans="1:26" s="83" customFormat="1" ht="12.75" customHeight="1">
      <c r="A60" s="94" t="s">
        <v>507</v>
      </c>
      <c r="B60" s="94"/>
      <c r="C60" s="94"/>
      <c r="D60" s="94"/>
      <c r="E60" s="94"/>
      <c r="F60" s="94"/>
      <c r="G60" s="94"/>
      <c r="H60" s="94"/>
      <c r="I60" s="94"/>
      <c r="J60" s="94"/>
      <c r="K60" s="94"/>
      <c r="L60" s="94"/>
      <c r="M60" s="94"/>
      <c r="N60" s="94"/>
      <c r="O60" s="94"/>
      <c r="P60" s="94"/>
      <c r="Q60" s="94"/>
      <c r="R60" s="94"/>
      <c r="S60" s="94"/>
      <c r="T60" s="94"/>
      <c r="U60" s="94"/>
      <c r="V60" s="94"/>
      <c r="W60" s="94"/>
      <c r="X60" s="94"/>
      <c r="Y60" s="94"/>
      <c r="Z60" s="94"/>
    </row>
    <row r="61" spans="1:26" s="83" customFormat="1" ht="12.75" customHeight="1">
      <c r="A61" s="95" t="s">
        <v>1084</v>
      </c>
      <c r="B61" s="95"/>
      <c r="C61" s="95"/>
      <c r="D61" s="95"/>
      <c r="E61" s="95"/>
      <c r="F61" s="95"/>
      <c r="G61" s="95"/>
      <c r="H61" s="95"/>
      <c r="I61" s="95"/>
      <c r="J61" s="95"/>
      <c r="K61" s="95"/>
      <c r="L61" s="95"/>
      <c r="M61" s="95"/>
      <c r="N61" s="95"/>
      <c r="O61" s="95"/>
      <c r="P61" s="95"/>
      <c r="Q61" s="95"/>
      <c r="R61" s="95"/>
      <c r="S61" s="95"/>
      <c r="T61" s="95"/>
      <c r="U61" s="95"/>
      <c r="V61" s="95"/>
      <c r="W61" s="95"/>
      <c r="X61" s="95"/>
      <c r="Y61" s="95"/>
      <c r="Z61" s="95"/>
    </row>
    <row r="62" spans="1:26" s="83" customFormat="1" ht="12.75" customHeight="1">
      <c r="A62" s="89" t="s">
        <v>1085</v>
      </c>
      <c r="B62" s="89"/>
      <c r="C62" s="89"/>
      <c r="D62" s="89"/>
      <c r="E62" s="89"/>
      <c r="F62" s="89"/>
      <c r="G62" s="89"/>
      <c r="H62" s="89"/>
      <c r="I62" s="89"/>
      <c r="J62" s="89"/>
      <c r="K62" s="89"/>
      <c r="L62" s="89"/>
      <c r="M62" s="89"/>
      <c r="N62" s="89"/>
      <c r="O62" s="89"/>
      <c r="P62" s="89"/>
      <c r="Q62" s="89"/>
      <c r="R62" s="89"/>
      <c r="S62" s="89"/>
      <c r="T62" s="89"/>
      <c r="U62" s="89"/>
      <c r="V62" s="89"/>
      <c r="W62" s="89"/>
      <c r="X62" s="89"/>
      <c r="Y62" s="89"/>
      <c r="Z62" s="89"/>
    </row>
    <row r="63" spans="1:26" s="96" customFormat="1" ht="12.75" customHeight="1">
      <c r="A63" s="93" t="s">
        <v>1086</v>
      </c>
      <c r="B63" s="93"/>
      <c r="C63" s="93"/>
      <c r="D63" s="93"/>
      <c r="E63" s="93"/>
      <c r="F63" s="93"/>
      <c r="G63" s="93"/>
      <c r="H63" s="93"/>
      <c r="I63" s="93"/>
      <c r="J63" s="93"/>
      <c r="K63" s="93"/>
      <c r="L63" s="93"/>
      <c r="M63" s="93"/>
      <c r="N63" s="93"/>
      <c r="O63" s="93"/>
      <c r="P63" s="93"/>
      <c r="Q63" s="93"/>
      <c r="R63" s="93"/>
      <c r="S63" s="93"/>
      <c r="T63" s="93"/>
      <c r="U63" s="93"/>
      <c r="V63" s="93"/>
      <c r="W63" s="93"/>
      <c r="X63" s="93"/>
      <c r="Y63" s="93"/>
      <c r="Z63" s="93"/>
    </row>
    <row r="64" spans="1:26" s="96" customFormat="1" ht="12.75" customHeight="1">
      <c r="A64" s="95" t="s">
        <v>502</v>
      </c>
      <c r="B64" s="95"/>
      <c r="C64" s="95"/>
      <c r="D64" s="95"/>
      <c r="E64" s="95"/>
      <c r="F64" s="95"/>
      <c r="G64" s="95"/>
      <c r="H64" s="95"/>
      <c r="I64" s="95"/>
      <c r="J64" s="95"/>
      <c r="K64" s="95"/>
      <c r="L64" s="95"/>
      <c r="M64" s="95"/>
      <c r="N64" s="95"/>
      <c r="O64" s="95"/>
      <c r="P64" s="95"/>
      <c r="Q64" s="95"/>
      <c r="R64" s="95"/>
      <c r="S64" s="95"/>
      <c r="T64" s="95"/>
      <c r="U64" s="95"/>
      <c r="V64" s="95"/>
      <c r="W64" s="95"/>
      <c r="X64" s="95"/>
      <c r="Y64" s="95"/>
      <c r="Z64" s="95"/>
    </row>
    <row r="65" spans="1:26" s="83" customFormat="1" ht="12.75" customHeight="1">
      <c r="A65" s="89" t="s">
        <v>1087</v>
      </c>
      <c r="B65" s="89"/>
      <c r="C65" s="89"/>
      <c r="D65" s="89"/>
      <c r="E65" s="89"/>
      <c r="F65" s="89"/>
      <c r="G65" s="89"/>
      <c r="H65" s="89"/>
      <c r="I65" s="89"/>
      <c r="J65" s="89"/>
      <c r="K65" s="89"/>
      <c r="L65" s="89"/>
      <c r="M65" s="89"/>
      <c r="N65" s="89"/>
      <c r="O65" s="89"/>
      <c r="P65" s="89"/>
      <c r="Q65" s="89"/>
      <c r="R65" s="89"/>
      <c r="S65" s="89"/>
      <c r="T65" s="89"/>
      <c r="U65" s="89"/>
      <c r="V65" s="89"/>
      <c r="W65" s="89"/>
      <c r="X65" s="89"/>
      <c r="Y65" s="89"/>
      <c r="Z65" s="89"/>
    </row>
    <row r="66" spans="1:26" s="96" customFormat="1" ht="12.75" customHeight="1">
      <c r="A66" s="93" t="s">
        <v>1088</v>
      </c>
      <c r="B66" s="93"/>
      <c r="C66" s="93"/>
      <c r="D66" s="93"/>
      <c r="E66" s="93"/>
      <c r="F66" s="93"/>
      <c r="G66" s="93"/>
      <c r="H66" s="93"/>
      <c r="I66" s="93"/>
      <c r="J66" s="93"/>
      <c r="K66" s="93"/>
      <c r="L66" s="93"/>
      <c r="M66" s="93"/>
      <c r="N66" s="93"/>
      <c r="O66" s="93"/>
      <c r="P66" s="93"/>
      <c r="Q66" s="93"/>
      <c r="R66" s="93"/>
      <c r="S66" s="93"/>
      <c r="T66" s="93"/>
      <c r="U66" s="93"/>
      <c r="V66" s="93"/>
      <c r="W66" s="93"/>
      <c r="X66" s="93"/>
      <c r="Y66" s="93"/>
      <c r="Z66" s="93"/>
    </row>
    <row r="67" spans="1:26" s="96" customFormat="1" ht="12.75" customHeight="1">
      <c r="A67" s="94" t="s">
        <v>506</v>
      </c>
      <c r="B67" s="94"/>
      <c r="C67" s="94"/>
      <c r="D67" s="94"/>
      <c r="E67" s="94"/>
      <c r="F67" s="94"/>
      <c r="G67" s="94"/>
      <c r="H67" s="94"/>
      <c r="I67" s="94"/>
      <c r="J67" s="94"/>
      <c r="K67" s="94"/>
      <c r="L67" s="94"/>
      <c r="M67" s="94"/>
      <c r="N67" s="94"/>
      <c r="O67" s="94"/>
      <c r="P67" s="94"/>
      <c r="Q67" s="94"/>
      <c r="R67" s="94"/>
      <c r="S67" s="94"/>
      <c r="T67" s="94"/>
      <c r="U67" s="94"/>
      <c r="V67" s="94"/>
      <c r="W67" s="94"/>
      <c r="X67" s="94"/>
      <c r="Y67" s="94"/>
      <c r="Z67" s="94"/>
    </row>
    <row r="68" spans="1:26" s="96" customFormat="1" ht="12.75" customHeight="1">
      <c r="A68" s="95" t="s">
        <v>505</v>
      </c>
      <c r="B68" s="95"/>
      <c r="C68" s="95"/>
      <c r="D68" s="95"/>
      <c r="E68" s="95"/>
      <c r="F68" s="95"/>
      <c r="G68" s="95"/>
      <c r="H68" s="95"/>
      <c r="I68" s="95"/>
      <c r="J68" s="95"/>
      <c r="K68" s="95"/>
      <c r="L68" s="95"/>
      <c r="M68" s="95"/>
      <c r="N68" s="95"/>
      <c r="O68" s="95"/>
      <c r="P68" s="95"/>
      <c r="Q68" s="95"/>
      <c r="R68" s="95"/>
      <c r="S68" s="95"/>
      <c r="T68" s="95"/>
      <c r="U68" s="95"/>
      <c r="V68" s="95"/>
      <c r="W68" s="95"/>
      <c r="X68" s="95"/>
      <c r="Y68" s="95"/>
      <c r="Z68" s="95"/>
    </row>
    <row r="69" spans="1:26" s="96" customFormat="1" ht="12.75" customHeight="1">
      <c r="A69" s="93" t="s">
        <v>504</v>
      </c>
      <c r="B69" s="93"/>
      <c r="C69" s="93"/>
      <c r="D69" s="93"/>
      <c r="E69" s="93"/>
      <c r="F69" s="93"/>
      <c r="G69" s="93"/>
      <c r="H69" s="93"/>
      <c r="I69" s="93"/>
      <c r="J69" s="93"/>
      <c r="K69" s="93"/>
      <c r="L69" s="93"/>
      <c r="M69" s="93"/>
      <c r="N69" s="93"/>
      <c r="O69" s="93"/>
      <c r="P69" s="93"/>
      <c r="Q69" s="93"/>
      <c r="R69" s="93"/>
      <c r="S69" s="93"/>
      <c r="T69" s="93"/>
      <c r="U69" s="93"/>
      <c r="V69" s="93"/>
      <c r="W69" s="93"/>
      <c r="X69" s="93"/>
      <c r="Y69" s="93"/>
      <c r="Z69" s="93"/>
    </row>
    <row r="70" spans="1:26" s="83" customFormat="1" ht="12.75" customHeight="1">
      <c r="A70" s="93" t="s">
        <v>503</v>
      </c>
      <c r="B70" s="93"/>
      <c r="C70" s="93"/>
      <c r="D70" s="93"/>
      <c r="E70" s="93"/>
      <c r="F70" s="93"/>
      <c r="G70" s="93"/>
      <c r="H70" s="93"/>
      <c r="I70" s="93"/>
      <c r="J70" s="93"/>
      <c r="K70" s="93"/>
      <c r="L70" s="93"/>
      <c r="M70" s="93"/>
      <c r="N70" s="93"/>
      <c r="O70" s="93"/>
      <c r="P70" s="93"/>
      <c r="Q70" s="93"/>
      <c r="R70" s="93"/>
      <c r="S70" s="93"/>
      <c r="T70" s="93"/>
      <c r="U70" s="93"/>
      <c r="V70" s="93"/>
      <c r="W70" s="93"/>
      <c r="X70" s="93"/>
      <c r="Y70" s="93"/>
      <c r="Z70" s="93"/>
    </row>
    <row r="71" spans="1:26" s="83" customFormat="1" ht="12.75" customHeight="1">
      <c r="A71" s="93" t="s">
        <v>1089</v>
      </c>
      <c r="B71" s="93"/>
      <c r="C71" s="93"/>
      <c r="D71" s="93"/>
      <c r="E71" s="93"/>
      <c r="F71" s="93"/>
      <c r="G71" s="93"/>
      <c r="H71" s="93"/>
      <c r="I71" s="93"/>
      <c r="J71" s="93"/>
      <c r="K71" s="93"/>
      <c r="L71" s="93"/>
      <c r="M71" s="93"/>
      <c r="N71" s="93"/>
      <c r="O71" s="93"/>
      <c r="P71" s="93"/>
      <c r="Q71" s="93"/>
      <c r="R71" s="93"/>
      <c r="S71" s="93"/>
      <c r="T71" s="93"/>
      <c r="U71" s="93"/>
      <c r="V71" s="93"/>
      <c r="W71" s="93"/>
      <c r="X71" s="93"/>
      <c r="Y71" s="93"/>
      <c r="Z71" s="93"/>
    </row>
    <row r="72" spans="1:26" s="83" customFormat="1" ht="12.75" customHeight="1">
      <c r="A72" s="93" t="s">
        <v>1090</v>
      </c>
      <c r="B72" s="93"/>
      <c r="C72" s="93"/>
      <c r="D72" s="93"/>
      <c r="E72" s="93"/>
      <c r="F72" s="93"/>
      <c r="G72" s="93"/>
      <c r="H72" s="93"/>
      <c r="I72" s="93"/>
      <c r="J72" s="93"/>
      <c r="K72" s="93"/>
      <c r="L72" s="93"/>
      <c r="M72" s="93"/>
      <c r="N72" s="93"/>
      <c r="O72" s="93"/>
      <c r="P72" s="93"/>
      <c r="Q72" s="93"/>
      <c r="R72" s="93"/>
      <c r="S72" s="93"/>
      <c r="T72" s="93"/>
      <c r="U72" s="93"/>
      <c r="V72" s="93"/>
      <c r="W72" s="93"/>
      <c r="X72" s="93"/>
      <c r="Y72" s="93"/>
      <c r="Z72" s="93"/>
    </row>
    <row r="73" spans="1:26" s="83" customFormat="1" ht="12.75" customHeight="1">
      <c r="A73" s="95" t="s">
        <v>502</v>
      </c>
      <c r="B73" s="95"/>
      <c r="C73" s="95"/>
      <c r="D73" s="95"/>
      <c r="E73" s="95"/>
      <c r="F73" s="95"/>
      <c r="G73" s="95"/>
      <c r="H73" s="95"/>
      <c r="I73" s="95"/>
      <c r="J73" s="95"/>
      <c r="K73" s="95"/>
      <c r="L73" s="95"/>
      <c r="M73" s="95"/>
      <c r="N73" s="95"/>
      <c r="O73" s="95"/>
      <c r="P73" s="95"/>
      <c r="Q73" s="95"/>
      <c r="R73" s="95"/>
      <c r="S73" s="95"/>
      <c r="T73" s="95"/>
      <c r="U73" s="95"/>
      <c r="V73" s="95"/>
      <c r="W73" s="95"/>
      <c r="X73" s="95"/>
      <c r="Y73" s="95"/>
      <c r="Z73" s="95"/>
    </row>
    <row r="74" spans="1:26" s="96" customFormat="1" ht="12.75" customHeight="1">
      <c r="A74" s="93" t="s">
        <v>501</v>
      </c>
      <c r="B74" s="93"/>
      <c r="C74" s="93"/>
      <c r="D74" s="93"/>
      <c r="E74" s="93"/>
      <c r="F74" s="93"/>
      <c r="G74" s="93"/>
      <c r="H74" s="93"/>
      <c r="I74" s="93"/>
      <c r="J74" s="93"/>
      <c r="K74" s="93"/>
      <c r="L74" s="93"/>
      <c r="M74" s="93"/>
      <c r="N74" s="93"/>
      <c r="O74" s="93"/>
      <c r="P74" s="93"/>
      <c r="Q74" s="93"/>
      <c r="R74" s="93"/>
      <c r="S74" s="93"/>
      <c r="T74" s="93"/>
      <c r="U74" s="93"/>
      <c r="V74" s="93"/>
      <c r="W74" s="93"/>
      <c r="X74" s="93"/>
      <c r="Y74" s="93"/>
      <c r="Z74" s="93"/>
    </row>
    <row r="75" spans="1:26" s="83" customFormat="1" ht="12.75" customHeight="1">
      <c r="A75" s="93" t="s">
        <v>1091</v>
      </c>
      <c r="B75" s="93"/>
      <c r="C75" s="93"/>
      <c r="D75" s="93"/>
      <c r="E75" s="93"/>
      <c r="F75" s="93"/>
      <c r="G75" s="93"/>
      <c r="H75" s="93"/>
      <c r="I75" s="93"/>
      <c r="J75" s="93"/>
      <c r="K75" s="93"/>
      <c r="L75" s="93"/>
      <c r="M75" s="93"/>
      <c r="N75" s="93"/>
      <c r="O75" s="93"/>
      <c r="P75" s="93"/>
      <c r="Q75" s="93"/>
      <c r="R75" s="93"/>
      <c r="S75" s="93"/>
      <c r="T75" s="93"/>
      <c r="U75" s="93"/>
      <c r="V75" s="93"/>
      <c r="W75" s="93"/>
      <c r="X75" s="93"/>
      <c r="Y75" s="93"/>
      <c r="Z75" s="93"/>
    </row>
    <row r="76" spans="1:26" s="83" customFormat="1" ht="12.75" customHeight="1">
      <c r="A76" s="93" t="s">
        <v>1092</v>
      </c>
      <c r="B76" s="93"/>
      <c r="C76" s="93"/>
      <c r="D76" s="93"/>
      <c r="E76" s="93"/>
      <c r="F76" s="93"/>
      <c r="G76" s="93"/>
      <c r="H76" s="93"/>
      <c r="I76" s="93"/>
      <c r="J76" s="93"/>
      <c r="K76" s="93"/>
      <c r="L76" s="93"/>
      <c r="M76" s="93"/>
      <c r="N76" s="93"/>
      <c r="O76" s="93"/>
      <c r="P76" s="93"/>
      <c r="Q76" s="93"/>
      <c r="R76" s="93"/>
      <c r="S76" s="93"/>
      <c r="T76" s="93"/>
      <c r="U76" s="93"/>
      <c r="V76" s="93"/>
      <c r="W76" s="93"/>
      <c r="X76" s="93"/>
      <c r="Y76" s="93"/>
      <c r="Z76" s="93"/>
    </row>
    <row r="77" spans="1:26" s="83" customFormat="1" ht="12.75" customHeight="1">
      <c r="A77" s="94" t="s">
        <v>1093</v>
      </c>
      <c r="B77" s="94"/>
      <c r="C77" s="94"/>
      <c r="D77" s="94"/>
      <c r="E77" s="94"/>
      <c r="F77" s="94"/>
      <c r="G77" s="94"/>
      <c r="H77" s="94"/>
      <c r="I77" s="94"/>
      <c r="J77" s="94"/>
      <c r="K77" s="94"/>
      <c r="L77" s="94"/>
      <c r="M77" s="94"/>
      <c r="N77" s="94"/>
      <c r="O77" s="94"/>
      <c r="P77" s="94"/>
      <c r="Q77" s="94"/>
      <c r="R77" s="94"/>
      <c r="S77" s="94"/>
      <c r="T77" s="94"/>
      <c r="U77" s="94"/>
      <c r="V77" s="94"/>
      <c r="W77" s="94"/>
      <c r="X77" s="94"/>
      <c r="Y77" s="94"/>
      <c r="Z77" s="94"/>
    </row>
    <row r="78" spans="1:26" s="83" customFormat="1" ht="12.75" customHeight="1">
      <c r="A78" s="93" t="s">
        <v>500</v>
      </c>
      <c r="B78" s="93"/>
      <c r="C78" s="93"/>
      <c r="D78" s="93"/>
      <c r="E78" s="93"/>
      <c r="F78" s="93"/>
      <c r="G78" s="93"/>
      <c r="H78" s="93"/>
      <c r="I78" s="93"/>
      <c r="J78" s="93"/>
      <c r="K78" s="93"/>
      <c r="L78" s="93"/>
      <c r="M78" s="93"/>
      <c r="N78" s="93"/>
      <c r="O78" s="93"/>
      <c r="P78" s="93"/>
      <c r="Q78" s="93"/>
      <c r="R78" s="93"/>
      <c r="S78" s="93"/>
      <c r="T78" s="93"/>
      <c r="U78" s="93"/>
      <c r="V78" s="93"/>
      <c r="W78" s="93"/>
      <c r="X78" s="93"/>
      <c r="Y78" s="93"/>
      <c r="Z78" s="93"/>
    </row>
    <row r="79" spans="1:26" s="83" customFormat="1" ht="12.75" customHeight="1">
      <c r="A79" s="93" t="s">
        <v>499</v>
      </c>
      <c r="B79" s="93"/>
      <c r="C79" s="93"/>
      <c r="D79" s="93"/>
      <c r="E79" s="93"/>
      <c r="F79" s="93"/>
      <c r="G79" s="93"/>
      <c r="H79" s="93"/>
      <c r="I79" s="93"/>
      <c r="J79" s="93"/>
      <c r="K79" s="93"/>
      <c r="L79" s="93"/>
      <c r="M79" s="93"/>
      <c r="N79" s="93"/>
      <c r="O79" s="93"/>
      <c r="P79" s="93"/>
      <c r="Q79" s="93"/>
      <c r="R79" s="93"/>
      <c r="S79" s="93"/>
      <c r="T79" s="93"/>
      <c r="U79" s="93"/>
      <c r="V79" s="93"/>
      <c r="W79" s="93"/>
      <c r="X79" s="93"/>
      <c r="Y79" s="93"/>
      <c r="Z79" s="93"/>
    </row>
    <row r="80" spans="1:26" s="83" customFormat="1" ht="12.75" customHeight="1">
      <c r="A80" s="93" t="s">
        <v>1094</v>
      </c>
      <c r="B80" s="93"/>
      <c r="C80" s="93"/>
      <c r="D80" s="93"/>
      <c r="E80" s="93"/>
      <c r="F80" s="93"/>
      <c r="G80" s="93"/>
      <c r="H80" s="93"/>
      <c r="I80" s="93"/>
      <c r="J80" s="93"/>
      <c r="K80" s="93"/>
      <c r="L80" s="93"/>
      <c r="M80" s="93"/>
      <c r="N80" s="93"/>
      <c r="O80" s="93"/>
      <c r="P80" s="93"/>
      <c r="Q80" s="93"/>
      <c r="R80" s="93"/>
      <c r="S80" s="93"/>
      <c r="T80" s="93"/>
      <c r="U80" s="93"/>
      <c r="V80" s="93"/>
      <c r="W80" s="93"/>
      <c r="X80" s="93"/>
      <c r="Y80" s="93"/>
      <c r="Z80" s="93"/>
    </row>
    <row r="81" spans="1:26" ht="12.75" customHeight="1">
      <c r="A81" s="93" t="s">
        <v>1095</v>
      </c>
      <c r="B81" s="93"/>
      <c r="C81" s="93"/>
      <c r="D81" s="93"/>
      <c r="E81" s="93"/>
      <c r="F81" s="93"/>
      <c r="G81" s="93"/>
      <c r="H81" s="93"/>
      <c r="I81" s="93"/>
      <c r="J81" s="93"/>
      <c r="K81" s="93"/>
      <c r="L81" s="93"/>
      <c r="M81" s="93"/>
      <c r="N81" s="93"/>
      <c r="O81" s="93"/>
      <c r="P81" s="93"/>
      <c r="Q81" s="93"/>
      <c r="R81" s="93"/>
      <c r="S81" s="93"/>
      <c r="T81" s="93"/>
      <c r="U81" s="93"/>
      <c r="V81" s="93"/>
      <c r="W81" s="93"/>
      <c r="X81" s="93"/>
      <c r="Y81" s="93"/>
      <c r="Z81" s="93"/>
    </row>
    <row r="82" spans="1:26" ht="12.75" customHeight="1">
      <c r="A82" s="94" t="s">
        <v>1096</v>
      </c>
      <c r="B82" s="94"/>
      <c r="C82" s="94"/>
      <c r="D82" s="94"/>
      <c r="E82" s="94"/>
      <c r="F82" s="94"/>
      <c r="G82" s="94"/>
      <c r="H82" s="94"/>
      <c r="I82" s="94"/>
      <c r="J82" s="94"/>
      <c r="K82" s="94"/>
      <c r="L82" s="94"/>
      <c r="M82" s="94"/>
      <c r="N82" s="94"/>
      <c r="O82" s="94"/>
      <c r="P82" s="94"/>
      <c r="Q82" s="94"/>
      <c r="R82" s="94"/>
      <c r="S82" s="94"/>
      <c r="T82" s="94"/>
      <c r="U82" s="94"/>
      <c r="V82" s="94"/>
      <c r="W82" s="94"/>
      <c r="X82" s="94"/>
      <c r="Y82" s="94"/>
      <c r="Z82" s="94"/>
    </row>
    <row r="83" spans="1:26" ht="12.75" customHeight="1">
      <c r="A83" s="93" t="s">
        <v>1097</v>
      </c>
      <c r="B83" s="93"/>
      <c r="C83" s="93"/>
      <c r="D83" s="93"/>
      <c r="E83" s="93"/>
      <c r="F83" s="93"/>
      <c r="G83" s="93"/>
      <c r="H83" s="93"/>
      <c r="I83" s="93"/>
      <c r="J83" s="93"/>
      <c r="K83" s="93"/>
      <c r="L83" s="93"/>
      <c r="M83" s="93"/>
      <c r="N83" s="93"/>
      <c r="O83" s="93"/>
      <c r="P83" s="93"/>
      <c r="Q83" s="93"/>
      <c r="R83" s="93"/>
      <c r="S83" s="93"/>
      <c r="T83" s="93"/>
      <c r="U83" s="93"/>
      <c r="V83" s="93"/>
      <c r="W83" s="93"/>
      <c r="X83" s="93"/>
      <c r="Y83" s="93"/>
      <c r="Z83" s="93"/>
    </row>
  </sheetData>
  <pageMargins left="0.25" right="0.25" top="0.25" bottom="0.25" header="0.3" footer="0.3"/>
  <pageSetup scale="42" fitToHeight="0"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470</v>
      </c>
    </row>
    <row r="2" spans="1:7">
      <c r="A2" s="1"/>
    </row>
    <row r="3" spans="1:7" ht="43.5">
      <c r="A3" s="6" t="s">
        <v>471</v>
      </c>
      <c r="B3" s="6" t="s">
        <v>472</v>
      </c>
      <c r="C3" s="6" t="s">
        <v>473</v>
      </c>
      <c r="D3" s="6" t="s">
        <v>474</v>
      </c>
      <c r="E3" s="6" t="s">
        <v>475</v>
      </c>
      <c r="F3" s="6" t="s">
        <v>476</v>
      </c>
      <c r="G3" s="6" t="s">
        <v>477</v>
      </c>
    </row>
    <row r="4" spans="1:7">
      <c r="A4" t="s">
        <v>478</v>
      </c>
      <c r="B4" s="7">
        <v>21611</v>
      </c>
      <c r="C4" s="7">
        <v>244203</v>
      </c>
      <c r="D4" s="7">
        <v>3584</v>
      </c>
      <c r="E4">
        <v>11.3</v>
      </c>
      <c r="F4">
        <v>5.7</v>
      </c>
      <c r="G4">
        <v>2.4</v>
      </c>
    </row>
    <row r="5" spans="1:7">
      <c r="A5" t="s">
        <v>479</v>
      </c>
      <c r="B5" s="7">
        <v>10147</v>
      </c>
      <c r="C5" s="7">
        <v>121865</v>
      </c>
      <c r="D5" s="7">
        <v>2035</v>
      </c>
      <c r="E5">
        <v>12</v>
      </c>
      <c r="F5">
        <v>6</v>
      </c>
      <c r="G5">
        <v>2.7</v>
      </c>
    </row>
    <row r="6" spans="1:7">
      <c r="A6" t="s">
        <v>480</v>
      </c>
      <c r="B6">
        <v>735</v>
      </c>
      <c r="C6" s="7">
        <v>8137</v>
      </c>
      <c r="D6">
        <v>154</v>
      </c>
      <c r="E6">
        <v>11.1</v>
      </c>
      <c r="F6">
        <v>7.8</v>
      </c>
      <c r="G6">
        <v>2.4</v>
      </c>
    </row>
    <row r="7" spans="1:7">
      <c r="A7" t="s">
        <v>481</v>
      </c>
      <c r="B7">
        <v>854</v>
      </c>
      <c r="C7" s="7">
        <v>12694</v>
      </c>
      <c r="D7">
        <v>220</v>
      </c>
      <c r="E7">
        <v>14.9</v>
      </c>
      <c r="F7">
        <v>4.0999999999999996</v>
      </c>
      <c r="G7">
        <v>3.8</v>
      </c>
    </row>
    <row r="8" spans="1:7">
      <c r="A8" t="s">
        <v>482</v>
      </c>
      <c r="B8" s="7">
        <v>1704</v>
      </c>
      <c r="C8" s="7">
        <v>18728</v>
      </c>
      <c r="D8">
        <v>212</v>
      </c>
      <c r="E8">
        <v>11</v>
      </c>
      <c r="F8">
        <v>4.7</v>
      </c>
      <c r="G8">
        <v>2.2999999999999998</v>
      </c>
    </row>
    <row r="9" spans="1:7">
      <c r="A9" t="s">
        <v>483</v>
      </c>
      <c r="B9" s="7">
        <v>2508</v>
      </c>
      <c r="C9" s="7">
        <v>21580</v>
      </c>
      <c r="D9">
        <v>362</v>
      </c>
      <c r="E9">
        <v>8.6</v>
      </c>
      <c r="F9">
        <v>6.3</v>
      </c>
      <c r="G9">
        <v>2.2999999999999998</v>
      </c>
    </row>
    <row r="10" spans="1:7">
      <c r="A10" t="s">
        <v>484</v>
      </c>
      <c r="B10" s="7">
        <v>3916</v>
      </c>
      <c r="C10" s="7">
        <v>43741</v>
      </c>
      <c r="D10">
        <v>280</v>
      </c>
      <c r="E10">
        <v>11.2</v>
      </c>
      <c r="F10">
        <v>4.5999999999999996</v>
      </c>
      <c r="G10">
        <v>1.3</v>
      </c>
    </row>
    <row r="11" spans="1:7">
      <c r="A11" t="s">
        <v>485</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4"/>
  <sheetViews>
    <sheetView workbookViewId="0"/>
  </sheetViews>
  <sheetFormatPr defaultColWidth="9.08984375" defaultRowHeight="14.5"/>
  <cols>
    <col min="1" max="1" width="41.08984375" style="116" customWidth="1"/>
    <col min="2" max="6" width="10.36328125" style="17" customWidth="1"/>
    <col min="7" max="16384" width="9.08984375" style="116"/>
  </cols>
  <sheetData>
    <row r="1" spans="1:7">
      <c r="A1" s="2" t="s">
        <v>1690</v>
      </c>
      <c r="B1" s="117"/>
      <c r="C1" s="117"/>
      <c r="D1" s="117"/>
      <c r="E1" s="117"/>
      <c r="F1" s="117"/>
    </row>
    <row r="2" spans="1:7">
      <c r="B2" s="118">
        <v>2010</v>
      </c>
      <c r="C2" s="118" t="s">
        <v>1691</v>
      </c>
      <c r="D2" s="118" t="s">
        <v>1692</v>
      </c>
      <c r="E2" s="118" t="s">
        <v>1693</v>
      </c>
      <c r="F2" s="118" t="s">
        <v>1694</v>
      </c>
      <c r="G2" s="18"/>
    </row>
    <row r="3" spans="1:7">
      <c r="A3" s="116" t="s">
        <v>1695</v>
      </c>
      <c r="B3" s="17">
        <v>130</v>
      </c>
      <c r="C3" s="17">
        <v>130</v>
      </c>
      <c r="D3" s="17">
        <v>130</v>
      </c>
      <c r="E3" s="17">
        <v>130</v>
      </c>
      <c r="F3" s="17">
        <v>130</v>
      </c>
    </row>
    <row r="4" spans="1:7">
      <c r="A4" s="116" t="s">
        <v>1696</v>
      </c>
      <c r="B4" s="17">
        <v>110.8</v>
      </c>
      <c r="C4" s="17">
        <v>91.6</v>
      </c>
      <c r="D4" s="17">
        <v>85.6</v>
      </c>
      <c r="E4" s="17">
        <v>81</v>
      </c>
      <c r="F4" s="17">
        <v>71.2</v>
      </c>
    </row>
    <row r="5" spans="1:7">
      <c r="A5" s="116" t="s">
        <v>1697</v>
      </c>
      <c r="C5" s="17">
        <v>87.5</v>
      </c>
      <c r="D5" s="17">
        <v>90.2</v>
      </c>
      <c r="E5" s="17">
        <v>92.5</v>
      </c>
      <c r="F5" s="17">
        <v>94</v>
      </c>
    </row>
    <row r="6" spans="1:7">
      <c r="A6" s="116" t="s">
        <v>1698</v>
      </c>
      <c r="C6" s="17">
        <v>90.7</v>
      </c>
      <c r="D6" s="17">
        <v>91.6</v>
      </c>
      <c r="E6" s="17">
        <v>92.5</v>
      </c>
      <c r="F6" s="17">
        <v>93.5</v>
      </c>
    </row>
    <row r="7" spans="1:7">
      <c r="A7" s="116" t="s">
        <v>1699</v>
      </c>
      <c r="C7" s="17">
        <v>86.7</v>
      </c>
      <c r="D7" s="17">
        <v>87.8</v>
      </c>
      <c r="E7" s="17">
        <v>88</v>
      </c>
    </row>
    <row r="8" spans="1:7">
      <c r="A8" s="116" t="s">
        <v>1700</v>
      </c>
      <c r="B8" s="17">
        <v>152</v>
      </c>
      <c r="C8" s="17">
        <v>104.1</v>
      </c>
      <c r="D8" s="17">
        <v>98.2</v>
      </c>
      <c r="E8" s="17">
        <v>92.3</v>
      </c>
      <c r="F8" s="17">
        <v>84.6</v>
      </c>
    </row>
    <row r="9" spans="1:7">
      <c r="A9" s="116" t="s">
        <v>1701</v>
      </c>
      <c r="B9" s="17">
        <v>80</v>
      </c>
      <c r="C9" s="17">
        <v>88</v>
      </c>
      <c r="D9" s="17">
        <v>92</v>
      </c>
      <c r="E9" s="17">
        <v>90</v>
      </c>
      <c r="F9" s="17">
        <v>94</v>
      </c>
    </row>
    <row r="10" spans="1:7">
      <c r="A10" s="116" t="s">
        <v>1702</v>
      </c>
      <c r="B10" s="17">
        <v>37.6</v>
      </c>
      <c r="C10" s="17">
        <v>25.8</v>
      </c>
      <c r="D10" s="17">
        <v>21.7</v>
      </c>
      <c r="E10" s="17">
        <v>19.899999999999999</v>
      </c>
      <c r="F10" s="17">
        <v>15.9</v>
      </c>
    </row>
    <row r="11" spans="1:7">
      <c r="A11" s="116" t="s">
        <v>1703</v>
      </c>
      <c r="B11" s="17">
        <v>152</v>
      </c>
      <c r="C11" s="17">
        <v>195</v>
      </c>
      <c r="D11" s="17">
        <v>225</v>
      </c>
      <c r="E11" s="17">
        <v>250</v>
      </c>
      <c r="F11" s="17">
        <v>303</v>
      </c>
    </row>
    <row r="12" spans="1:7">
      <c r="A12" s="116" t="s">
        <v>1704</v>
      </c>
      <c r="B12" s="17">
        <v>22.1</v>
      </c>
      <c r="C12" s="17">
        <v>17.3</v>
      </c>
      <c r="D12" s="17">
        <v>15</v>
      </c>
      <c r="E12" s="17">
        <v>13.5</v>
      </c>
      <c r="F12" s="17">
        <v>11.1</v>
      </c>
    </row>
    <row r="13" spans="1:7">
      <c r="A13" s="116" t="s">
        <v>1705</v>
      </c>
      <c r="B13" s="17">
        <v>450</v>
      </c>
      <c r="C13" s="17">
        <v>250</v>
      </c>
      <c r="D13" s="17">
        <v>200</v>
      </c>
      <c r="E13" s="17">
        <v>160</v>
      </c>
      <c r="F13" s="17">
        <v>150</v>
      </c>
    </row>
    <row r="14" spans="1:7">
      <c r="A14" s="116" t="s">
        <v>1706</v>
      </c>
      <c r="B14" s="119">
        <v>15979</v>
      </c>
      <c r="C14" s="119">
        <v>5401</v>
      </c>
      <c r="D14" s="119">
        <v>4384</v>
      </c>
      <c r="E14" s="119">
        <v>3184</v>
      </c>
      <c r="F14" s="119">
        <v>2050</v>
      </c>
    </row>
    <row r="15" spans="1:7">
      <c r="A15" s="116" t="s">
        <v>1707</v>
      </c>
      <c r="B15" s="119">
        <v>15979</v>
      </c>
      <c r="C15" s="119">
        <v>2968</v>
      </c>
      <c r="D15" s="119">
        <v>2139</v>
      </c>
      <c r="E15" s="17" t="s">
        <v>1708</v>
      </c>
      <c r="F15" s="17" t="s">
        <v>1709</v>
      </c>
    </row>
    <row r="17" spans="1:4">
      <c r="A17" s="2" t="s">
        <v>1710</v>
      </c>
      <c r="B17" s="117"/>
      <c r="C17" s="117"/>
      <c r="D17" s="117"/>
    </row>
    <row r="18" spans="1:4">
      <c r="B18" s="17">
        <v>2010</v>
      </c>
      <c r="C18" s="17">
        <v>2030</v>
      </c>
      <c r="D18" s="17">
        <v>2050</v>
      </c>
    </row>
    <row r="19" spans="1:4">
      <c r="A19" s="116" t="s">
        <v>1703</v>
      </c>
      <c r="B19" s="17">
        <f>B11</f>
        <v>152</v>
      </c>
      <c r="C19" s="17">
        <f>C11</f>
        <v>195</v>
      </c>
      <c r="D19" s="17">
        <f>E11</f>
        <v>250</v>
      </c>
    </row>
    <row r="21" spans="1:4">
      <c r="B21" s="17">
        <v>2017</v>
      </c>
    </row>
    <row r="22" spans="1:4">
      <c r="A22" s="116" t="s">
        <v>1711</v>
      </c>
      <c r="B22" s="17">
        <f>TREND(B19:C19,B18:C18,B21)</f>
        <v>167.05000000000018</v>
      </c>
    </row>
    <row r="24" spans="1:4">
      <c r="A24" s="116" t="s">
        <v>1712</v>
      </c>
      <c r="B24" s="120">
        <f>(D19-B22)/B22</f>
        <v>0.49655791679137817</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1725</v>
      </c>
      <c r="B1" t="s">
        <v>112</v>
      </c>
      <c r="C1" t="s">
        <v>113</v>
      </c>
      <c r="D1" t="s">
        <v>114</v>
      </c>
      <c r="E1" t="s">
        <v>115</v>
      </c>
      <c r="F1" t="s">
        <v>116</v>
      </c>
      <c r="G1" t="s">
        <v>787</v>
      </c>
      <c r="H1" t="s">
        <v>788</v>
      </c>
      <c r="K1" t="s">
        <v>1726</v>
      </c>
      <c r="L1">
        <f t="array" ref="L1:L7">TRANSPOSE(B3:H3)</f>
        <v>2.8716216192227239E-3</v>
      </c>
    </row>
    <row r="2" spans="1:12">
      <c r="A2" t="s">
        <v>796</v>
      </c>
      <c r="B2">
        <v>1.3034527706475435E-3</v>
      </c>
      <c r="C2">
        <v>3.2678701664683445E-4</v>
      </c>
      <c r="D2">
        <v>3.1652760292406873E-4</v>
      </c>
      <c r="E2">
        <v>3.9332496832109406E-4</v>
      </c>
      <c r="F2">
        <v>6.7451596682727188E-4</v>
      </c>
      <c r="G2">
        <v>2.7638078960570732E-4</v>
      </c>
      <c r="H2">
        <v>5.8732402773689196E-4</v>
      </c>
      <c r="L2">
        <v>7.6571862036197878E-4</v>
      </c>
    </row>
    <row r="3" spans="1:12">
      <c r="A3" t="s">
        <v>464</v>
      </c>
      <c r="B3">
        <v>2.8716216192227239E-3</v>
      </c>
      <c r="C3">
        <v>7.6571862036197878E-4</v>
      </c>
      <c r="D3">
        <v>8.9341397788199632E-4</v>
      </c>
      <c r="E3">
        <v>8.9361888315505733E-4</v>
      </c>
      <c r="F3">
        <v>1.9815203879922738E-3</v>
      </c>
      <c r="G3">
        <v>8.9361888315505722E-4</v>
      </c>
      <c r="H3">
        <v>2.6808566494651714E-3</v>
      </c>
      <c r="L3">
        <v>8.9341397788199632E-4</v>
      </c>
    </row>
    <row r="4" spans="1:12">
      <c r="A4" t="s">
        <v>461</v>
      </c>
      <c r="B4">
        <v>1.4185802505818058E-3</v>
      </c>
      <c r="C4">
        <v>4.4144747020460906E-4</v>
      </c>
      <c r="D4">
        <v>4.4144747020460906E-4</v>
      </c>
      <c r="E4">
        <v>4.4144747020460906E-4</v>
      </c>
      <c r="F4">
        <v>0</v>
      </c>
      <c r="G4">
        <v>0</v>
      </c>
      <c r="H4">
        <v>1.3243424106138271E-3</v>
      </c>
      <c r="L4">
        <v>8.9361888315505733E-4</v>
      </c>
    </row>
    <row r="5" spans="1:12">
      <c r="A5" t="s">
        <v>799</v>
      </c>
      <c r="B5">
        <v>1.2405209526886144E-3</v>
      </c>
      <c r="C5">
        <v>4.2438874697242065E-4</v>
      </c>
      <c r="D5">
        <v>4.2438874697242065E-4</v>
      </c>
      <c r="E5">
        <v>4.2438874697242065E-4</v>
      </c>
      <c r="F5">
        <v>0</v>
      </c>
      <c r="G5">
        <v>0</v>
      </c>
      <c r="H5">
        <v>1.2731662409172617E-3</v>
      </c>
      <c r="L5">
        <v>1.9815203879922738E-3</v>
      </c>
    </row>
    <row r="6" spans="1:12">
      <c r="A6" t="s">
        <v>800</v>
      </c>
      <c r="B6">
        <v>3.2293482418666772E-5</v>
      </c>
      <c r="C6">
        <v>0</v>
      </c>
      <c r="D6">
        <v>1.0049397002369564E-5</v>
      </c>
      <c r="E6">
        <v>1.0049397002369565E-5</v>
      </c>
      <c r="F6">
        <v>0</v>
      </c>
      <c r="G6">
        <v>0</v>
      </c>
      <c r="H6">
        <v>3.0148191007108693E-5</v>
      </c>
      <c r="L6">
        <v>8.9361888315505722E-4</v>
      </c>
    </row>
    <row r="7" spans="1:12">
      <c r="A7" t="s">
        <v>801</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1042</v>
      </c>
      <c r="B1" s="17" t="s">
        <v>112</v>
      </c>
      <c r="C1" s="17" t="s">
        <v>113</v>
      </c>
      <c r="D1" s="17" t="s">
        <v>114</v>
      </c>
      <c r="E1" s="17" t="s">
        <v>115</v>
      </c>
      <c r="F1" s="17" t="s">
        <v>116</v>
      </c>
      <c r="G1" s="17" t="s">
        <v>787</v>
      </c>
      <c r="H1" s="17" t="s">
        <v>788</v>
      </c>
    </row>
    <row r="2" spans="1:8" ht="15" thickBot="1">
      <c r="A2" t="s">
        <v>796</v>
      </c>
      <c r="B2" s="110">
        <v>1.2098850095054675E-4</v>
      </c>
      <c r="C2" s="110">
        <v>6.8530242152742244E-5</v>
      </c>
      <c r="D2" s="111">
        <v>1.043975093608511E-4</v>
      </c>
      <c r="E2" s="110">
        <v>7.3948395495852042E-5</v>
      </c>
      <c r="F2" s="110">
        <v>2.3149219108236567E-4</v>
      </c>
      <c r="G2" s="110">
        <v>4.0198415563294249E-5</v>
      </c>
      <c r="H2" s="110">
        <v>2.0735934964818689E-3</v>
      </c>
    </row>
    <row r="3" spans="1:8" ht="15" thickBot="1">
      <c r="A3" t="s">
        <v>464</v>
      </c>
      <c r="B3" s="110">
        <v>2.2211467051641521E-3</v>
      </c>
      <c r="C3" s="110">
        <v>4.7352548463232166E-4</v>
      </c>
      <c r="D3" s="110">
        <v>6.7839079634331792E-3</v>
      </c>
      <c r="E3" s="111">
        <v>6.9119783216062313E-4</v>
      </c>
      <c r="F3" s="110">
        <v>1.0867252882872924E-3</v>
      </c>
      <c r="G3" s="110">
        <v>2.9305916427068614E-3</v>
      </c>
      <c r="H3" s="110">
        <v>2.7605411165548288E-3</v>
      </c>
    </row>
    <row r="4" spans="1:8">
      <c r="A4" t="s">
        <v>461</v>
      </c>
      <c r="B4" s="110">
        <v>3.6524335252792104E-4</v>
      </c>
      <c r="C4" s="110">
        <v>1.136599455098666E-4</v>
      </c>
      <c r="D4" s="110">
        <v>1.136599455098666E-4</v>
      </c>
      <c r="E4" s="110">
        <v>1.136599455098666E-4</v>
      </c>
      <c r="F4" s="8">
        <v>0</v>
      </c>
      <c r="G4" s="8">
        <v>0</v>
      </c>
      <c r="H4" s="110">
        <v>3.4097983652959976E-4</v>
      </c>
    </row>
    <row r="5" spans="1:8">
      <c r="A5" t="s">
        <v>799</v>
      </c>
      <c r="B5" s="110">
        <v>1.1140743815291445E-2</v>
      </c>
      <c r="C5" s="110">
        <v>3.4668839999999999E-3</v>
      </c>
      <c r="D5" s="110">
        <v>3.4668839999999999E-3</v>
      </c>
      <c r="E5" s="110">
        <v>3.4668839999999999E-3</v>
      </c>
      <c r="F5" s="8">
        <v>0</v>
      </c>
      <c r="G5" s="8">
        <v>0</v>
      </c>
      <c r="H5" s="110">
        <v>1.0400651999999998E-2</v>
      </c>
    </row>
    <row r="6" spans="1:8">
      <c r="A6" t="s">
        <v>800</v>
      </c>
      <c r="B6" s="110">
        <v>1.5467626362604087E-2</v>
      </c>
      <c r="C6" s="110">
        <v>4.813365E-3</v>
      </c>
      <c r="D6" s="110">
        <v>4.813365E-3</v>
      </c>
      <c r="E6" s="110">
        <v>4.813365E-3</v>
      </c>
      <c r="F6" s="8">
        <v>0</v>
      </c>
      <c r="G6" s="8">
        <v>0</v>
      </c>
      <c r="H6" s="110">
        <v>1.4440094999999998E-2</v>
      </c>
    </row>
    <row r="7" spans="1:8">
      <c r="A7" t="s">
        <v>801</v>
      </c>
      <c r="B7" s="8">
        <v>0</v>
      </c>
      <c r="C7" s="8">
        <v>0</v>
      </c>
      <c r="D7" s="8">
        <v>0</v>
      </c>
      <c r="E7" s="8">
        <v>0</v>
      </c>
      <c r="F7" s="8">
        <v>0</v>
      </c>
      <c r="G7" s="8">
        <v>0</v>
      </c>
      <c r="H7" s="8">
        <v>0</v>
      </c>
    </row>
    <row r="8" spans="1:8">
      <c r="D8" s="4"/>
    </row>
    <row r="9" spans="1:8">
      <c r="D9" s="46"/>
    </row>
    <row r="10" spans="1:8">
      <c r="D10" s="4"/>
    </row>
    <row r="11" spans="1:8">
      <c r="C11" s="56"/>
      <c r="D11" s="46"/>
    </row>
    <row r="12" spans="1:8">
      <c r="D12" s="4"/>
    </row>
    <row r="13" spans="1:8">
      <c r="D13" s="46"/>
    </row>
    <row r="14" spans="1:8">
      <c r="D14" s="57"/>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88"/>
  <sheetViews>
    <sheetView topLeftCell="A22" workbookViewId="0">
      <selection activeCell="B34" sqref="B34"/>
    </sheetView>
  </sheetViews>
  <sheetFormatPr defaultRowHeight="14.5"/>
  <cols>
    <col min="1" max="1" width="50.36328125" customWidth="1"/>
    <col min="2" max="2" width="20.08984375" bestFit="1" customWidth="1"/>
    <col min="3" max="3" width="11.7265625" bestFit="1" customWidth="1"/>
    <col min="4" max="4" width="38.81640625" customWidth="1"/>
    <col min="5" max="5" width="17.81640625" customWidth="1"/>
    <col min="6" max="33" width="11.7265625" bestFit="1" customWidth="1"/>
    <col min="34" max="35" width="10.36328125" bestFit="1" customWidth="1"/>
    <col min="36" max="36" width="10" bestFit="1" customWidth="1"/>
  </cols>
  <sheetData>
    <row r="1" spans="1:37">
      <c r="A1" s="2" t="s">
        <v>460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7">
      <c r="B2">
        <f>'AEO 7'!C$1</f>
        <v>2021</v>
      </c>
      <c r="C2">
        <f>'AEO 7'!D$1</f>
        <v>2022</v>
      </c>
      <c r="D2">
        <f>'AEO 7'!E$1</f>
        <v>2023</v>
      </c>
      <c r="E2">
        <f>'AEO 7'!F$1</f>
        <v>2024</v>
      </c>
      <c r="F2">
        <f>'AEO 7'!G$1</f>
        <v>2025</v>
      </c>
      <c r="G2">
        <f>'AEO 7'!H$1</f>
        <v>2026</v>
      </c>
      <c r="H2">
        <f>'AEO 7'!I$1</f>
        <v>2027</v>
      </c>
      <c r="I2">
        <f>'AEO 7'!J$1</f>
        <v>2028</v>
      </c>
      <c r="J2">
        <f>'AEO 7'!K$1</f>
        <v>2029</v>
      </c>
      <c r="K2">
        <f>'AEO 7'!L$1</f>
        <v>2030</v>
      </c>
      <c r="L2">
        <f>'AEO 7'!M$1</f>
        <v>2031</v>
      </c>
      <c r="M2">
        <f>'AEO 7'!N$1</f>
        <v>2032</v>
      </c>
      <c r="N2">
        <f>'AEO 7'!O$1</f>
        <v>2033</v>
      </c>
      <c r="O2">
        <f>'AEO 7'!P$1</f>
        <v>2034</v>
      </c>
      <c r="P2">
        <f>'AEO 7'!Q$1</f>
        <v>2035</v>
      </c>
      <c r="Q2">
        <f>'AEO 7'!R$1</f>
        <v>2036</v>
      </c>
      <c r="R2">
        <f>'AEO 7'!S$1</f>
        <v>2037</v>
      </c>
      <c r="S2">
        <f>'AEO 7'!T$1</f>
        <v>2038</v>
      </c>
      <c r="T2">
        <f>'AEO 7'!U$1</f>
        <v>2039</v>
      </c>
      <c r="U2">
        <f>'AEO 7'!V$1</f>
        <v>2040</v>
      </c>
      <c r="V2">
        <f>'AEO 7'!W$1</f>
        <v>2041</v>
      </c>
      <c r="W2">
        <f>'AEO 7'!X$1</f>
        <v>2042</v>
      </c>
      <c r="X2">
        <f>'AEO 7'!Y$1</f>
        <v>2043</v>
      </c>
      <c r="Y2">
        <f>'AEO 7'!Z$1</f>
        <v>2044</v>
      </c>
      <c r="Z2">
        <f>'AEO 7'!AA$1</f>
        <v>2045</v>
      </c>
      <c r="AA2">
        <f>'AEO 7'!AB$1</f>
        <v>2046</v>
      </c>
      <c r="AB2">
        <f>'AEO 7'!AC$1</f>
        <v>2047</v>
      </c>
      <c r="AC2">
        <f>'AEO 7'!AD$1</f>
        <v>2048</v>
      </c>
      <c r="AD2">
        <f>'AEO 7'!AE$1</f>
        <v>2049</v>
      </c>
      <c r="AE2">
        <f>'AEO 7'!AF$1</f>
        <v>2050</v>
      </c>
    </row>
    <row r="3" spans="1:37">
      <c r="A3" t="s">
        <v>458</v>
      </c>
      <c r="B3" s="52">
        <f>(INDEX('AEO 48'!$72:$72,MATCH(B$2,'AEO 48'!$1:$1,0))-INDEX('AEO 48'!$184:$184,MATCH(B$2,'AEO 48'!$1:$1,0)))/INDEX('AEO 48'!$72:$72,MATCH(B$2,'AEO 48'!$1:$1,0))</f>
        <v>0.77416210704809918</v>
      </c>
      <c r="C3" s="52">
        <f>(INDEX('AEO 48'!$72:$72,MATCH(C$2,'AEO 48'!$1:$1,0))-INDEX('AEO 48'!$184:$184,MATCH(C$2,'AEO 48'!$1:$1,0)))/INDEX('AEO 48'!$72:$72,MATCH(C$2,'AEO 48'!$1:$1,0))</f>
        <v>0.80562345286900805</v>
      </c>
      <c r="D3" s="52">
        <f>(INDEX('AEO 48'!$72:$72,MATCH(D$2,'AEO 48'!$1:$1,0))-INDEX('AEO 48'!$184:$184,MATCH(D$2,'AEO 48'!$1:$1,0)))/INDEX('AEO 48'!$72:$72,MATCH(D$2,'AEO 48'!$1:$1,0))</f>
        <v>0.80642188913061408</v>
      </c>
      <c r="E3" s="52">
        <f>(INDEX('AEO 48'!$72:$72,MATCH(E$2,'AEO 48'!$1:$1,0))-INDEX('AEO 48'!$184:$184,MATCH(E$2,'AEO 48'!$1:$1,0)))/INDEX('AEO 48'!$72:$72,MATCH(E$2,'AEO 48'!$1:$1,0))</f>
        <v>0.80700712155037735</v>
      </c>
      <c r="F3" s="52">
        <f>(INDEX('AEO 48'!$72:$72,MATCH(F$2,'AEO 48'!$1:$1,0))-INDEX('AEO 48'!$184:$184,MATCH(F$2,'AEO 48'!$1:$1,0)))/INDEX('AEO 48'!$72:$72,MATCH(F$2,'AEO 48'!$1:$1,0))</f>
        <v>0.81047518675681895</v>
      </c>
      <c r="G3" s="52">
        <f>(INDEX('AEO 48'!$72:$72,MATCH(G$2,'AEO 48'!$1:$1,0))-INDEX('AEO 48'!$184:$184,MATCH(G$2,'AEO 48'!$1:$1,0)))/INDEX('AEO 48'!$72:$72,MATCH(G$2,'AEO 48'!$1:$1,0))</f>
        <v>0.81297812387078272</v>
      </c>
      <c r="H3" s="52">
        <f>(INDEX('AEO 48'!$72:$72,MATCH(H$2,'AEO 48'!$1:$1,0))-INDEX('AEO 48'!$184:$184,MATCH(H$2,'AEO 48'!$1:$1,0)))/INDEX('AEO 48'!$72:$72,MATCH(H$2,'AEO 48'!$1:$1,0))</f>
        <v>0.8167343604281222</v>
      </c>
      <c r="I3" s="52">
        <f>(INDEX('AEO 48'!$72:$72,MATCH(I$2,'AEO 48'!$1:$1,0))-INDEX('AEO 48'!$184:$184,MATCH(I$2,'AEO 48'!$1:$1,0)))/INDEX('AEO 48'!$72:$72,MATCH(I$2,'AEO 48'!$1:$1,0))</f>
        <v>0.82145645091129249</v>
      </c>
      <c r="J3" s="52">
        <f>(INDEX('AEO 48'!$72:$72,MATCH(J$2,'AEO 48'!$1:$1,0))-INDEX('AEO 48'!$184:$184,MATCH(J$2,'AEO 48'!$1:$1,0)))/INDEX('AEO 48'!$72:$72,MATCH(J$2,'AEO 48'!$1:$1,0))</f>
        <v>0.82795319992155203</v>
      </c>
      <c r="K3" s="52">
        <f>(INDEX('AEO 48'!$72:$72,MATCH(K$2,'AEO 48'!$1:$1,0))-INDEX('AEO 48'!$184:$184,MATCH(K$2,'AEO 48'!$1:$1,0)))/INDEX('AEO 48'!$72:$72,MATCH(K$2,'AEO 48'!$1:$1,0))</f>
        <v>0.83558470375554628</v>
      </c>
      <c r="L3" s="52">
        <f>(INDEX('AEO 48'!$72:$72,MATCH(L$2,'AEO 48'!$1:$1,0))-INDEX('AEO 48'!$184:$184,MATCH(L$2,'AEO 48'!$1:$1,0)))/INDEX('AEO 48'!$72:$72,MATCH(L$2,'AEO 48'!$1:$1,0))</f>
        <v>0.83691789310754749</v>
      </c>
      <c r="M3" s="52">
        <f>(INDEX('AEO 48'!$72:$72,MATCH(M$2,'AEO 48'!$1:$1,0))-INDEX('AEO 48'!$184:$184,MATCH(M$2,'AEO 48'!$1:$1,0)))/INDEX('AEO 48'!$72:$72,MATCH(M$2,'AEO 48'!$1:$1,0))</f>
        <v>0.83504279896515954</v>
      </c>
      <c r="N3" s="52">
        <f>(INDEX('AEO 48'!$72:$72,MATCH(N$2,'AEO 48'!$1:$1,0))-INDEX('AEO 48'!$184:$184,MATCH(N$2,'AEO 48'!$1:$1,0)))/INDEX('AEO 48'!$72:$72,MATCH(N$2,'AEO 48'!$1:$1,0))</f>
        <v>0.83332981111665871</v>
      </c>
      <c r="O3" s="52">
        <f>(INDEX('AEO 48'!$72:$72,MATCH(O$2,'AEO 48'!$1:$1,0))-INDEX('AEO 48'!$184:$184,MATCH(O$2,'AEO 48'!$1:$1,0)))/INDEX('AEO 48'!$72:$72,MATCH(O$2,'AEO 48'!$1:$1,0))</f>
        <v>0.8316395657470842</v>
      </c>
      <c r="P3" s="52">
        <f>(INDEX('AEO 48'!$72:$72,MATCH(P$2,'AEO 48'!$1:$1,0))-INDEX('AEO 48'!$184:$184,MATCH(P$2,'AEO 48'!$1:$1,0)))/INDEX('AEO 48'!$72:$72,MATCH(P$2,'AEO 48'!$1:$1,0))</f>
        <v>0.82995729523574924</v>
      </c>
      <c r="Q3" s="52">
        <f>(INDEX('AEO 48'!$72:$72,MATCH(Q$2,'AEO 48'!$1:$1,0))-INDEX('AEO 48'!$184:$184,MATCH(Q$2,'AEO 48'!$1:$1,0)))/INDEX('AEO 48'!$72:$72,MATCH(Q$2,'AEO 48'!$1:$1,0))</f>
        <v>0.82828641362149613</v>
      </c>
      <c r="R3" s="52">
        <f>(INDEX('AEO 48'!$72:$72,MATCH(R$2,'AEO 48'!$1:$1,0))-INDEX('AEO 48'!$184:$184,MATCH(R$2,'AEO 48'!$1:$1,0)))/INDEX('AEO 48'!$72:$72,MATCH(R$2,'AEO 48'!$1:$1,0))</f>
        <v>0.82678942763643692</v>
      </c>
      <c r="S3" s="52">
        <f>(INDEX('AEO 48'!$72:$72,MATCH(S$2,'AEO 48'!$1:$1,0))-INDEX('AEO 48'!$184:$184,MATCH(S$2,'AEO 48'!$1:$1,0)))/INDEX('AEO 48'!$72:$72,MATCH(S$2,'AEO 48'!$1:$1,0))</f>
        <v>0.82531567603391942</v>
      </c>
      <c r="T3" s="52">
        <f>(INDEX('AEO 48'!$72:$72,MATCH(T$2,'AEO 48'!$1:$1,0))-INDEX('AEO 48'!$184:$184,MATCH(T$2,'AEO 48'!$1:$1,0)))/INDEX('AEO 48'!$72:$72,MATCH(T$2,'AEO 48'!$1:$1,0))</f>
        <v>0.82401568100512346</v>
      </c>
      <c r="U3" s="52">
        <f>(INDEX('AEO 48'!$72:$72,MATCH(U$2,'AEO 48'!$1:$1,0))-INDEX('AEO 48'!$184:$184,MATCH(U$2,'AEO 48'!$1:$1,0)))/INDEX('AEO 48'!$72:$72,MATCH(U$2,'AEO 48'!$1:$1,0))</f>
        <v>0.8228855667069237</v>
      </c>
      <c r="V3" s="52">
        <f>(INDEX('AEO 48'!$72:$72,MATCH(V$2,'AEO 48'!$1:$1,0))-INDEX('AEO 48'!$184:$184,MATCH(V$2,'AEO 48'!$1:$1,0)))/INDEX('AEO 48'!$72:$72,MATCH(V$2,'AEO 48'!$1:$1,0))</f>
        <v>0.82162028242429486</v>
      </c>
      <c r="W3" s="52">
        <f>(INDEX('AEO 48'!$72:$72,MATCH(W$2,'AEO 48'!$1:$1,0))-INDEX('AEO 48'!$184:$184,MATCH(W$2,'AEO 48'!$1:$1,0)))/INDEX('AEO 48'!$72:$72,MATCH(W$2,'AEO 48'!$1:$1,0))</f>
        <v>0.82052754547696749</v>
      </c>
      <c r="X3" s="52">
        <f>(INDEX('AEO 48'!$72:$72,MATCH(X$2,'AEO 48'!$1:$1,0))-INDEX('AEO 48'!$184:$184,MATCH(X$2,'AEO 48'!$1:$1,0)))/INDEX('AEO 48'!$72:$72,MATCH(X$2,'AEO 48'!$1:$1,0))</f>
        <v>0.81958737019874794</v>
      </c>
      <c r="Y3" s="52">
        <f>(INDEX('AEO 48'!$72:$72,MATCH(Y$2,'AEO 48'!$1:$1,0))-INDEX('AEO 48'!$184:$184,MATCH(Y$2,'AEO 48'!$1:$1,0)))/INDEX('AEO 48'!$72:$72,MATCH(Y$2,'AEO 48'!$1:$1,0))</f>
        <v>0.81872389264958989</v>
      </c>
      <c r="Z3" s="52">
        <f>(INDEX('AEO 48'!$72:$72,MATCH(Z$2,'AEO 48'!$1:$1,0))-INDEX('AEO 48'!$184:$184,MATCH(Z$2,'AEO 48'!$1:$1,0)))/INDEX('AEO 48'!$72:$72,MATCH(Z$2,'AEO 48'!$1:$1,0))</f>
        <v>0.81807628593776194</v>
      </c>
      <c r="AA3" s="52">
        <f>(INDEX('AEO 48'!$72:$72,MATCH(AA$2,'AEO 48'!$1:$1,0))-INDEX('AEO 48'!$184:$184,MATCH(AA$2,'AEO 48'!$1:$1,0)))/INDEX('AEO 48'!$72:$72,MATCH(AA$2,'AEO 48'!$1:$1,0))</f>
        <v>0.81755748616844715</v>
      </c>
      <c r="AB3" s="52">
        <f>(INDEX('AEO 48'!$72:$72,MATCH(AB$2,'AEO 48'!$1:$1,0))-INDEX('AEO 48'!$184:$184,MATCH(AB$2,'AEO 48'!$1:$1,0)))/INDEX('AEO 48'!$72:$72,MATCH(AB$2,'AEO 48'!$1:$1,0))</f>
        <v>0.81697198430216467</v>
      </c>
      <c r="AC3" s="52">
        <f>(INDEX('AEO 48'!$72:$72,MATCH(AC$2,'AEO 48'!$1:$1,0))-INDEX('AEO 48'!$184:$184,MATCH(AC$2,'AEO 48'!$1:$1,0)))/INDEX('AEO 48'!$72:$72,MATCH(AC$2,'AEO 48'!$1:$1,0))</f>
        <v>0.81647406363440189</v>
      </c>
      <c r="AD3" s="52">
        <f>(INDEX('AEO 48'!$72:$72,MATCH(AD$2,'AEO 48'!$1:$1,0))-INDEX('AEO 48'!$184:$184,MATCH(AD$2,'AEO 48'!$1:$1,0)))/INDEX('AEO 48'!$72:$72,MATCH(AD$2,'AEO 48'!$1:$1,0))</f>
        <v>0.81625614857999962</v>
      </c>
      <c r="AE3" s="52">
        <f>(INDEX('AEO 48'!$72:$72,MATCH(AE$2,'AEO 48'!$1:$1,0))-INDEX('AEO 48'!$184:$184,MATCH(AE$2,'AEO 48'!$1:$1,0)))/INDEX('AEO 48'!$72:$72,MATCH(AE$2,'AEO 48'!$1:$1,0))</f>
        <v>0.8162257096739669</v>
      </c>
      <c r="AF3" s="52"/>
    </row>
    <row r="4" spans="1:37">
      <c r="A4" t="s">
        <v>459</v>
      </c>
      <c r="B4" s="104">
        <f>1-B3</f>
        <v>0.22583789295190082</v>
      </c>
      <c r="C4" s="104">
        <f t="shared" ref="C4:AE4" si="0">1-C3</f>
        <v>0.19437654713099195</v>
      </c>
      <c r="D4" s="104">
        <f t="shared" si="0"/>
        <v>0.19357811086938592</v>
      </c>
      <c r="E4" s="104">
        <f t="shared" si="0"/>
        <v>0.19299287844962265</v>
      </c>
      <c r="F4" s="104">
        <f t="shared" si="0"/>
        <v>0.18952481324318105</v>
      </c>
      <c r="G4" s="104">
        <f t="shared" si="0"/>
        <v>0.18702187612921728</v>
      </c>
      <c r="H4" s="104">
        <f t="shared" si="0"/>
        <v>0.1832656395718778</v>
      </c>
      <c r="I4" s="104">
        <f t="shared" si="0"/>
        <v>0.17854354908870751</v>
      </c>
      <c r="J4" s="104">
        <f t="shared" si="0"/>
        <v>0.17204680007844797</v>
      </c>
      <c r="K4" s="104">
        <f t="shared" si="0"/>
        <v>0.16441529624445372</v>
      </c>
      <c r="L4" s="104">
        <f t="shared" si="0"/>
        <v>0.16308210689245251</v>
      </c>
      <c r="M4" s="104">
        <f t="shared" si="0"/>
        <v>0.16495720103484046</v>
      </c>
      <c r="N4" s="104">
        <f t="shared" si="0"/>
        <v>0.16667018888334129</v>
      </c>
      <c r="O4" s="104">
        <f t="shared" si="0"/>
        <v>0.1683604342529158</v>
      </c>
      <c r="P4" s="104">
        <f t="shared" si="0"/>
        <v>0.17004270476425076</v>
      </c>
      <c r="Q4" s="104">
        <f t="shared" si="0"/>
        <v>0.17171358637850387</v>
      </c>
      <c r="R4" s="104">
        <f t="shared" si="0"/>
        <v>0.17321057236356308</v>
      </c>
      <c r="S4" s="104">
        <f t="shared" si="0"/>
        <v>0.17468432396608058</v>
      </c>
      <c r="T4" s="104">
        <f t="shared" si="0"/>
        <v>0.17598431899487654</v>
      </c>
      <c r="U4" s="104">
        <f t="shared" si="0"/>
        <v>0.1771144332930763</v>
      </c>
      <c r="V4" s="104">
        <f t="shared" si="0"/>
        <v>0.17837971757570514</v>
      </c>
      <c r="W4" s="104">
        <f t="shared" si="0"/>
        <v>0.17947245452303251</v>
      </c>
      <c r="X4" s="104">
        <f t="shared" si="0"/>
        <v>0.18041262980125206</v>
      </c>
      <c r="Y4" s="104">
        <f t="shared" si="0"/>
        <v>0.18127610735041011</v>
      </c>
      <c r="Z4" s="104">
        <f t="shared" si="0"/>
        <v>0.18192371406223806</v>
      </c>
      <c r="AA4" s="104">
        <f t="shared" si="0"/>
        <v>0.18244251383155285</v>
      </c>
      <c r="AB4" s="104">
        <f t="shared" si="0"/>
        <v>0.18302801569783533</v>
      </c>
      <c r="AC4" s="104">
        <f t="shared" si="0"/>
        <v>0.18352593636559811</v>
      </c>
      <c r="AD4" s="104">
        <f t="shared" si="0"/>
        <v>0.18374385142000038</v>
      </c>
      <c r="AE4" s="104">
        <f t="shared" si="0"/>
        <v>0.1837742903260331</v>
      </c>
      <c r="AF4" s="8"/>
    </row>
    <row r="6" spans="1:37">
      <c r="A6" s="2" t="s">
        <v>465</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7">
      <c r="B7">
        <f>B2</f>
        <v>2021</v>
      </c>
      <c r="C7">
        <f t="shared" ref="C7:AE7" si="1">C2</f>
        <v>2022</v>
      </c>
      <c r="D7">
        <f t="shared" si="1"/>
        <v>2023</v>
      </c>
      <c r="E7">
        <f t="shared" si="1"/>
        <v>2024</v>
      </c>
      <c r="F7">
        <f t="shared" si="1"/>
        <v>2025</v>
      </c>
      <c r="G7">
        <f t="shared" si="1"/>
        <v>2026</v>
      </c>
      <c r="H7">
        <f t="shared" si="1"/>
        <v>2027</v>
      </c>
      <c r="I7">
        <f t="shared" si="1"/>
        <v>2028</v>
      </c>
      <c r="J7">
        <f t="shared" si="1"/>
        <v>2029</v>
      </c>
      <c r="K7">
        <f t="shared" si="1"/>
        <v>2030</v>
      </c>
      <c r="L7">
        <f t="shared" si="1"/>
        <v>2031</v>
      </c>
      <c r="M7">
        <f t="shared" si="1"/>
        <v>2032</v>
      </c>
      <c r="N7">
        <f t="shared" si="1"/>
        <v>2033</v>
      </c>
      <c r="O7">
        <f t="shared" si="1"/>
        <v>2034</v>
      </c>
      <c r="P7">
        <f t="shared" si="1"/>
        <v>2035</v>
      </c>
      <c r="Q7">
        <f t="shared" si="1"/>
        <v>2036</v>
      </c>
      <c r="R7">
        <f t="shared" si="1"/>
        <v>2037</v>
      </c>
      <c r="S7">
        <f t="shared" si="1"/>
        <v>2038</v>
      </c>
      <c r="T7">
        <f t="shared" si="1"/>
        <v>2039</v>
      </c>
      <c r="U7">
        <f t="shared" si="1"/>
        <v>2040</v>
      </c>
      <c r="V7">
        <f t="shared" si="1"/>
        <v>2041</v>
      </c>
      <c r="W7">
        <f t="shared" si="1"/>
        <v>2042</v>
      </c>
      <c r="X7">
        <f t="shared" si="1"/>
        <v>2043</v>
      </c>
      <c r="Y7">
        <f t="shared" si="1"/>
        <v>2044</v>
      </c>
      <c r="Z7">
        <f t="shared" si="1"/>
        <v>2045</v>
      </c>
      <c r="AA7">
        <f t="shared" si="1"/>
        <v>2046</v>
      </c>
      <c r="AB7">
        <f t="shared" si="1"/>
        <v>2047</v>
      </c>
      <c r="AC7">
        <f t="shared" si="1"/>
        <v>2048</v>
      </c>
      <c r="AD7">
        <f t="shared" si="1"/>
        <v>2049</v>
      </c>
      <c r="AE7">
        <f t="shared" si="1"/>
        <v>2050</v>
      </c>
    </row>
    <row r="8" spans="1:37">
      <c r="A8" t="s">
        <v>461</v>
      </c>
      <c r="B8" s="123">
        <f>INDEX('AEO 47'!$168:$168,MATCH(B$7,'AEO 47'!$1:$1,0))/INDEX('AEO 47'!$173:$173,MATCH(B$7,'AEO 47'!$1:$1,0))</f>
        <v>1.0769292271022701</v>
      </c>
      <c r="C8" s="123">
        <f>INDEX('AEO 47'!$168:$168,MATCH(C$7,'AEO 47'!$1:$1,0))/INDEX('AEO 47'!$173:$173,MATCH(C$7,'AEO 47'!$1:$1,0))</f>
        <v>1.089226560860481</v>
      </c>
      <c r="D8">
        <f>INDEX('AEO 47'!$168:$168,MATCH(D$7,'AEO 47'!$1:$1,0))/INDEX('AEO 47'!$173:$173,MATCH(D$7,'AEO 47'!$1:$1,0))</f>
        <v>1.1010297626985082</v>
      </c>
      <c r="E8" s="123">
        <f>INDEX('AEO 47'!$168:$168,MATCH(E$7,'AEO 47'!$1:$1,0))/INDEX('AEO 47'!$173:$173,MATCH(E$7,'AEO 47'!$1:$1,0))</f>
        <v>1.1057235548075761</v>
      </c>
      <c r="F8" s="123">
        <f>INDEX('AEO 47'!$168:$168,MATCH(F$7,'AEO 47'!$1:$1,0))/INDEX('AEO 47'!$173:$173,MATCH(F$7,'AEO 47'!$1:$1,0))</f>
        <v>1.1078061170360094</v>
      </c>
      <c r="G8" s="123">
        <f>INDEX('AEO 47'!$168:$168,MATCH(G$7,'AEO 47'!$1:$1,0))/INDEX('AEO 47'!$173:$173,MATCH(G$7,'AEO 47'!$1:$1,0))</f>
        <v>1.1109622087598692</v>
      </c>
      <c r="H8" s="123">
        <f>INDEX('AEO 47'!$168:$168,MATCH(H$7,'AEO 47'!$1:$1,0))/INDEX('AEO 47'!$173:$173,MATCH(H$7,'AEO 47'!$1:$1,0))</f>
        <v>1.1128213734296606</v>
      </c>
      <c r="I8" s="123">
        <f>INDEX('AEO 47'!$168:$168,MATCH(I$7,'AEO 47'!$1:$1,0))/INDEX('AEO 47'!$173:$173,MATCH(I$7,'AEO 47'!$1:$1,0))</f>
        <v>1.1139046598531519</v>
      </c>
      <c r="J8" s="123">
        <f>INDEX('AEO 47'!$168:$168,MATCH(J$7,'AEO 47'!$1:$1,0))/INDEX('AEO 47'!$173:$173,MATCH(J$7,'AEO 47'!$1:$1,0))</f>
        <v>1.1148518913407528</v>
      </c>
      <c r="K8" s="123">
        <f>INDEX('AEO 47'!$168:$168,MATCH(K$7,'AEO 47'!$1:$1,0))/INDEX('AEO 47'!$173:$173,MATCH(K$7,'AEO 47'!$1:$1,0))</f>
        <v>1.1152778822081131</v>
      </c>
      <c r="L8" s="123">
        <f>INDEX('AEO 47'!$168:$168,MATCH(L$7,'AEO 47'!$1:$1,0))/INDEX('AEO 47'!$173:$173,MATCH(L$7,'AEO 47'!$1:$1,0))</f>
        <v>1.1153028342234861</v>
      </c>
      <c r="M8" s="123">
        <f>INDEX('AEO 47'!$168:$168,MATCH(M$7,'AEO 47'!$1:$1,0))/INDEX('AEO 47'!$173:$173,MATCH(M$7,'AEO 47'!$1:$1,0))</f>
        <v>1.1137705096082311</v>
      </c>
      <c r="N8" s="123">
        <f>INDEX('AEO 47'!$168:$168,MATCH(N$7,'AEO 47'!$1:$1,0))/INDEX('AEO 47'!$173:$173,MATCH(N$7,'AEO 47'!$1:$1,0))</f>
        <v>1.1127211639773533</v>
      </c>
      <c r="O8" s="123">
        <f>INDEX('AEO 47'!$168:$168,MATCH(O$7,'AEO 47'!$1:$1,0))/INDEX('AEO 47'!$173:$173,MATCH(O$7,'AEO 47'!$1:$1,0))</f>
        <v>1.1110295260246523</v>
      </c>
      <c r="P8" s="123">
        <f>INDEX('AEO 47'!$168:$168,MATCH(P$7,'AEO 47'!$1:$1,0))/INDEX('AEO 47'!$173:$173,MATCH(P$7,'AEO 47'!$1:$1,0))</f>
        <v>1.1092820872791955</v>
      </c>
      <c r="Q8" s="123">
        <f>INDEX('AEO 47'!$168:$168,MATCH(Q$7,'AEO 47'!$1:$1,0))/INDEX('AEO 47'!$173:$173,MATCH(Q$7,'AEO 47'!$1:$1,0))</f>
        <v>1.1074718515363913</v>
      </c>
      <c r="R8" s="123">
        <f>INDEX('AEO 47'!$168:$168,MATCH(R$7,'AEO 47'!$1:$1,0))/INDEX('AEO 47'!$173:$173,MATCH(R$7,'AEO 47'!$1:$1,0))</f>
        <v>1.1053826998036451</v>
      </c>
      <c r="S8" s="123">
        <f>INDEX('AEO 47'!$168:$168,MATCH(S$7,'AEO 47'!$1:$1,0))/INDEX('AEO 47'!$173:$173,MATCH(S$7,'AEO 47'!$1:$1,0))</f>
        <v>1.1032240161065967</v>
      </c>
      <c r="T8" s="123">
        <f>INDEX('AEO 47'!$168:$168,MATCH(T$7,'AEO 47'!$1:$1,0))/INDEX('AEO 47'!$173:$173,MATCH(T$7,'AEO 47'!$1:$1,0))</f>
        <v>1.1013148107291835</v>
      </c>
      <c r="U8" s="123">
        <f>INDEX('AEO 47'!$168:$168,MATCH(U$7,'AEO 47'!$1:$1,0))/INDEX('AEO 47'!$173:$173,MATCH(U$7,'AEO 47'!$1:$1,0))</f>
        <v>1.0992691519668294</v>
      </c>
      <c r="V8" s="123">
        <f>INDEX('AEO 47'!$168:$168,MATCH(V$7,'AEO 47'!$1:$1,0))/INDEX('AEO 47'!$173:$173,MATCH(V$7,'AEO 47'!$1:$1,0))</f>
        <v>1.0971131027205838</v>
      </c>
      <c r="W8" s="123">
        <f>INDEX('AEO 47'!$168:$168,MATCH(W$7,'AEO 47'!$1:$1,0))/INDEX('AEO 47'!$173:$173,MATCH(W$7,'AEO 47'!$1:$1,0))</f>
        <v>1.0946438192032137</v>
      </c>
      <c r="X8" s="123">
        <f>INDEX('AEO 47'!$168:$168,MATCH(X$7,'AEO 47'!$1:$1,0))/INDEX('AEO 47'!$173:$173,MATCH(X$7,'AEO 47'!$1:$1,0))</f>
        <v>1.0924632909849885</v>
      </c>
      <c r="Y8" s="123">
        <f>INDEX('AEO 47'!$168:$168,MATCH(Y$7,'AEO 47'!$1:$1,0))/INDEX('AEO 47'!$173:$173,MATCH(Y$7,'AEO 47'!$1:$1,0))</f>
        <v>1.0907329382892206</v>
      </c>
      <c r="Z8" s="123">
        <f>INDEX('AEO 47'!$168:$168,MATCH(Z$7,'AEO 47'!$1:$1,0))/INDEX('AEO 47'!$173:$173,MATCH(Z$7,'AEO 47'!$1:$1,0))</f>
        <v>1.0889421477934789</v>
      </c>
      <c r="AA8" s="123">
        <f>INDEX('AEO 47'!$168:$168,MATCH(AA$7,'AEO 47'!$1:$1,0))/INDEX('AEO 47'!$173:$173,MATCH(AA$7,'AEO 47'!$1:$1,0))</f>
        <v>1.0873367094622404</v>
      </c>
      <c r="AB8" s="123">
        <f>INDEX('AEO 47'!$168:$168,MATCH(AB$7,'AEO 47'!$1:$1,0))/INDEX('AEO 47'!$173:$173,MATCH(AB$7,'AEO 47'!$1:$1,0))</f>
        <v>1.085972942062039</v>
      </c>
      <c r="AC8" s="123">
        <f>INDEX('AEO 47'!$168:$168,MATCH(AC$7,'AEO 47'!$1:$1,0))/INDEX('AEO 47'!$173:$173,MATCH(AC$7,'AEO 47'!$1:$1,0))</f>
        <v>1.0848651881560376</v>
      </c>
      <c r="AD8" s="123">
        <f>INDEX('AEO 47'!$168:$168,MATCH(AD$7,'AEO 47'!$1:$1,0))/INDEX('AEO 47'!$173:$173,MATCH(AD$7,'AEO 47'!$1:$1,0))</f>
        <v>1.0841107598223791</v>
      </c>
      <c r="AE8" s="123">
        <f>INDEX('AEO 47'!$168:$168,MATCH(AE$7,'AEO 47'!$1:$1,0))/INDEX('AEO 47'!$173:$173,MATCH(AE$7,'AEO 47'!$1:$1,0))</f>
        <v>1.0835818915390529</v>
      </c>
      <c r="AF8" s="123"/>
    </row>
    <row r="9" spans="1:37">
      <c r="A9" t="s">
        <v>534</v>
      </c>
      <c r="B9">
        <f>INDEX('AEO 49'!$206:$206,MATCH('Calculations Etc'!B$2,'AEO 49'!$1:$1,0))/INDEX('AEO 49'!$132:$132,MATCH('Calculations Etc'!B$2,'AEO 49'!$1:$1,0))</f>
        <v>1.0436770002267874</v>
      </c>
      <c r="C9" s="123">
        <f>INDEX('AEO 49'!$206:$206,MATCH('Calculations Etc'!C$2,'AEO 49'!$1:$1,0))/INDEX('AEO 49'!$132:$132,MATCH('Calculations Etc'!C$2,'AEO 49'!$1:$1,0))</f>
        <v>1.0509727523919863</v>
      </c>
      <c r="D9" s="123">
        <f>INDEX('AEO 49'!$206:$206,MATCH('Calculations Etc'!D$2,'AEO 49'!$1:$1,0))/INDEX('AEO 49'!$132:$132,MATCH('Calculations Etc'!D$2,'AEO 49'!$1:$1,0))</f>
        <v>1.0602320305290602</v>
      </c>
      <c r="E9" s="123">
        <f>INDEX('AEO 49'!$206:$206,MATCH('Calculations Etc'!E$2,'AEO 49'!$1:$1,0))/INDEX('AEO 49'!$132:$132,MATCH('Calculations Etc'!E$2,'AEO 49'!$1:$1,0))</f>
        <v>1.072643230855296</v>
      </c>
      <c r="F9" s="123">
        <f>INDEX('AEO 49'!$206:$206,MATCH('Calculations Etc'!F$2,'AEO 49'!$1:$1,0))/INDEX('AEO 49'!$132:$132,MATCH('Calculations Etc'!F$2,'AEO 49'!$1:$1,0))</f>
        <v>1.0870387190807123</v>
      </c>
      <c r="G9" s="123">
        <f>INDEX('AEO 49'!$206:$206,MATCH('Calculations Etc'!G$2,'AEO 49'!$1:$1,0))/INDEX('AEO 49'!$132:$132,MATCH('Calculations Etc'!G$2,'AEO 49'!$1:$1,0))</f>
        <v>1.1013807581103674</v>
      </c>
      <c r="H9" s="123">
        <f>INDEX('AEO 49'!$206:$206,MATCH('Calculations Etc'!H$2,'AEO 49'!$1:$1,0))/INDEX('AEO 49'!$132:$132,MATCH('Calculations Etc'!H$2,'AEO 49'!$1:$1,0))</f>
        <v>1.1148287324868702</v>
      </c>
      <c r="I9" s="123">
        <f>INDEX('AEO 49'!$206:$206,MATCH('Calculations Etc'!I$2,'AEO 49'!$1:$1,0))/INDEX('AEO 49'!$132:$132,MATCH('Calculations Etc'!I$2,'AEO 49'!$1:$1,0))</f>
        <v>1.1137581007328461</v>
      </c>
      <c r="J9" s="123">
        <f>INDEX('AEO 49'!$206:$206,MATCH('Calculations Etc'!J$2,'AEO 49'!$1:$1,0))/INDEX('AEO 49'!$132:$132,MATCH('Calculations Etc'!J$2,'AEO 49'!$1:$1,0))</f>
        <v>1.1184248230782567</v>
      </c>
      <c r="K9" s="123">
        <f>INDEX('AEO 49'!$206:$206,MATCH('Calculations Etc'!K$2,'AEO 49'!$1:$1,0))/INDEX('AEO 49'!$132:$132,MATCH('Calculations Etc'!K$2,'AEO 49'!$1:$1,0))</f>
        <v>1.1193070404733696</v>
      </c>
      <c r="L9" s="123">
        <f>INDEX('AEO 49'!$206:$206,MATCH('Calculations Etc'!L$2,'AEO 49'!$1:$1,0))/INDEX('AEO 49'!$132:$132,MATCH('Calculations Etc'!L$2,'AEO 49'!$1:$1,0))</f>
        <v>1.1183342060876786</v>
      </c>
      <c r="M9" s="123">
        <f>INDEX('AEO 49'!$206:$206,MATCH('Calculations Etc'!M$2,'AEO 49'!$1:$1,0))/INDEX('AEO 49'!$132:$132,MATCH('Calculations Etc'!M$2,'AEO 49'!$1:$1,0))</f>
        <v>1.1119150392816899</v>
      </c>
      <c r="N9" s="123">
        <f>INDEX('AEO 49'!$206:$206,MATCH('Calculations Etc'!N$2,'AEO 49'!$1:$1,0))/INDEX('AEO 49'!$132:$132,MATCH('Calculations Etc'!N$2,'AEO 49'!$1:$1,0))</f>
        <v>1.0994202685306469</v>
      </c>
      <c r="O9" s="123">
        <f>INDEX('AEO 49'!$206:$206,MATCH('Calculations Etc'!O$2,'AEO 49'!$1:$1,0))/INDEX('AEO 49'!$132:$132,MATCH('Calculations Etc'!O$2,'AEO 49'!$1:$1,0))</f>
        <v>1.088159910988953</v>
      </c>
      <c r="P9" s="123">
        <f>INDEX('AEO 49'!$206:$206,MATCH('Calculations Etc'!P$2,'AEO 49'!$1:$1,0))/INDEX('AEO 49'!$132:$132,MATCH('Calculations Etc'!P$2,'AEO 49'!$1:$1,0))</f>
        <v>1.0775992858974972</v>
      </c>
      <c r="Q9" s="123">
        <f>INDEX('AEO 49'!$206:$206,MATCH('Calculations Etc'!Q$2,'AEO 49'!$1:$1,0))/INDEX('AEO 49'!$132:$132,MATCH('Calculations Etc'!Q$2,'AEO 49'!$1:$1,0))</f>
        <v>1.0686142684216087</v>
      </c>
      <c r="R9" s="123">
        <f>INDEX('AEO 49'!$206:$206,MATCH('Calculations Etc'!R$2,'AEO 49'!$1:$1,0))/INDEX('AEO 49'!$132:$132,MATCH('Calculations Etc'!R$2,'AEO 49'!$1:$1,0))</f>
        <v>1.0608466366684819</v>
      </c>
      <c r="S9" s="123">
        <f>INDEX('AEO 49'!$206:$206,MATCH('Calculations Etc'!S$2,'AEO 49'!$1:$1,0))/INDEX('AEO 49'!$132:$132,MATCH('Calculations Etc'!S$2,'AEO 49'!$1:$1,0))</f>
        <v>1.0537738117437583</v>
      </c>
      <c r="T9" s="123">
        <f>INDEX('AEO 49'!$206:$206,MATCH('Calculations Etc'!T$2,'AEO 49'!$1:$1,0))/INDEX('AEO 49'!$132:$132,MATCH('Calculations Etc'!T$2,'AEO 49'!$1:$1,0))</f>
        <v>1.0472968114738221</v>
      </c>
      <c r="U9" s="123">
        <f>INDEX('AEO 49'!$206:$206,MATCH('Calculations Etc'!U$2,'AEO 49'!$1:$1,0))/INDEX('AEO 49'!$132:$132,MATCH('Calculations Etc'!U$2,'AEO 49'!$1:$1,0))</f>
        <v>1.0419917710873394</v>
      </c>
      <c r="V9" s="123">
        <f>INDEX('AEO 49'!$206:$206,MATCH('Calculations Etc'!V$2,'AEO 49'!$1:$1,0))/INDEX('AEO 49'!$132:$132,MATCH('Calculations Etc'!V$2,'AEO 49'!$1:$1,0))</f>
        <v>1.0373890618184793</v>
      </c>
      <c r="W9" s="123">
        <f>INDEX('AEO 49'!$206:$206,MATCH('Calculations Etc'!W$2,'AEO 49'!$1:$1,0))/INDEX('AEO 49'!$132:$132,MATCH('Calculations Etc'!W$2,'AEO 49'!$1:$1,0))</f>
        <v>1.0328929543554899</v>
      </c>
      <c r="X9" s="123">
        <f>INDEX('AEO 49'!$206:$206,MATCH('Calculations Etc'!X$2,'AEO 49'!$1:$1,0))/INDEX('AEO 49'!$132:$132,MATCH('Calculations Etc'!X$2,'AEO 49'!$1:$1,0))</f>
        <v>1.0298838200331943</v>
      </c>
      <c r="Y9" s="123">
        <f>INDEX('AEO 49'!$206:$206,MATCH('Calculations Etc'!Y$2,'AEO 49'!$1:$1,0))/INDEX('AEO 49'!$132:$132,MATCH('Calculations Etc'!Y$2,'AEO 49'!$1:$1,0))</f>
        <v>1.0274710042979938</v>
      </c>
      <c r="Z9" s="123">
        <f>INDEX('AEO 49'!$206:$206,MATCH('Calculations Etc'!Z$2,'AEO 49'!$1:$1,0))/INDEX('AEO 49'!$132:$132,MATCH('Calculations Etc'!Z$2,'AEO 49'!$1:$1,0))</f>
        <v>1.0255430991317107</v>
      </c>
      <c r="AA9" s="123">
        <f>INDEX('AEO 49'!$206:$206,MATCH('Calculations Etc'!AA$2,'AEO 49'!$1:$1,0))/INDEX('AEO 49'!$132:$132,MATCH('Calculations Etc'!AA$2,'AEO 49'!$1:$1,0))</f>
        <v>1.0238378593422905</v>
      </c>
      <c r="AB9" s="123">
        <f>INDEX('AEO 49'!$206:$206,MATCH('Calculations Etc'!AB$2,'AEO 49'!$1:$1,0))/INDEX('AEO 49'!$132:$132,MATCH('Calculations Etc'!AB$2,'AEO 49'!$1:$1,0))</f>
        <v>1.0223288733430536</v>
      </c>
      <c r="AC9" s="123">
        <f>INDEX('AEO 49'!$206:$206,MATCH('Calculations Etc'!AC$2,'AEO 49'!$1:$1,0))/INDEX('AEO 49'!$132:$132,MATCH('Calculations Etc'!AC$2,'AEO 49'!$1:$1,0))</f>
        <v>1.020912163254746</v>
      </c>
      <c r="AD9" s="123">
        <f>INDEX('AEO 49'!$206:$206,MATCH('Calculations Etc'!AD$2,'AEO 49'!$1:$1,0))/INDEX('AEO 49'!$132:$132,MATCH('Calculations Etc'!AD$2,'AEO 49'!$1:$1,0))</f>
        <v>1.0194104318659394</v>
      </c>
      <c r="AE9" s="123">
        <f>INDEX('AEO 49'!$206:$206,MATCH('Calculations Etc'!AE$2,'AEO 49'!$1:$1,0))/INDEX('AEO 49'!$132:$132,MATCH('Calculations Etc'!AE$2,'AEO 49'!$1:$1,0))</f>
        <v>1.017755671118993</v>
      </c>
    </row>
    <row r="11" spans="1:37">
      <c r="A11" s="2" t="s">
        <v>791</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21"/>
      <c r="AK11" s="8"/>
    </row>
    <row r="12" spans="1:37">
      <c r="B12">
        <f>B2</f>
        <v>2021</v>
      </c>
      <c r="C12">
        <v>2021</v>
      </c>
      <c r="D12">
        <f t="shared" ref="D12" si="2">D2</f>
        <v>2023</v>
      </c>
      <c r="E12">
        <v>2022</v>
      </c>
      <c r="F12">
        <f t="shared" ref="F12" si="3">F2</f>
        <v>2025</v>
      </c>
      <c r="G12">
        <v>2023</v>
      </c>
      <c r="H12">
        <f t="shared" ref="H12" si="4">H2</f>
        <v>2027</v>
      </c>
      <c r="I12">
        <v>2024</v>
      </c>
      <c r="J12">
        <f t="shared" ref="J12" si="5">J2</f>
        <v>2029</v>
      </c>
      <c r="K12">
        <v>2025</v>
      </c>
      <c r="L12">
        <f t="shared" ref="L12" si="6">L2</f>
        <v>2031</v>
      </c>
      <c r="M12">
        <v>2026</v>
      </c>
      <c r="N12">
        <f t="shared" ref="N12" si="7">N2</f>
        <v>2033</v>
      </c>
      <c r="O12">
        <v>2027</v>
      </c>
      <c r="P12">
        <f t="shared" ref="P12" si="8">P2</f>
        <v>2035</v>
      </c>
      <c r="Q12">
        <v>2028</v>
      </c>
      <c r="R12">
        <f t="shared" ref="R12" si="9">R2</f>
        <v>2037</v>
      </c>
      <c r="S12">
        <v>2029</v>
      </c>
      <c r="T12">
        <f t="shared" ref="T12" si="10">T2</f>
        <v>2039</v>
      </c>
      <c r="U12">
        <v>2030</v>
      </c>
      <c r="V12">
        <f t="shared" ref="V12" si="11">V2</f>
        <v>2041</v>
      </c>
      <c r="W12">
        <v>2031</v>
      </c>
      <c r="X12">
        <f t="shared" ref="X12" si="12">X2</f>
        <v>2043</v>
      </c>
      <c r="Y12">
        <v>2032</v>
      </c>
      <c r="Z12">
        <f t="shared" ref="Z12" si="13">Z2</f>
        <v>2045</v>
      </c>
      <c r="AA12">
        <v>2033</v>
      </c>
      <c r="AB12">
        <f t="shared" ref="AB12" si="14">AB2</f>
        <v>2047</v>
      </c>
      <c r="AC12">
        <v>2034</v>
      </c>
      <c r="AD12">
        <f t="shared" ref="AD12" si="15">AD2</f>
        <v>2049</v>
      </c>
      <c r="AE12">
        <v>2035</v>
      </c>
      <c r="AF12">
        <f t="shared" ref="AF12" si="16">AF2</f>
        <v>0</v>
      </c>
      <c r="AJ12" s="8"/>
      <c r="AK12" s="8"/>
    </row>
    <row r="13" spans="1:37">
      <c r="A13" t="s">
        <v>2055</v>
      </c>
      <c r="B13" cm="1">
        <f t="array" ref="B13">(INDEX('AEO 7'!$22:$22,MATCH(B2,'AEO 7'!$1:$1,0))*10^9)/(INDEX('AEO 7'!$58:$58,,MATCH(B2,'AEO 7'!$1:$1,0))*10^15)</f>
        <v>8.6188829775114492E-4</v>
      </c>
      <c r="C13" cm="1">
        <f t="array" ref="C13">(INDEX('AEO 7'!$22:$22,MATCH(C2,'AEO 7'!$1:$1,0))*10^9)/(INDEX('AEO 7'!$58:$58,,MATCH(C2,'AEO 7'!$1:$1,0))*10^15)</f>
        <v>8.662985982570763E-4</v>
      </c>
      <c r="D13" cm="1">
        <f t="array" ref="D13">(INDEX('AEO 7'!$22:$22,MATCH(D2,'AEO 7'!$1:$1,0))*10^9)/(INDEX('AEO 7'!$58:$58,,MATCH(D2,'AEO 7'!$1:$1,0))*10^15)</f>
        <v>8.7204328454716651E-4</v>
      </c>
      <c r="E13" cm="1">
        <f t="array" ref="E13">(INDEX('AEO 7'!$22:$22,MATCH(E2,'AEO 7'!$1:$1,0))*10^9)/(INDEX('AEO 7'!$58:$58,,MATCH(E2,'AEO 7'!$1:$1,0))*10^15)</f>
        <v>8.7733821772388316E-4</v>
      </c>
      <c r="F13" cm="1">
        <f t="array" ref="F13">(INDEX('AEO 7'!$22:$22,MATCH(F2,'AEO 7'!$1:$1,0))*10^9)/(INDEX('AEO 7'!$58:$58,,MATCH(F2,'AEO 7'!$1:$1,0))*10^15)</f>
        <v>8.8239997931319821E-4</v>
      </c>
      <c r="G13" cm="1">
        <f t="array" ref="G13">(INDEX('AEO 7'!$22:$22,MATCH(G2,'AEO 7'!$1:$1,0))*10^9)/(INDEX('AEO 7'!$58:$58,,MATCH(G2,'AEO 7'!$1:$1,0))*10^15)</f>
        <v>8.8647381898690285E-4</v>
      </c>
      <c r="H13" cm="1">
        <f t="array" ref="H13">(INDEX('AEO 7'!$22:$22,MATCH(H2,'AEO 7'!$1:$1,0))*10^9)/(INDEX('AEO 7'!$58:$58,,MATCH(H2,'AEO 7'!$1:$1,0))*10^15)</f>
        <v>8.9001109797103494E-4</v>
      </c>
      <c r="I13" cm="1">
        <f t="array" ref="I13">(INDEX('AEO 7'!$22:$22,MATCH(I2,'AEO 7'!$1:$1,0))*10^9)/(INDEX('AEO 7'!$58:$58,,MATCH(I2,'AEO 7'!$1:$1,0))*10^15)</f>
        <v>8.9374829516494715E-4</v>
      </c>
      <c r="J13" cm="1">
        <f t="array" ref="J13">(INDEX('AEO 7'!$22:$22,MATCH(J2,'AEO 7'!$1:$1,0))*10^9)/(INDEX('AEO 7'!$58:$58,,MATCH(J2,'AEO 7'!$1:$1,0))*10^15)</f>
        <v>8.9747038347384245E-4</v>
      </c>
      <c r="K13" cm="1">
        <f t="array" ref="K13">(INDEX('AEO 7'!$22:$22,MATCH(K2,'AEO 7'!$1:$1,0))*10^9)/(INDEX('AEO 7'!$58:$58,,MATCH(K2,'AEO 7'!$1:$1,0))*10^15)</f>
        <v>9.0025560343884672E-4</v>
      </c>
      <c r="L13" cm="1">
        <f t="array" ref="L13">(INDEX('AEO 7'!$22:$22,MATCH(L2,'AEO 7'!$1:$1,0))*10^9)/(INDEX('AEO 7'!$58:$58,,MATCH(L2,'AEO 7'!$1:$1,0))*10^15)</f>
        <v>9.0210705429334822E-4</v>
      </c>
      <c r="M13" cm="1">
        <f t="array" ref="M13">(INDEX('AEO 7'!$22:$22,MATCH(M2,'AEO 7'!$1:$1,0))*10^9)/(INDEX('AEO 7'!$58:$58,,MATCH(M2,'AEO 7'!$1:$1,0))*10^15)</f>
        <v>9.0496433405226986E-4</v>
      </c>
      <c r="N13" cm="1">
        <f t="array" ref="N13">(INDEX('AEO 7'!$22:$22,MATCH(N2,'AEO 7'!$1:$1,0))*10^9)/(INDEX('AEO 7'!$58:$58,,MATCH(N2,'AEO 7'!$1:$1,0))*10^15)</f>
        <v>9.0792064920596784E-4</v>
      </c>
      <c r="O13" cm="1">
        <f t="array" ref="O13">(INDEX('AEO 7'!$22:$22,MATCH(O2,'AEO 7'!$1:$1,0))*10^9)/(INDEX('AEO 7'!$58:$58,,MATCH(O2,'AEO 7'!$1:$1,0))*10^15)</f>
        <v>9.1090417590491057E-4</v>
      </c>
      <c r="P13" cm="1">
        <f t="array" ref="P13">(INDEX('AEO 7'!$22:$22,MATCH(P2,'AEO 7'!$1:$1,0))*10^9)/(INDEX('AEO 7'!$58:$58,,MATCH(P2,'AEO 7'!$1:$1,0))*10^15)</f>
        <v>9.1417516483035068E-4</v>
      </c>
      <c r="Q13" cm="1">
        <f t="array" ref="Q13">(INDEX('AEO 7'!$22:$22,MATCH(Q2,'AEO 7'!$1:$1,0))*10^9)/(INDEX('AEO 7'!$58:$58,,MATCH(Q2,'AEO 7'!$1:$1,0))*10^15)</f>
        <v>9.1685325164566733E-4</v>
      </c>
      <c r="R13" cm="1">
        <f t="array" ref="R13">(INDEX('AEO 7'!$22:$22,MATCH(R2,'AEO 7'!$1:$1,0))*10^9)/(INDEX('AEO 7'!$58:$58,,MATCH(R2,'AEO 7'!$1:$1,0))*10^15)</f>
        <v>9.1939547497016079E-4</v>
      </c>
      <c r="S13" cm="1">
        <f t="array" ref="S13">(INDEX('AEO 7'!$22:$22,MATCH(S2,'AEO 7'!$1:$1,0))*10^9)/(INDEX('AEO 7'!$58:$58,,MATCH(S2,'AEO 7'!$1:$1,0))*10^15)</f>
        <v>9.2173190760583171E-4</v>
      </c>
      <c r="T13" cm="1">
        <f t="array" ref="T13">(INDEX('AEO 7'!$22:$22,MATCH(T2,'AEO 7'!$1:$1,0))*10^9)/(INDEX('AEO 7'!$58:$58,,MATCH(T2,'AEO 7'!$1:$1,0))*10^15)</f>
        <v>9.250445381223598E-4</v>
      </c>
      <c r="U13" cm="1">
        <f t="array" ref="U13">(INDEX('AEO 7'!$22:$22,MATCH(U2,'AEO 7'!$1:$1,0))*10^9)/(INDEX('AEO 7'!$58:$58,,MATCH(U2,'AEO 7'!$1:$1,0))*10^15)</f>
        <v>9.2788973289994342E-4</v>
      </c>
      <c r="V13" cm="1">
        <f t="array" ref="V13">(INDEX('AEO 7'!$22:$22,MATCH(V2,'AEO 7'!$1:$1,0))*10^9)/(INDEX('AEO 7'!$58:$58,,MATCH(V2,'AEO 7'!$1:$1,0))*10^15)</f>
        <v>9.3088854480934602E-4</v>
      </c>
      <c r="W13" cm="1">
        <f t="array" ref="W13">(INDEX('AEO 7'!$22:$22,MATCH(W2,'AEO 7'!$1:$1,0))*10^9)/(INDEX('AEO 7'!$58:$58,,MATCH(W2,'AEO 7'!$1:$1,0))*10^15)</f>
        <v>9.3420170836038311E-4</v>
      </c>
      <c r="X13" cm="1">
        <f t="array" ref="X13">(INDEX('AEO 7'!$22:$22,MATCH(X2,'AEO 7'!$1:$1,0))*10^9)/(INDEX('AEO 7'!$58:$58,,MATCH(X2,'AEO 7'!$1:$1,0))*10^15)</f>
        <v>9.3724224564096159E-4</v>
      </c>
      <c r="Y13" cm="1">
        <f t="array" ref="Y13">(INDEX('AEO 7'!$22:$22,MATCH(Y2,'AEO 7'!$1:$1,0))*10^9)/(INDEX('AEO 7'!$58:$58,,MATCH(Y2,'AEO 7'!$1:$1,0))*10^15)</f>
        <v>9.4026054916076813E-4</v>
      </c>
      <c r="Z13" cm="1">
        <f t="array" ref="Z13">(INDEX('AEO 7'!$22:$22,MATCH(Z2,'AEO 7'!$1:$1,0))*10^9)/(INDEX('AEO 7'!$58:$58,,MATCH(Z2,'AEO 7'!$1:$1,0))*10^15)</f>
        <v>9.436702610618673E-4</v>
      </c>
      <c r="AA13" cm="1">
        <f t="array" ref="AA13">(INDEX('AEO 7'!$22:$22,MATCH(AA2,'AEO 7'!$1:$1,0))*10^9)/(INDEX('AEO 7'!$58:$58,,MATCH(AA2,'AEO 7'!$1:$1,0))*10^15)</f>
        <v>9.4681841721815465E-4</v>
      </c>
      <c r="AB13" cm="1">
        <f t="array" ref="AB13">(INDEX('AEO 7'!$22:$22,MATCH(AB2,'AEO 7'!$1:$1,0))*10^9)/(INDEX('AEO 7'!$58:$58,,MATCH(AB2,'AEO 7'!$1:$1,0))*10^15)</f>
        <v>9.5032710741854817E-4</v>
      </c>
      <c r="AC13" cm="1">
        <f t="array" ref="AC13">(INDEX('AEO 7'!$22:$22,MATCH(AC2,'AEO 7'!$1:$1,0))*10^9)/(INDEX('AEO 7'!$58:$58,,MATCH(AC2,'AEO 7'!$1:$1,0))*10^15)</f>
        <v>9.5428106863070883E-4</v>
      </c>
      <c r="AD13" cm="1">
        <f t="array" ref="AD13">(INDEX('AEO 7'!$22:$22,MATCH(AD2,'AEO 7'!$1:$1,0))*10^9)/(INDEX('AEO 7'!$58:$58,,MATCH(AD2,'AEO 7'!$1:$1,0))*10^15)</f>
        <v>9.585197684793301E-4</v>
      </c>
      <c r="AE13" cm="1">
        <f t="array" ref="AE13">(INDEX('AEO 7'!$22:$22,MATCH(AE2,'AEO 7'!$1:$1,0))*10^9)/(INDEX('AEO 7'!$58:$58,,MATCH(AE2,'AEO 7'!$1:$1,0))*10^15)</f>
        <v>9.6271855196961194E-4</v>
      </c>
      <c r="AF13" t="e" cm="1">
        <f t="array" ref="AF13">(INDEX('AEO 7'!$22:$22,MATCH(AF2,'AEO 7'!$1:$1,0))*10^9)/(INDEX('AEO 7'!$58:$58,,MATCH(AF2,'AEO 7'!$1:$1,0))*10^15)</f>
        <v>#N/A</v>
      </c>
    </row>
    <row r="15" spans="1:37">
      <c r="A15" s="2" t="s">
        <v>535</v>
      </c>
      <c r="B15" s="3"/>
      <c r="D15" s="2" t="s">
        <v>546</v>
      </c>
    </row>
    <row r="16" spans="1:37">
      <c r="A16" t="s">
        <v>540</v>
      </c>
      <c r="B16" s="13">
        <v>0.68595041322314043</v>
      </c>
      <c r="D16" s="9" t="s">
        <v>536</v>
      </c>
    </row>
    <row r="17" spans="1:37">
      <c r="A17" t="s">
        <v>464</v>
      </c>
      <c r="B17" s="13">
        <v>0.68881036513545346</v>
      </c>
    </row>
    <row r="19" spans="1:37">
      <c r="A19" s="2" t="s">
        <v>537</v>
      </c>
      <c r="B19" s="3"/>
      <c r="D19" s="2" t="s">
        <v>546</v>
      </c>
    </row>
    <row r="20" spans="1:37">
      <c r="A20" t="s">
        <v>538</v>
      </c>
      <c r="B20">
        <v>0.55000000000000004</v>
      </c>
      <c r="D20" s="9" t="s">
        <v>539</v>
      </c>
    </row>
    <row r="22" spans="1:37">
      <c r="A22" s="2" t="s">
        <v>548</v>
      </c>
      <c r="B22" s="3"/>
      <c r="C22" s="8"/>
      <c r="D22" s="2" t="s">
        <v>546</v>
      </c>
    </row>
    <row r="23" spans="1:37">
      <c r="A23" t="s">
        <v>531</v>
      </c>
      <c r="B23">
        <v>1.67</v>
      </c>
      <c r="C23" s="8"/>
      <c r="D23" s="9" t="s">
        <v>541</v>
      </c>
    </row>
    <row r="24" spans="1:37">
      <c r="A24" t="s">
        <v>532</v>
      </c>
      <c r="B24">
        <v>1</v>
      </c>
      <c r="C24" s="8"/>
    </row>
    <row r="25" spans="1:37">
      <c r="A25" t="s">
        <v>534</v>
      </c>
      <c r="B25">
        <v>16</v>
      </c>
      <c r="C25" s="8"/>
    </row>
    <row r="26" spans="1:37">
      <c r="A26" t="s">
        <v>497</v>
      </c>
      <c r="B26">
        <v>48.656731685074099</v>
      </c>
      <c r="C26" s="8"/>
    </row>
    <row r="28" spans="1:37">
      <c r="A28" s="2" t="s">
        <v>542</v>
      </c>
      <c r="B28" s="3"/>
      <c r="D28" s="2" t="s">
        <v>546</v>
      </c>
    </row>
    <row r="29" spans="1:37">
      <c r="A29" t="s">
        <v>543</v>
      </c>
      <c r="B29">
        <v>120476</v>
      </c>
      <c r="D29" t="s">
        <v>462</v>
      </c>
      <c r="E29" t="s">
        <v>547</v>
      </c>
    </row>
    <row r="30" spans="1:37">
      <c r="A30" t="s">
        <v>544</v>
      </c>
      <c r="B30">
        <v>137452</v>
      </c>
      <c r="D30" s="5">
        <v>2017</v>
      </c>
      <c r="E30" t="s">
        <v>545</v>
      </c>
      <c r="AJ30" s="8"/>
      <c r="AK30" s="8"/>
    </row>
    <row r="31" spans="1:37">
      <c r="AJ31" s="8"/>
      <c r="AK31" s="8"/>
    </row>
    <row r="32" spans="1:37" s="126" customFormat="1">
      <c r="A32" s="2" t="s">
        <v>2092</v>
      </c>
      <c r="B32" s="3"/>
      <c r="D32" s="2" t="s">
        <v>546</v>
      </c>
      <c r="AJ32" s="8"/>
      <c r="AK32" s="8"/>
    </row>
    <row r="33" spans="1:37" s="126" customFormat="1">
      <c r="A33" s="126" t="s">
        <v>543</v>
      </c>
      <c r="B33" s="126">
        <v>7.2920703974688528E-2</v>
      </c>
      <c r="D33" s="126" t="s">
        <v>2091</v>
      </c>
      <c r="AJ33" s="8"/>
      <c r="AK33" s="8"/>
    </row>
    <row r="34" spans="1:37" s="126" customFormat="1">
      <c r="A34" s="126" t="s">
        <v>544</v>
      </c>
      <c r="B34" s="126">
        <v>7.4215991692627201E-2</v>
      </c>
      <c r="D34" s="126" t="s">
        <v>2091</v>
      </c>
      <c r="AJ34" s="8"/>
      <c r="AK34" s="8"/>
    </row>
    <row r="35" spans="1:37" s="126" customFormat="1">
      <c r="AJ35" s="8"/>
      <c r="AK35" s="8"/>
    </row>
    <row r="36" spans="1:37">
      <c r="A36" s="2" t="s">
        <v>776</v>
      </c>
      <c r="B36" s="3"/>
      <c r="D36" s="2" t="s">
        <v>546</v>
      </c>
    </row>
    <row r="37" spans="1:37">
      <c r="A37" t="s">
        <v>777</v>
      </c>
      <c r="B37" s="22">
        <v>0.2</v>
      </c>
      <c r="D37" s="9" t="s">
        <v>778</v>
      </c>
    </row>
    <row r="38" spans="1:37">
      <c r="A38" t="s">
        <v>779</v>
      </c>
      <c r="B38" s="22">
        <v>0.6</v>
      </c>
      <c r="D38" s="9" t="s">
        <v>780</v>
      </c>
    </row>
    <row r="39" spans="1:37">
      <c r="A39" t="s">
        <v>781</v>
      </c>
      <c r="B39" s="14">
        <f>B38/B37</f>
        <v>2.9999999999999996</v>
      </c>
    </row>
    <row r="41" spans="1:37">
      <c r="A41" s="2" t="s">
        <v>782</v>
      </c>
      <c r="B41" s="2"/>
      <c r="D41" s="2" t="s">
        <v>546</v>
      </c>
    </row>
    <row r="42" spans="1:37">
      <c r="A42" t="s">
        <v>783</v>
      </c>
      <c r="B42" s="23">
        <v>0.22500000000000001</v>
      </c>
      <c r="D42" s="24" t="s">
        <v>784</v>
      </c>
    </row>
    <row r="43" spans="1:37">
      <c r="A43" t="s">
        <v>785</v>
      </c>
      <c r="B43" s="14">
        <f>1-B42</f>
        <v>0.77500000000000002</v>
      </c>
      <c r="D43" s="24" t="s">
        <v>786</v>
      </c>
    </row>
    <row r="45" spans="1:37">
      <c r="A45" s="2" t="s">
        <v>1022</v>
      </c>
    </row>
    <row r="46" spans="1:37">
      <c r="D46" s="42" t="s">
        <v>914</v>
      </c>
      <c r="E46" s="1">
        <v>2020</v>
      </c>
      <c r="F46" s="1">
        <v>2021</v>
      </c>
      <c r="G46" s="1">
        <v>2022</v>
      </c>
      <c r="H46" s="1">
        <v>2023</v>
      </c>
      <c r="I46" s="1">
        <v>2024</v>
      </c>
      <c r="J46" s="1">
        <v>2025</v>
      </c>
      <c r="K46" s="1">
        <v>2026</v>
      </c>
      <c r="L46" s="1">
        <v>2027</v>
      </c>
      <c r="M46" s="1">
        <v>2028</v>
      </c>
      <c r="N46" s="1">
        <v>2029</v>
      </c>
      <c r="O46" s="1">
        <v>2030</v>
      </c>
      <c r="P46" s="1">
        <v>2031</v>
      </c>
      <c r="Q46" s="1">
        <v>2032</v>
      </c>
      <c r="R46" s="1">
        <v>2033</v>
      </c>
      <c r="S46" s="1">
        <v>2034</v>
      </c>
      <c r="T46" s="1">
        <v>2035</v>
      </c>
      <c r="U46" s="1">
        <v>2036</v>
      </c>
      <c r="V46" s="1">
        <v>2037</v>
      </c>
      <c r="W46" s="1">
        <v>2038</v>
      </c>
      <c r="X46" s="1">
        <v>2039</v>
      </c>
      <c r="Y46" s="1">
        <v>2040</v>
      </c>
      <c r="Z46" s="1">
        <v>2041</v>
      </c>
      <c r="AA46" s="1">
        <v>2042</v>
      </c>
      <c r="AB46" s="1">
        <v>2043</v>
      </c>
      <c r="AC46" s="1">
        <v>2044</v>
      </c>
      <c r="AD46" s="1">
        <v>2045</v>
      </c>
      <c r="AE46" s="1">
        <v>2046</v>
      </c>
      <c r="AF46" s="1">
        <v>2047</v>
      </c>
      <c r="AG46" s="1">
        <v>2048</v>
      </c>
      <c r="AH46" s="1">
        <v>2049</v>
      </c>
      <c r="AI46" s="1">
        <v>2050</v>
      </c>
      <c r="AJ46" s="1"/>
    </row>
    <row r="47" spans="1:37">
      <c r="C47" s="49" t="s">
        <v>772</v>
      </c>
      <c r="D47" t="s">
        <v>913</v>
      </c>
      <c r="E47" s="53">
        <f>INDEX('AEO 7 (2021)'!$C$18:$AH$28,MATCH($C$47,'AEO 7 (2021)'!$A$18:$A$28,0),MATCH(E$46,'AEO 7 (2021)'!$C$13:$AH$13,0))*10^9</f>
        <v>25165981000</v>
      </c>
      <c r="F47" s="53">
        <f>INDEX('AEO 7'!$C$18:$AH$28,MATCH($C$47,'AEO 7'!$A$18:$A$28,0),MATCH(F$46,'AEO 7'!$C$13:$AH$13,0))*10^9</f>
        <v>29706352000</v>
      </c>
      <c r="G47" s="53">
        <f>INDEX('AEO 7'!$C$18:$AH$28,MATCH($C$47,'AEO 7'!$A$18:$A$28,0),MATCH(G$46,'AEO 7'!$C$13:$AH$13,0))*10^9</f>
        <v>33420921000</v>
      </c>
      <c r="H47" s="53">
        <f>INDEX('AEO 7'!$C$18:$AH$28,MATCH($C$47,'AEO 7'!$A$18:$A$28,0),MATCH(H$46,'AEO 7'!$C$13:$AH$13,0))*10^9</f>
        <v>35774769000</v>
      </c>
      <c r="I47" s="53">
        <f>INDEX('AEO 7'!$C$18:$AH$28,MATCH($C$47,'AEO 7'!$A$18:$A$28,0),MATCH(I$46,'AEO 7'!$C$13:$AH$13,0))*10^9</f>
        <v>37825356000</v>
      </c>
      <c r="J47" s="53">
        <f>INDEX('AEO 7'!$C$18:$AH$28,MATCH($C$47,'AEO 7'!$A$18:$A$28,0),MATCH(J$46,'AEO 7'!$C$13:$AH$13,0))*10^9</f>
        <v>39433685000</v>
      </c>
      <c r="K47" s="53">
        <f>INDEX('AEO 7'!$C$18:$AH$28,MATCH($C$47,'AEO 7'!$A$18:$A$28,0),MATCH(K$46,'AEO 7'!$C$13:$AH$13,0))*10^9</f>
        <v>40788967000</v>
      </c>
      <c r="L47" s="53">
        <f>INDEX('AEO 7'!$C$18:$AH$28,MATCH($C$47,'AEO 7'!$A$18:$A$28,0),MATCH(L$46,'AEO 7'!$C$13:$AH$13,0))*10^9</f>
        <v>41767357000</v>
      </c>
      <c r="M47" s="53">
        <f>INDEX('AEO 7'!$C$18:$AH$28,MATCH($C$47,'AEO 7'!$A$18:$A$28,0),MATCH(M$46,'AEO 7'!$C$13:$AH$13,0))*10^9</f>
        <v>42560257000</v>
      </c>
      <c r="N47" s="53">
        <f>INDEX('AEO 7'!$C$18:$AH$28,MATCH($C$47,'AEO 7'!$A$18:$A$28,0),MATCH(N$46,'AEO 7'!$C$13:$AH$13,0))*10^9</f>
        <v>43304031000</v>
      </c>
      <c r="O47" s="53">
        <f>INDEX('AEO 7'!$C$18:$AH$28,MATCH($C$47,'AEO 7'!$A$18:$A$28,0),MATCH(O$46,'AEO 7'!$C$13:$AH$13,0))*10^9</f>
        <v>44145664000</v>
      </c>
      <c r="P47" s="53">
        <f>INDEX('AEO 7'!$C$18:$AH$28,MATCH($C$47,'AEO 7'!$A$18:$A$28,0),MATCH(P$46,'AEO 7'!$C$13:$AH$13,0))*10^9</f>
        <v>44963547000</v>
      </c>
      <c r="Q47" s="53">
        <f>INDEX('AEO 7'!$C$18:$AH$28,MATCH($C$47,'AEO 7'!$A$18:$A$28,0),MATCH(Q$46,'AEO 7'!$C$13:$AH$13,0))*10^9</f>
        <v>45652962000</v>
      </c>
      <c r="R47" s="53">
        <f>INDEX('AEO 7'!$C$18:$AH$28,MATCH($C$47,'AEO 7'!$A$18:$A$28,0),MATCH(R$46,'AEO 7'!$C$13:$AH$13,0))*10^9</f>
        <v>46319397000</v>
      </c>
      <c r="S47" s="53">
        <f>INDEX('AEO 7'!$C$18:$AH$28,MATCH($C$47,'AEO 7'!$A$18:$A$28,0),MATCH(S$46,'AEO 7'!$C$13:$AH$13,0))*10^9</f>
        <v>46919537000</v>
      </c>
      <c r="T47" s="53">
        <f>INDEX('AEO 7'!$C$18:$AH$28,MATCH($C$47,'AEO 7'!$A$18:$A$28,0),MATCH(T$46,'AEO 7'!$C$13:$AH$13,0))*10^9</f>
        <v>47423344000</v>
      </c>
      <c r="U47" s="53">
        <f>INDEX('AEO 7'!$C$18:$AH$28,MATCH($C$47,'AEO 7'!$A$18:$A$28,0),MATCH(U$46,'AEO 7'!$C$13:$AH$13,0))*10^9</f>
        <v>47944431000</v>
      </c>
      <c r="V47" s="53">
        <f>INDEX('AEO 7'!$C$18:$AH$28,MATCH($C$47,'AEO 7'!$A$18:$A$28,0),MATCH(V$46,'AEO 7'!$C$13:$AH$13,0))*10^9</f>
        <v>48515842000</v>
      </c>
      <c r="W47" s="53">
        <f>INDEX('AEO 7'!$C$18:$AH$28,MATCH($C$47,'AEO 7'!$A$18:$A$28,0),MATCH(W$46,'AEO 7'!$C$13:$AH$13,0))*10^9</f>
        <v>49068516000</v>
      </c>
      <c r="X47" s="53">
        <f>INDEX('AEO 7'!$C$18:$AH$28,MATCH($C$47,'AEO 7'!$A$18:$A$28,0),MATCH(X$46,'AEO 7'!$C$13:$AH$13,0))*10^9</f>
        <v>49548981000</v>
      </c>
      <c r="Y47" s="53">
        <f>INDEX('AEO 7'!$C$18:$AH$28,MATCH($C$47,'AEO 7'!$A$18:$A$28,0),MATCH(Y$46,'AEO 7'!$C$13:$AH$13,0))*10^9</f>
        <v>50127491000</v>
      </c>
      <c r="Z47" s="53">
        <f>INDEX('AEO 7'!$C$18:$AH$28,MATCH($C$47,'AEO 7'!$A$18:$A$28,0),MATCH(Z$46,'AEO 7'!$C$13:$AH$13,0))*10^9</f>
        <v>50601322000</v>
      </c>
      <c r="AA47" s="53">
        <f>INDEX('AEO 7'!$C$18:$AH$28,MATCH($C$47,'AEO 7'!$A$18:$A$28,0),MATCH(AA$46,'AEO 7'!$C$13:$AH$13,0))*10^9</f>
        <v>51080406000</v>
      </c>
      <c r="AB47" s="53">
        <f>INDEX('AEO 7'!$C$18:$AH$28,MATCH($C$47,'AEO 7'!$A$18:$A$28,0),MATCH(AB$46,'AEO 7'!$C$13:$AH$13,0))*10^9</f>
        <v>51618813000</v>
      </c>
      <c r="AC47" s="53">
        <f>INDEX('AEO 7'!$C$18:$AH$28,MATCH($C$47,'AEO 7'!$A$18:$A$28,0),MATCH(AC$46,'AEO 7'!$C$13:$AH$13,0))*10^9</f>
        <v>52163063000</v>
      </c>
      <c r="AD47" s="53">
        <f>INDEX('AEO 7'!$C$18:$AH$28,MATCH($C$47,'AEO 7'!$A$18:$A$28,0),MATCH(AD$46,'AEO 7'!$C$13:$AH$13,0))*10^9</f>
        <v>52755924000</v>
      </c>
      <c r="AE47" s="53">
        <f>INDEX('AEO 7'!$C$18:$AH$28,MATCH($C$47,'AEO 7'!$A$18:$A$28,0),MATCH(AE$46,'AEO 7'!$C$13:$AH$13,0))*10^9</f>
        <v>53424160000</v>
      </c>
      <c r="AF47" s="53">
        <f>INDEX('AEO 7'!$C$18:$AH$28,MATCH($C$47,'AEO 7'!$A$18:$A$28,0),MATCH(AF$46,'AEO 7'!$C$13:$AH$13,0))*10^9</f>
        <v>53984158000</v>
      </c>
      <c r="AG47" s="53">
        <f>INDEX('AEO 7'!$C$18:$AH$28,MATCH($C$47,'AEO 7'!$A$18:$A$28,0),MATCH(AG$46,'AEO 7'!$C$13:$AH$13,0))*10^9</f>
        <v>54508430000</v>
      </c>
      <c r="AH47" s="53">
        <f>INDEX('AEO 7'!$C$18:$AH$28,MATCH($C$47,'AEO 7'!$A$18:$A$28,0),MATCH(AH$46,'AEO 7'!$C$13:$AH$13,0))*10^9</f>
        <v>55108772000</v>
      </c>
      <c r="AI47" s="53">
        <f>INDEX('AEO 7'!$C$18:$AH$28,MATCH($C$47,'AEO 7'!$A$18:$A$28,0),MATCH(AI$46,'AEO 7'!$C$13:$AH$13,0))*10^9</f>
        <v>55777504000</v>
      </c>
      <c r="AJ47" s="53"/>
      <c r="AK47" s="52"/>
    </row>
    <row r="48" spans="1:37">
      <c r="A48" s="19" t="s">
        <v>1001</v>
      </c>
      <c r="B48" s="19" t="s">
        <v>999</v>
      </c>
      <c r="C48" s="19" t="s">
        <v>994</v>
      </c>
      <c r="D48" t="s">
        <v>1016</v>
      </c>
      <c r="E48" s="46">
        <f>SUM(INDEX('AEO 36 (2021)'!$C$15:$AF$116,MATCH($C$48,'AEO 36 (2021)'!$A$15:$A$116,0),MATCH(E$46,'AEO 36 (2021)'!$C$13:$AF$13,0)),INDEX('AEO 36 (2021)'!$C$15:$AF$116,MATCH($B$48,'AEO 36 (2021)'!$A$15:$A$116,0),MATCH(E$46,'AEO 36 (2021)'!$C$13:$AF$13,0)),INDEX('AEO 36 (2021)'!$C$15:$AF$116,MATCH($A$48,'AEO 36 (2021)'!$A$15:$A$116,0),MATCH(E$46,'AEO 36 (2021)'!$C$13:$AF$13,0)))*10^12</f>
        <v>15867011000000.002</v>
      </c>
      <c r="F48" s="46">
        <f>SUM(INDEX('AEO 36'!$C$15:$AF$116,MATCH($C$48,'AEO 36'!$A$15:$A$116,0),MATCH(F$46,'AEO 36'!$C$13:$AF$13,0)),INDEX('AEO 36'!$C$15:$AF$116,MATCH($B$48,'AEO 36'!$A$15:$A$116,0),MATCH(F$46,'AEO 36'!$C$13:$AF$13,0)),INDEX('AEO 36'!$C$15:$AF$116,MATCH($A$48,'AEO 36'!$A$15:$A$116,0),MATCH(F$46,'AEO 36'!$C$13:$AF$13,0)))*10^12</f>
        <v>18929250000000</v>
      </c>
      <c r="G48" s="46">
        <f>SUM(INDEX('AEO 36'!$C$15:$AF$116,MATCH($C$48,'AEO 36'!$A$15:$A$116,0),MATCH(G$46,'AEO 36'!$C$13:$AF$13,0)),INDEX('AEO 36'!$C$15:$AF$116,MATCH($B$48,'AEO 36'!$A$15:$A$116,0),MATCH(G$46,'AEO 36'!$C$13:$AF$13,0)),INDEX('AEO 36'!$C$15:$AF$116,MATCH($A$48,'AEO 36'!$A$15:$A$116,0),MATCH(G$46,'AEO 36'!$C$13:$AF$13,0)))*10^12</f>
        <v>21255560000000.004</v>
      </c>
      <c r="H48" s="46">
        <f>SUM(INDEX('AEO 36'!$C$15:$AF$116,MATCH($C$48,'AEO 36'!$A$15:$A$116,0),MATCH(H$46,'AEO 36'!$C$13:$AF$13,0)),INDEX('AEO 36'!$C$15:$AF$116,MATCH($B$48,'AEO 36'!$A$15:$A$116,0),MATCH(H$46,'AEO 36'!$C$13:$AF$13,0)),INDEX('AEO 36'!$C$15:$AF$116,MATCH($A$48,'AEO 36'!$A$15:$A$116,0),MATCH(H$46,'AEO 36'!$C$13:$AF$13,0)))*10^12</f>
        <v>22687018000000</v>
      </c>
      <c r="I48" s="46">
        <f>SUM(INDEX('AEO 36'!$C$15:$AF$116,MATCH($C$48,'AEO 36'!$A$15:$A$116,0),MATCH(I$46,'AEO 36'!$C$13:$AF$13,0)),INDEX('AEO 36'!$C$15:$AF$116,MATCH($B$48,'AEO 36'!$A$15:$A$116,0),MATCH(I$46,'AEO 36'!$C$13:$AF$13,0)),INDEX('AEO 36'!$C$15:$AF$116,MATCH($A$48,'AEO 36'!$A$15:$A$116,0),MATCH(I$46,'AEO 36'!$C$13:$AF$13,0)))*10^12</f>
        <v>23954819000000</v>
      </c>
      <c r="J48" s="46">
        <f>SUM(INDEX('AEO 36'!$C$15:$AF$116,MATCH($C$48,'AEO 36'!$A$15:$A$116,0),MATCH(J$46,'AEO 36'!$C$13:$AF$13,0)),INDEX('AEO 36'!$C$15:$AF$116,MATCH($B$48,'AEO 36'!$A$15:$A$116,0),MATCH(J$46,'AEO 36'!$C$13:$AF$13,0)),INDEX('AEO 36'!$C$15:$AF$116,MATCH($A$48,'AEO 36'!$A$15:$A$116,0),MATCH(J$46,'AEO 36'!$C$13:$AF$13,0)))*10^12</f>
        <v>24948972000000</v>
      </c>
      <c r="K48" s="46">
        <f>SUM(INDEX('AEO 36'!$C$15:$AF$116,MATCH($C$48,'AEO 36'!$A$15:$A$116,0),MATCH(K$46,'AEO 36'!$C$13:$AF$13,0)),INDEX('AEO 36'!$C$15:$AF$116,MATCH($B$48,'AEO 36'!$A$15:$A$116,0),MATCH(K$46,'AEO 36'!$C$13:$AF$13,0)),INDEX('AEO 36'!$C$15:$AF$116,MATCH($A$48,'AEO 36'!$A$15:$A$116,0),MATCH(K$46,'AEO 36'!$C$13:$AF$13,0)))*10^12</f>
        <v>25799000999999.996</v>
      </c>
      <c r="L48" s="46">
        <f>SUM(INDEX('AEO 36'!$C$15:$AF$116,MATCH($C$48,'AEO 36'!$A$15:$A$116,0),MATCH(L$46,'AEO 36'!$C$13:$AF$13,0)),INDEX('AEO 36'!$C$15:$AF$116,MATCH($B$48,'AEO 36'!$A$15:$A$116,0),MATCH(L$46,'AEO 36'!$C$13:$AF$13,0)),INDEX('AEO 36'!$C$15:$AF$116,MATCH($A$48,'AEO 36'!$A$15:$A$116,0),MATCH(L$46,'AEO 36'!$C$13:$AF$13,0)))*10^12</f>
        <v>26406568000000</v>
      </c>
      <c r="M48" s="46">
        <f>SUM(INDEX('AEO 36'!$C$15:$AF$116,MATCH($C$48,'AEO 36'!$A$15:$A$116,0),MATCH(M$46,'AEO 36'!$C$13:$AF$13,0)),INDEX('AEO 36'!$C$15:$AF$116,MATCH($B$48,'AEO 36'!$A$15:$A$116,0),MATCH(M$46,'AEO 36'!$C$13:$AF$13,0)),INDEX('AEO 36'!$C$15:$AF$116,MATCH($A$48,'AEO 36'!$A$15:$A$116,0),MATCH(M$46,'AEO 36'!$C$13:$AF$13,0)))*10^12</f>
        <v>26898421000000</v>
      </c>
      <c r="N48" s="46">
        <f>SUM(INDEX('AEO 36'!$C$15:$AF$116,MATCH($C$48,'AEO 36'!$A$15:$A$116,0),MATCH(N$46,'AEO 36'!$C$13:$AF$13,0)),INDEX('AEO 36'!$C$15:$AF$116,MATCH($B$48,'AEO 36'!$A$15:$A$116,0),MATCH(N$46,'AEO 36'!$C$13:$AF$13,0)),INDEX('AEO 36'!$C$15:$AF$116,MATCH($A$48,'AEO 36'!$A$15:$A$116,0),MATCH(N$46,'AEO 36'!$C$13:$AF$13,0)))*10^12</f>
        <v>27366911000000</v>
      </c>
      <c r="O48" s="46">
        <f>SUM(INDEX('AEO 36'!$C$15:$AF$116,MATCH($C$48,'AEO 36'!$A$15:$A$116,0),MATCH(O$46,'AEO 36'!$C$13:$AF$13,0)),INDEX('AEO 36'!$C$15:$AF$116,MATCH($B$48,'AEO 36'!$A$15:$A$116,0),MATCH(O$46,'AEO 36'!$C$13:$AF$13,0)),INDEX('AEO 36'!$C$15:$AF$116,MATCH($A$48,'AEO 36'!$A$15:$A$116,0),MATCH(O$46,'AEO 36'!$C$13:$AF$13,0)))*10^12</f>
        <v>27913485000000</v>
      </c>
      <c r="P48" s="46">
        <f>SUM(INDEX('AEO 36'!$C$15:$AF$116,MATCH($C$48,'AEO 36'!$A$15:$A$116,0),MATCH(P$46,'AEO 36'!$C$13:$AF$13,0)),INDEX('AEO 36'!$C$15:$AF$116,MATCH($B$48,'AEO 36'!$A$15:$A$116,0),MATCH(P$46,'AEO 36'!$C$13:$AF$13,0)),INDEX('AEO 36'!$C$15:$AF$116,MATCH($A$48,'AEO 36'!$A$15:$A$116,0),MATCH(P$46,'AEO 36'!$C$13:$AF$13,0)))*10^12</f>
        <v>28454688000000</v>
      </c>
      <c r="Q48" s="46">
        <f>SUM(INDEX('AEO 36'!$C$15:$AF$116,MATCH($C$48,'AEO 36'!$A$15:$A$116,0),MATCH(Q$46,'AEO 36'!$C$13:$AF$13,0)),INDEX('AEO 36'!$C$15:$AF$116,MATCH($B$48,'AEO 36'!$A$15:$A$116,0),MATCH(Q$46,'AEO 36'!$C$13:$AF$13,0)),INDEX('AEO 36'!$C$15:$AF$116,MATCH($A$48,'AEO 36'!$A$15:$A$116,0),MATCH(Q$46,'AEO 36'!$C$13:$AF$13,0)))*10^12</f>
        <v>28905929000000</v>
      </c>
      <c r="R48" s="46">
        <f>SUM(INDEX('AEO 36'!$C$15:$AF$116,MATCH($C$48,'AEO 36'!$A$15:$A$116,0),MATCH(R$46,'AEO 36'!$C$13:$AF$13,0)),INDEX('AEO 36'!$C$15:$AF$116,MATCH($B$48,'AEO 36'!$A$15:$A$116,0),MATCH(R$46,'AEO 36'!$C$13:$AF$13,0)),INDEX('AEO 36'!$C$15:$AF$116,MATCH($A$48,'AEO 36'!$A$15:$A$116,0),MATCH(R$46,'AEO 36'!$C$13:$AF$13,0)))*10^12</f>
        <v>29344198999999.996</v>
      </c>
      <c r="S48" s="46">
        <f>SUM(INDEX('AEO 36'!$C$15:$AF$116,MATCH($C$48,'AEO 36'!$A$15:$A$116,0),MATCH(S$46,'AEO 36'!$C$13:$AF$13,0)),INDEX('AEO 36'!$C$15:$AF$116,MATCH($B$48,'AEO 36'!$A$15:$A$116,0),MATCH(S$46,'AEO 36'!$C$13:$AF$13,0)),INDEX('AEO 36'!$C$15:$AF$116,MATCH($A$48,'AEO 36'!$A$15:$A$116,0),MATCH(S$46,'AEO 36'!$C$13:$AF$13,0)))*10^12</f>
        <v>29739981000000</v>
      </c>
      <c r="T48" s="46">
        <f>SUM(INDEX('AEO 36'!$C$15:$AF$116,MATCH($C$48,'AEO 36'!$A$15:$A$116,0),MATCH(T$46,'AEO 36'!$C$13:$AF$13,0)),INDEX('AEO 36'!$C$15:$AF$116,MATCH($B$48,'AEO 36'!$A$15:$A$116,0),MATCH(T$46,'AEO 36'!$C$13:$AF$13,0)),INDEX('AEO 36'!$C$15:$AF$116,MATCH($A$48,'AEO 36'!$A$15:$A$116,0),MATCH(T$46,'AEO 36'!$C$13:$AF$13,0)))*10^12</f>
        <v>30069322000000</v>
      </c>
      <c r="U48" s="46">
        <f>SUM(INDEX('AEO 36'!$C$15:$AF$116,MATCH($C$48,'AEO 36'!$A$15:$A$116,0),MATCH(U$46,'AEO 36'!$C$13:$AF$13,0)),INDEX('AEO 36'!$C$15:$AF$116,MATCH($B$48,'AEO 36'!$A$15:$A$116,0),MATCH(U$46,'AEO 36'!$C$13:$AF$13,0)),INDEX('AEO 36'!$C$15:$AF$116,MATCH($A$48,'AEO 36'!$A$15:$A$116,0),MATCH(U$46,'AEO 36'!$C$13:$AF$13,0)))*10^12</f>
        <v>30415665000000</v>
      </c>
      <c r="V48" s="46">
        <f>SUM(INDEX('AEO 36'!$C$15:$AF$116,MATCH($C$48,'AEO 36'!$A$15:$A$116,0),MATCH(V$46,'AEO 36'!$C$13:$AF$13,0)),INDEX('AEO 36'!$C$15:$AF$116,MATCH($B$48,'AEO 36'!$A$15:$A$116,0),MATCH(V$46,'AEO 36'!$C$13:$AF$13,0)),INDEX('AEO 36'!$C$15:$AF$116,MATCH($A$48,'AEO 36'!$A$15:$A$116,0),MATCH(V$46,'AEO 36'!$C$13:$AF$13,0)))*10^12</f>
        <v>30799802000000</v>
      </c>
      <c r="W48" s="46">
        <f>SUM(INDEX('AEO 36'!$C$15:$AF$116,MATCH($C$48,'AEO 36'!$A$15:$A$116,0),MATCH(W$46,'AEO 36'!$C$13:$AF$13,0)),INDEX('AEO 36'!$C$15:$AF$116,MATCH($B$48,'AEO 36'!$A$15:$A$116,0),MATCH(W$46,'AEO 36'!$C$13:$AF$13,0)),INDEX('AEO 36'!$C$15:$AF$116,MATCH($A$48,'AEO 36'!$A$15:$A$116,0),MATCH(W$46,'AEO 36'!$C$13:$AF$13,0)))*10^12</f>
        <v>31174136000000</v>
      </c>
      <c r="X48" s="46">
        <f>SUM(INDEX('AEO 36'!$C$15:$AF$116,MATCH($C$48,'AEO 36'!$A$15:$A$116,0),MATCH(X$46,'AEO 36'!$C$13:$AF$13,0)),INDEX('AEO 36'!$C$15:$AF$116,MATCH($B$48,'AEO 36'!$A$15:$A$116,0),MATCH(X$46,'AEO 36'!$C$13:$AF$13,0)),INDEX('AEO 36'!$C$15:$AF$116,MATCH($A$48,'AEO 36'!$A$15:$A$116,0),MATCH(X$46,'AEO 36'!$C$13:$AF$13,0)))*10^12</f>
        <v>31494768999999.996</v>
      </c>
      <c r="Y48" s="46">
        <f>SUM(INDEX('AEO 36'!$C$15:$AF$116,MATCH($C$48,'AEO 36'!$A$15:$A$116,0),MATCH(Y$46,'AEO 36'!$C$13:$AF$13,0)),INDEX('AEO 36'!$C$15:$AF$116,MATCH($B$48,'AEO 36'!$A$15:$A$116,0),MATCH(Y$46,'AEO 36'!$C$13:$AF$13,0)),INDEX('AEO 36'!$C$15:$AF$116,MATCH($A$48,'AEO 36'!$A$15:$A$116,0),MATCH(Y$46,'AEO 36'!$C$13:$AF$13,0)))*10^12</f>
        <v>31887269000000</v>
      </c>
      <c r="Z48" s="46">
        <f>SUM(INDEX('AEO 36'!$C$15:$AF$116,MATCH($C$48,'AEO 36'!$A$15:$A$116,0),MATCH(Z$46,'AEO 36'!$C$13:$AF$13,0)),INDEX('AEO 36'!$C$15:$AF$116,MATCH($B$48,'AEO 36'!$A$15:$A$116,0),MATCH(Z$46,'AEO 36'!$C$13:$AF$13,0)),INDEX('AEO 36'!$C$15:$AF$116,MATCH($A$48,'AEO 36'!$A$15:$A$116,0),MATCH(Z$46,'AEO 36'!$C$13:$AF$13,0)))*10^12</f>
        <v>32206381000000</v>
      </c>
      <c r="AA48" s="46">
        <f>SUM(INDEX('AEO 36'!$C$15:$AF$116,MATCH($C$48,'AEO 36'!$A$15:$A$116,0),MATCH(AA$46,'AEO 36'!$C$13:$AF$13,0)),INDEX('AEO 36'!$C$15:$AF$116,MATCH($B$48,'AEO 36'!$A$15:$A$116,0),MATCH(AA$46,'AEO 36'!$C$13:$AF$13,0)),INDEX('AEO 36'!$C$15:$AF$116,MATCH($A$48,'AEO 36'!$A$15:$A$116,0),MATCH(AA$46,'AEO 36'!$C$13:$AF$13,0)))*10^12</f>
        <v>32529105000000</v>
      </c>
      <c r="AB48" s="46">
        <f>SUM(INDEX('AEO 36'!$C$15:$AF$116,MATCH($C$48,'AEO 36'!$A$15:$A$116,0),MATCH(AB$46,'AEO 36'!$C$13:$AF$13,0)),INDEX('AEO 36'!$C$15:$AF$116,MATCH($B$48,'AEO 36'!$A$15:$A$116,0),MATCH(AB$46,'AEO 36'!$C$13:$AF$13,0)),INDEX('AEO 36'!$C$15:$AF$116,MATCH($A$48,'AEO 36'!$A$15:$A$116,0),MATCH(AB$46,'AEO 36'!$C$13:$AF$13,0)))*10^12</f>
        <v>32895550000000</v>
      </c>
      <c r="AC48" s="46">
        <f>SUM(INDEX('AEO 36'!$C$15:$AF$116,MATCH($C$48,'AEO 36'!$A$15:$A$116,0),MATCH(AC$46,'AEO 36'!$C$13:$AF$13,0)),INDEX('AEO 36'!$C$15:$AF$116,MATCH($B$48,'AEO 36'!$A$15:$A$116,0),MATCH(AC$46,'AEO 36'!$C$13:$AF$13,0)),INDEX('AEO 36'!$C$15:$AF$116,MATCH($A$48,'AEO 36'!$A$15:$A$116,0),MATCH(AC$46,'AEO 36'!$C$13:$AF$13,0)))*10^12</f>
        <v>33266888000000</v>
      </c>
      <c r="AD48" s="46">
        <f>SUM(INDEX('AEO 36'!$C$15:$AF$116,MATCH($C$48,'AEO 36'!$A$15:$A$116,0),MATCH(AD$46,'AEO 36'!$C$13:$AF$13,0)),INDEX('AEO 36'!$C$15:$AF$116,MATCH($B$48,'AEO 36'!$A$15:$A$116,0),MATCH(AD$46,'AEO 36'!$C$13:$AF$13,0)),INDEX('AEO 36'!$C$15:$AF$116,MATCH($A$48,'AEO 36'!$A$15:$A$116,0),MATCH(AD$46,'AEO 36'!$C$13:$AF$13,0)))*10^12</f>
        <v>33672191999999.996</v>
      </c>
      <c r="AE48" s="46">
        <f>SUM(INDEX('AEO 36'!$C$15:$AF$116,MATCH($C$48,'AEO 36'!$A$15:$A$116,0),MATCH(AE$46,'AEO 36'!$C$13:$AF$13,0)),INDEX('AEO 36'!$C$15:$AF$116,MATCH($B$48,'AEO 36'!$A$15:$A$116,0),MATCH(AE$46,'AEO 36'!$C$13:$AF$13,0)),INDEX('AEO 36'!$C$15:$AF$116,MATCH($A$48,'AEO 36'!$A$15:$A$116,0),MATCH(AE$46,'AEO 36'!$C$13:$AF$13,0)))*10^12</f>
        <v>34132327000000.004</v>
      </c>
      <c r="AF48" s="46">
        <f>SUM(INDEX('AEO 36'!$C$15:$AF$116,MATCH($C$48,'AEO 36'!$A$15:$A$116,0),MATCH(AF$46,'AEO 36'!$C$13:$AF$13,0)),INDEX('AEO 36'!$C$15:$AF$116,MATCH($B$48,'AEO 36'!$A$15:$A$116,0),MATCH(AF$46,'AEO 36'!$C$13:$AF$13,0)),INDEX('AEO 36'!$C$15:$AF$116,MATCH($A$48,'AEO 36'!$A$15:$A$116,0),MATCH(AF$46,'AEO 36'!$C$13:$AF$13,0)))*10^12</f>
        <v>34515876000000</v>
      </c>
      <c r="AG48" s="46">
        <f>SUM(INDEX('AEO 36'!$C$15:$AF$116,MATCH($C$48,'AEO 36'!$A$15:$A$116,0),MATCH(AG$46,'AEO 36'!$C$13:$AF$13,0)),INDEX('AEO 36'!$C$15:$AF$116,MATCH($B$48,'AEO 36'!$A$15:$A$116,0),MATCH(AG$46,'AEO 36'!$C$13:$AF$13,0)),INDEX('AEO 36'!$C$15:$AF$116,MATCH($A$48,'AEO 36'!$A$15:$A$116,0),MATCH(AG$46,'AEO 36'!$C$13:$AF$13,0)))*10^12</f>
        <v>34875084000000</v>
      </c>
      <c r="AH48" s="46">
        <f>SUM(INDEX('AEO 36'!$C$15:$AF$116,MATCH($C$48,'AEO 36'!$A$15:$A$116,0),MATCH(AH$46,'AEO 36'!$C$13:$AF$13,0)),INDEX('AEO 36'!$C$15:$AF$116,MATCH($B$48,'AEO 36'!$A$15:$A$116,0),MATCH(AH$46,'AEO 36'!$C$13:$AF$13,0)),INDEX('AEO 36'!$C$15:$AF$116,MATCH($A$48,'AEO 36'!$A$15:$A$116,0),MATCH(AH$46,'AEO 36'!$C$13:$AF$13,0)))*10^12</f>
        <v>35290855000000</v>
      </c>
      <c r="AI48" s="46">
        <f>SUM(INDEX('AEO 36'!$C$15:$AF$116,MATCH($C$48,'AEO 36'!$A$15:$A$116,0),MATCH(AI$46,'AEO 36'!$C$13:$AF$13,0)),INDEX('AEO 36'!$C$15:$AF$116,MATCH($B$48,'AEO 36'!$A$15:$A$116,0),MATCH(AI$46,'AEO 36'!$C$13:$AF$13,0)),INDEX('AEO 36'!$C$15:$AF$116,MATCH($A$48,'AEO 36'!$A$15:$A$116,0),MATCH(AI$46,'AEO 36'!$C$13:$AF$13,0)))*10^12</f>
        <v>35758832000000</v>
      </c>
      <c r="AJ48" s="46"/>
      <c r="AK48" s="52"/>
    </row>
    <row r="49" spans="1:37">
      <c r="B49" s="19" t="s">
        <v>1002</v>
      </c>
      <c r="C49" s="19" t="s">
        <v>995</v>
      </c>
      <c r="D49" t="s">
        <v>1017</v>
      </c>
      <c r="E49" s="46">
        <f>SUM(INDEX('AEO 36 (2021)'!$C$15:$AF$116,MATCH($C$49,'AEO 36 (2021)'!$A$15:$A$116,0),MATCH(E$46,'AEO 36 (2021)'!$C$13:$AF$13,0)),INDEX('AEO 36 (2021)'!$C$15:$AF$116,MATCH($B$49,'AEO 36 (2021)'!$A$15:$A$116,0),MATCH(E$46,'AEO 36 (2021)'!$C$13:$AF$13,0)))*10^12</f>
        <v>13781108000000</v>
      </c>
      <c r="F49" s="46">
        <f>SUM(INDEX('AEO 36'!$C$15:$AF$116,MATCH($C$49,'AEO 36'!$A$15:$A$116,0),MATCH(F$46,'AEO 36'!$C$13:$AF$13,0)),INDEX('AEO 36'!$C$15:$AF$116,MATCH($B$49,'AEO 36'!$A$15:$A$116,0),MATCH(F$46,'AEO 36'!$C$13:$AF$13,0)))*10^12</f>
        <v>16818068000000</v>
      </c>
      <c r="G49" s="46">
        <f>SUM(INDEX('AEO 36'!$C$15:$AF$116,MATCH($C$49,'AEO 36'!$A$15:$A$116,0),MATCH(G$46,'AEO 36'!$C$13:$AF$13,0)),INDEX('AEO 36'!$C$15:$AF$116,MATCH($B$49,'AEO 36'!$A$15:$A$116,0),MATCH(G$46,'AEO 36'!$C$13:$AF$13,0)))*10^12</f>
        <v>19088543000000</v>
      </c>
      <c r="H49" s="46">
        <f>SUM(INDEX('AEO 36'!$C$15:$AF$116,MATCH($C$49,'AEO 36'!$A$15:$A$116,0),MATCH(H$46,'AEO 36'!$C$13:$AF$13,0)),INDEX('AEO 36'!$C$15:$AF$116,MATCH($B$49,'AEO 36'!$A$15:$A$116,0),MATCH(H$46,'AEO 36'!$C$13:$AF$13,0)))*10^12</f>
        <v>20678382000000</v>
      </c>
      <c r="I49" s="46">
        <f>SUM(INDEX('AEO 36'!$C$15:$AF$116,MATCH($C$49,'AEO 36'!$A$15:$A$116,0),MATCH(I$46,'AEO 36'!$C$13:$AF$13,0)),INDEX('AEO 36'!$C$15:$AF$116,MATCH($B$49,'AEO 36'!$A$15:$A$116,0),MATCH(I$46,'AEO 36'!$C$13:$AF$13,0)))*10^12</f>
        <v>21993353000000</v>
      </c>
      <c r="J49" s="46">
        <f>SUM(INDEX('AEO 36'!$C$15:$AF$116,MATCH($C$49,'AEO 36'!$A$15:$A$116,0),MATCH(J$46,'AEO 36'!$C$13:$AF$13,0)),INDEX('AEO 36'!$C$15:$AF$116,MATCH($B$49,'AEO 36'!$A$15:$A$116,0),MATCH(J$46,'AEO 36'!$C$13:$AF$13,0)))*10^12</f>
        <v>23025700999999.996</v>
      </c>
      <c r="K49" s="46">
        <f>SUM(INDEX('AEO 36'!$C$15:$AF$116,MATCH($C$49,'AEO 36'!$A$15:$A$116,0),MATCH(K$46,'AEO 36'!$C$13:$AF$13,0)),INDEX('AEO 36'!$C$15:$AF$116,MATCH($B$49,'AEO 36'!$A$15:$A$116,0),MATCH(K$46,'AEO 36'!$C$13:$AF$13,0)))*10^12</f>
        <v>23871772999999.996</v>
      </c>
      <c r="L49" s="46">
        <f>SUM(INDEX('AEO 36'!$C$15:$AF$116,MATCH($C$49,'AEO 36'!$A$15:$A$116,0),MATCH(L$46,'AEO 36'!$C$13:$AF$13,0)),INDEX('AEO 36'!$C$15:$AF$116,MATCH($B$49,'AEO 36'!$A$15:$A$116,0),MATCH(L$46,'AEO 36'!$C$13:$AF$13,0)))*10^12</f>
        <v>24511622000000.004</v>
      </c>
      <c r="M49" s="46">
        <f>SUM(INDEX('AEO 36'!$C$15:$AF$116,MATCH($C$49,'AEO 36'!$A$15:$A$116,0),MATCH(M$46,'AEO 36'!$C$13:$AF$13,0)),INDEX('AEO 36'!$C$15:$AF$116,MATCH($B$49,'AEO 36'!$A$15:$A$116,0),MATCH(M$46,'AEO 36'!$C$13:$AF$13,0)))*10^12</f>
        <v>25025296000000</v>
      </c>
      <c r="N49" s="46">
        <f>SUM(INDEX('AEO 36'!$C$15:$AF$116,MATCH($C$49,'AEO 36'!$A$15:$A$116,0),MATCH(N$46,'AEO 36'!$C$13:$AF$13,0)),INDEX('AEO 36'!$C$15:$AF$116,MATCH($B$49,'AEO 36'!$A$15:$A$116,0),MATCH(N$46,'AEO 36'!$C$13:$AF$13,0)))*10^12</f>
        <v>25481392999999.996</v>
      </c>
      <c r="O49" s="46">
        <f>SUM(INDEX('AEO 36'!$C$15:$AF$116,MATCH($C$49,'AEO 36'!$A$15:$A$116,0),MATCH(O$46,'AEO 36'!$C$13:$AF$13,0)),INDEX('AEO 36'!$C$15:$AF$116,MATCH($B$49,'AEO 36'!$A$15:$A$116,0),MATCH(O$46,'AEO 36'!$C$13:$AF$13,0)))*10^12</f>
        <v>25950516000000</v>
      </c>
      <c r="P49" s="46">
        <f>SUM(INDEX('AEO 36'!$C$15:$AF$116,MATCH($C$49,'AEO 36'!$A$15:$A$116,0),MATCH(P$46,'AEO 36'!$C$13:$AF$13,0)),INDEX('AEO 36'!$C$15:$AF$116,MATCH($B$49,'AEO 36'!$A$15:$A$116,0),MATCH(P$46,'AEO 36'!$C$13:$AF$13,0)))*10^12</f>
        <v>26391909999999.996</v>
      </c>
      <c r="Q49" s="46">
        <f>SUM(INDEX('AEO 36'!$C$15:$AF$116,MATCH($C$49,'AEO 36'!$A$15:$A$116,0),MATCH(Q$46,'AEO 36'!$C$13:$AF$13,0)),INDEX('AEO 36'!$C$15:$AF$116,MATCH($B$49,'AEO 36'!$A$15:$A$116,0),MATCH(Q$46,'AEO 36'!$C$13:$AF$13,0)))*10^12</f>
        <v>26763731000000</v>
      </c>
      <c r="R49" s="46">
        <f>SUM(INDEX('AEO 36'!$C$15:$AF$116,MATCH($C$49,'AEO 36'!$A$15:$A$116,0),MATCH(R$46,'AEO 36'!$C$13:$AF$13,0)),INDEX('AEO 36'!$C$15:$AF$116,MATCH($B$49,'AEO 36'!$A$15:$A$116,0),MATCH(R$46,'AEO 36'!$C$13:$AF$13,0)))*10^12</f>
        <v>27111614000000.004</v>
      </c>
      <c r="S49" s="46">
        <f>SUM(INDEX('AEO 36'!$C$15:$AF$116,MATCH($C$49,'AEO 36'!$A$15:$A$116,0),MATCH(S$46,'AEO 36'!$C$13:$AF$13,0)),INDEX('AEO 36'!$C$15:$AF$116,MATCH($B$49,'AEO 36'!$A$15:$A$116,0),MATCH(S$46,'AEO 36'!$C$13:$AF$13,0)))*10^12</f>
        <v>27423276000000</v>
      </c>
      <c r="T49" s="46">
        <f>SUM(INDEX('AEO 36'!$C$15:$AF$116,MATCH($C$49,'AEO 36'!$A$15:$A$116,0),MATCH(T$46,'AEO 36'!$C$13:$AF$13,0)),INDEX('AEO 36'!$C$15:$AF$116,MATCH($B$49,'AEO 36'!$A$15:$A$116,0),MATCH(T$46,'AEO 36'!$C$13:$AF$13,0)))*10^12</f>
        <v>27700494000000</v>
      </c>
      <c r="U49" s="46">
        <f>SUM(INDEX('AEO 36'!$C$15:$AF$116,MATCH($C$49,'AEO 36'!$A$15:$A$116,0),MATCH(U$46,'AEO 36'!$C$13:$AF$13,0)),INDEX('AEO 36'!$C$15:$AF$116,MATCH($B$49,'AEO 36'!$A$15:$A$116,0),MATCH(U$46,'AEO 36'!$C$13:$AF$13,0)))*10^12</f>
        <v>27979441000000</v>
      </c>
      <c r="V49" s="46">
        <f>SUM(INDEX('AEO 36'!$C$15:$AF$116,MATCH($C$49,'AEO 36'!$A$15:$A$116,0),MATCH(V$46,'AEO 36'!$C$13:$AF$13,0)),INDEX('AEO 36'!$C$15:$AF$116,MATCH($B$49,'AEO 36'!$A$15:$A$116,0),MATCH(V$46,'AEO 36'!$C$13:$AF$13,0)))*10^12</f>
        <v>28268231999999.996</v>
      </c>
      <c r="W49" s="46">
        <f>SUM(INDEX('AEO 36'!$C$15:$AF$116,MATCH($C$49,'AEO 36'!$A$15:$A$116,0),MATCH(W$46,'AEO 36'!$C$13:$AF$13,0)),INDEX('AEO 36'!$C$15:$AF$116,MATCH($B$49,'AEO 36'!$A$15:$A$116,0),MATCH(W$46,'AEO 36'!$C$13:$AF$13,0)))*10^12</f>
        <v>28549141000000</v>
      </c>
      <c r="X49" s="46">
        <f>SUM(INDEX('AEO 36'!$C$15:$AF$116,MATCH($C$49,'AEO 36'!$A$15:$A$116,0),MATCH(X$46,'AEO 36'!$C$13:$AF$13,0)),INDEX('AEO 36'!$C$15:$AF$116,MATCH($B$49,'AEO 36'!$A$15:$A$116,0),MATCH(X$46,'AEO 36'!$C$13:$AF$13,0)))*10^12</f>
        <v>28810212999999.996</v>
      </c>
      <c r="Y49" s="46">
        <f>SUM(INDEX('AEO 36'!$C$15:$AF$116,MATCH($C$49,'AEO 36'!$A$15:$A$116,0),MATCH(Y$46,'AEO 36'!$C$13:$AF$13,0)),INDEX('AEO 36'!$C$15:$AF$116,MATCH($B$49,'AEO 36'!$A$15:$A$116,0),MATCH(Y$46,'AEO 36'!$C$13:$AF$13,0)))*10^12</f>
        <v>29108675000000</v>
      </c>
      <c r="Z49" s="46">
        <f>SUM(INDEX('AEO 36'!$C$15:$AF$116,MATCH($C$49,'AEO 36'!$A$15:$A$116,0),MATCH(Z$46,'AEO 36'!$C$13:$AF$13,0)),INDEX('AEO 36'!$C$15:$AF$116,MATCH($B$49,'AEO 36'!$A$15:$A$116,0),MATCH(Z$46,'AEO 36'!$C$13:$AF$13,0)))*10^12</f>
        <v>29366917000000</v>
      </c>
      <c r="AA49" s="46">
        <f>SUM(INDEX('AEO 36'!$C$15:$AF$116,MATCH($C$49,'AEO 36'!$A$15:$A$116,0),MATCH(AA$46,'AEO 36'!$C$13:$AF$13,0)),INDEX('AEO 36'!$C$15:$AF$116,MATCH($B$49,'AEO 36'!$A$15:$A$116,0),MATCH(AA$46,'AEO 36'!$C$13:$AF$13,0)))*10^12</f>
        <v>29632249000000</v>
      </c>
      <c r="AB49" s="46">
        <f>SUM(INDEX('AEO 36'!$C$15:$AF$116,MATCH($C$49,'AEO 36'!$A$15:$A$116,0),MATCH(AB$46,'AEO 36'!$C$13:$AF$13,0)),INDEX('AEO 36'!$C$15:$AF$116,MATCH($B$49,'AEO 36'!$A$15:$A$116,0),MATCH(AB$46,'AEO 36'!$C$13:$AF$13,0)))*10^12</f>
        <v>29922680000000</v>
      </c>
      <c r="AC49" s="46">
        <f>SUM(INDEX('AEO 36'!$C$15:$AF$116,MATCH($C$49,'AEO 36'!$A$15:$A$116,0),MATCH(AC$46,'AEO 36'!$C$13:$AF$13,0)),INDEX('AEO 36'!$C$15:$AF$116,MATCH($B$49,'AEO 36'!$A$15:$A$116,0),MATCH(AC$46,'AEO 36'!$C$13:$AF$13,0)))*10^12</f>
        <v>30219474000000</v>
      </c>
      <c r="AD49" s="46">
        <f>SUM(INDEX('AEO 36'!$C$15:$AF$116,MATCH($C$49,'AEO 36'!$A$15:$A$116,0),MATCH(AD$46,'AEO 36'!$C$13:$AF$13,0)),INDEX('AEO 36'!$C$15:$AF$116,MATCH($B$49,'AEO 36'!$A$15:$A$116,0),MATCH(AD$46,'AEO 36'!$C$13:$AF$13,0)))*10^12</f>
        <v>30540162000000.004</v>
      </c>
      <c r="AE49" s="46">
        <f>SUM(INDEX('AEO 36'!$C$15:$AF$116,MATCH($C$49,'AEO 36'!$A$15:$A$116,0),MATCH(AE$46,'AEO 36'!$C$13:$AF$13,0)),INDEX('AEO 36'!$C$15:$AF$116,MATCH($B$49,'AEO 36'!$A$15:$A$116,0),MATCH(AE$46,'AEO 36'!$C$13:$AF$13,0)))*10^12</f>
        <v>30895398000000</v>
      </c>
      <c r="AF49" s="46">
        <f>SUM(INDEX('AEO 36'!$C$15:$AF$116,MATCH($C$49,'AEO 36'!$A$15:$A$116,0),MATCH(AF$46,'AEO 36'!$C$13:$AF$13,0)),INDEX('AEO 36'!$C$15:$AF$116,MATCH($B$49,'AEO 36'!$A$15:$A$116,0),MATCH(AF$46,'AEO 36'!$C$13:$AF$13,0)))*10^12</f>
        <v>31210668000000</v>
      </c>
      <c r="AG49" s="46">
        <f>SUM(INDEX('AEO 36'!$C$15:$AF$116,MATCH($C$49,'AEO 36'!$A$15:$A$116,0),MATCH(AG$46,'AEO 36'!$C$13:$AF$13,0)),INDEX('AEO 36'!$C$15:$AF$116,MATCH($B$49,'AEO 36'!$A$15:$A$116,0),MATCH(AG$46,'AEO 36'!$C$13:$AF$13,0)))*10^12</f>
        <v>31512473000000</v>
      </c>
      <c r="AH49" s="46">
        <f>SUM(INDEX('AEO 36'!$C$15:$AF$116,MATCH($C$49,'AEO 36'!$A$15:$A$116,0),MATCH(AH$46,'AEO 36'!$C$13:$AF$13,0)),INDEX('AEO 36'!$C$15:$AF$116,MATCH($B$49,'AEO 36'!$A$15:$A$116,0),MATCH(AH$46,'AEO 36'!$C$13:$AF$13,0)))*10^12</f>
        <v>31844340000000.004</v>
      </c>
      <c r="AI49" s="46">
        <f>SUM(INDEX('AEO 36'!$C$15:$AF$116,MATCH($C$49,'AEO 36'!$A$15:$A$116,0),MATCH(AI$46,'AEO 36'!$C$13:$AF$13,0)),INDEX('AEO 36'!$C$15:$AF$116,MATCH($B$49,'AEO 36'!$A$15:$A$116,0),MATCH(AI$46,'AEO 36'!$C$13:$AF$13,0)))*10^12</f>
        <v>32202098999999.996</v>
      </c>
      <c r="AJ49" s="46"/>
      <c r="AK49" s="52"/>
    </row>
    <row r="50" spans="1:37">
      <c r="D50" t="s">
        <v>1020</v>
      </c>
      <c r="E50" s="46">
        <f>E48*$B$55</f>
        <v>15867011000000.002</v>
      </c>
      <c r="F50" s="46">
        <f t="shared" ref="F50:AI50" si="17">F48*$B$55</f>
        <v>18929250000000</v>
      </c>
      <c r="G50" s="46">
        <f t="shared" si="17"/>
        <v>21255560000000.004</v>
      </c>
      <c r="H50" s="46">
        <f t="shared" si="17"/>
        <v>22687018000000</v>
      </c>
      <c r="I50" s="46">
        <f t="shared" si="17"/>
        <v>23954819000000</v>
      </c>
      <c r="J50" s="46">
        <f t="shared" si="17"/>
        <v>24948972000000</v>
      </c>
      <c r="K50" s="46">
        <f t="shared" si="17"/>
        <v>25799000999999.996</v>
      </c>
      <c r="L50" s="46">
        <f t="shared" si="17"/>
        <v>26406568000000</v>
      </c>
      <c r="M50" s="46">
        <f t="shared" si="17"/>
        <v>26898421000000</v>
      </c>
      <c r="N50" s="46">
        <f t="shared" si="17"/>
        <v>27366911000000</v>
      </c>
      <c r="O50" s="46">
        <f t="shared" si="17"/>
        <v>27913485000000</v>
      </c>
      <c r="P50" s="46">
        <f t="shared" si="17"/>
        <v>28454688000000</v>
      </c>
      <c r="Q50" s="46">
        <f t="shared" si="17"/>
        <v>28905929000000</v>
      </c>
      <c r="R50" s="46">
        <f t="shared" si="17"/>
        <v>29344198999999.996</v>
      </c>
      <c r="S50" s="46">
        <f t="shared" si="17"/>
        <v>29739981000000</v>
      </c>
      <c r="T50" s="46">
        <f t="shared" si="17"/>
        <v>30069322000000</v>
      </c>
      <c r="U50" s="46">
        <f t="shared" si="17"/>
        <v>30415665000000</v>
      </c>
      <c r="V50" s="46">
        <f t="shared" si="17"/>
        <v>30799802000000</v>
      </c>
      <c r="W50" s="46">
        <f t="shared" si="17"/>
        <v>31174136000000</v>
      </c>
      <c r="X50" s="46">
        <f t="shared" si="17"/>
        <v>31494768999999.996</v>
      </c>
      <c r="Y50" s="46">
        <f t="shared" si="17"/>
        <v>31887269000000</v>
      </c>
      <c r="Z50" s="46">
        <f t="shared" si="17"/>
        <v>32206381000000</v>
      </c>
      <c r="AA50" s="46">
        <f t="shared" si="17"/>
        <v>32529105000000</v>
      </c>
      <c r="AB50" s="46">
        <f t="shared" si="17"/>
        <v>32895550000000</v>
      </c>
      <c r="AC50" s="46">
        <f t="shared" si="17"/>
        <v>33266888000000</v>
      </c>
      <c r="AD50" s="46">
        <f t="shared" si="17"/>
        <v>33672191999999.996</v>
      </c>
      <c r="AE50" s="46">
        <f t="shared" si="17"/>
        <v>34132327000000.004</v>
      </c>
      <c r="AF50" s="46">
        <f t="shared" si="17"/>
        <v>34515876000000</v>
      </c>
      <c r="AG50" s="46">
        <f t="shared" si="17"/>
        <v>34875084000000</v>
      </c>
      <c r="AH50" s="46">
        <f t="shared" si="17"/>
        <v>35290855000000</v>
      </c>
      <c r="AI50" s="46">
        <f t="shared" si="17"/>
        <v>35758832000000</v>
      </c>
      <c r="AJ50" s="46"/>
      <c r="AK50" s="52"/>
    </row>
    <row r="51" spans="1:37">
      <c r="D51" t="s">
        <v>1021</v>
      </c>
      <c r="E51" s="46">
        <f>E49*$B$56</f>
        <v>4288537966548.8813</v>
      </c>
      <c r="F51" s="46">
        <f t="shared" ref="F51:AI51" si="18">F49*$B$56</f>
        <v>5233608440047.1143</v>
      </c>
      <c r="G51" s="46">
        <f t="shared" si="18"/>
        <v>5940156726266.1953</v>
      </c>
      <c r="H51" s="46">
        <f t="shared" si="18"/>
        <v>6434898144169.6113</v>
      </c>
      <c r="I51" s="46">
        <f t="shared" si="18"/>
        <v>6844103489517.0791</v>
      </c>
      <c r="J51" s="46">
        <f t="shared" si="18"/>
        <v>7165359486690.2227</v>
      </c>
      <c r="K51" s="46">
        <f t="shared" si="18"/>
        <v>7428648323439.3398</v>
      </c>
      <c r="L51" s="46">
        <f t="shared" si="18"/>
        <v>7627762700117.7871</v>
      </c>
      <c r="M51" s="46">
        <f t="shared" si="18"/>
        <v>7787612724617.1973</v>
      </c>
      <c r="N51" s="46">
        <f t="shared" si="18"/>
        <v>7929545383510.0107</v>
      </c>
      <c r="O51" s="46">
        <f t="shared" si="18"/>
        <v>8075531598586.5732</v>
      </c>
      <c r="P51" s="46">
        <f t="shared" si="18"/>
        <v>8212888836277.9736</v>
      </c>
      <c r="Q51" s="46">
        <f t="shared" si="18"/>
        <v>8328595677502.9453</v>
      </c>
      <c r="R51" s="46">
        <f t="shared" si="18"/>
        <v>8436853261248.5293</v>
      </c>
      <c r="S51" s="46">
        <f t="shared" si="18"/>
        <v>8533839245229.6826</v>
      </c>
      <c r="T51" s="46">
        <f t="shared" si="18"/>
        <v>8620106613427.5625</v>
      </c>
      <c r="U51" s="46">
        <f t="shared" si="18"/>
        <v>8706912028504.123</v>
      </c>
      <c r="V51" s="46">
        <f t="shared" si="18"/>
        <v>8796780794346.2891</v>
      </c>
      <c r="W51" s="46">
        <f t="shared" si="18"/>
        <v>8884196763486.4551</v>
      </c>
      <c r="X51" s="46">
        <f t="shared" si="18"/>
        <v>8965439663839.8105</v>
      </c>
      <c r="Y51" s="46">
        <f t="shared" si="18"/>
        <v>9058317944640.7539</v>
      </c>
      <c r="Z51" s="46">
        <f t="shared" si="18"/>
        <v>9138680178327.4453</v>
      </c>
      <c r="AA51" s="46">
        <f t="shared" si="18"/>
        <v>9221248746525.3242</v>
      </c>
      <c r="AB51" s="46">
        <f t="shared" si="18"/>
        <v>9311627863368.6699</v>
      </c>
      <c r="AC51" s="46">
        <f t="shared" si="18"/>
        <v>9403987079858.6582</v>
      </c>
      <c r="AD51" s="46">
        <f t="shared" si="18"/>
        <v>9503781861484.0996</v>
      </c>
      <c r="AE51" s="46">
        <f t="shared" si="18"/>
        <v>9614327622614.8418</v>
      </c>
      <c r="AF51" s="46">
        <f t="shared" si="18"/>
        <v>9712436378798.5879</v>
      </c>
      <c r="AG51" s="46">
        <f t="shared" si="18"/>
        <v>9806354966548.8809</v>
      </c>
      <c r="AH51" s="46">
        <f t="shared" si="18"/>
        <v>9909628537102.4746</v>
      </c>
      <c r="AI51" s="46">
        <f t="shared" si="18"/>
        <v>10020959429681.979</v>
      </c>
      <c r="AJ51" s="46"/>
      <c r="AK51" s="52"/>
    </row>
    <row r="52" spans="1:37">
      <c r="D52" s="44" t="s">
        <v>1014</v>
      </c>
      <c r="E52" s="51">
        <f>E47*(E50/SUM(E50:E51))/E48</f>
        <v>1.2485882196394983E-3</v>
      </c>
      <c r="F52" s="51">
        <f t="shared" ref="F52:AI52" si="19">F47*(F50/SUM(F50:F51))/F48</f>
        <v>1.2294220931562134E-3</v>
      </c>
      <c r="G52" s="51">
        <f t="shared" si="19"/>
        <v>1.2289038504258785E-3</v>
      </c>
      <c r="H52" s="51">
        <f t="shared" si="19"/>
        <v>1.2284483212881695E-3</v>
      </c>
      <c r="I52" s="51">
        <f t="shared" si="19"/>
        <v>1.2281389393695341E-3</v>
      </c>
      <c r="J52" s="51">
        <f t="shared" si="19"/>
        <v>1.2279154873998631E-3</v>
      </c>
      <c r="K52" s="51">
        <f t="shared" si="19"/>
        <v>1.2275610171203651E-3</v>
      </c>
      <c r="L52" s="51">
        <f t="shared" si="19"/>
        <v>1.2272125274922902E-3</v>
      </c>
      <c r="M52" s="51">
        <f t="shared" si="19"/>
        <v>1.2270142310850131E-3</v>
      </c>
      <c r="N52" s="51">
        <f t="shared" si="19"/>
        <v>1.2268662476902642E-3</v>
      </c>
      <c r="O52" s="51">
        <f t="shared" si="19"/>
        <v>1.2266426863615321E-3</v>
      </c>
      <c r="P52" s="51">
        <f t="shared" si="19"/>
        <v>1.2262481156244335E-3</v>
      </c>
      <c r="Q52" s="51">
        <f t="shared" si="19"/>
        <v>1.2260922462529371E-3</v>
      </c>
      <c r="R52" s="51">
        <f t="shared" si="19"/>
        <v>1.2259954190717215E-3</v>
      </c>
      <c r="S52" s="51">
        <f t="shared" si="19"/>
        <v>1.2258911365360214E-3</v>
      </c>
      <c r="T52" s="51">
        <f t="shared" si="19"/>
        <v>1.2257442329748247E-3</v>
      </c>
      <c r="U52" s="51">
        <f t="shared" si="19"/>
        <v>1.2254926602884161E-3</v>
      </c>
      <c r="V52" s="51">
        <f t="shared" si="19"/>
        <v>1.2252532561200515E-3</v>
      </c>
      <c r="W52" s="51">
        <f t="shared" si="19"/>
        <v>1.2249265662081276E-3</v>
      </c>
      <c r="X52" s="51">
        <f t="shared" si="19"/>
        <v>1.2246348359612647E-3</v>
      </c>
      <c r="Y52" s="51">
        <f t="shared" si="19"/>
        <v>1.2242464876074037E-3</v>
      </c>
      <c r="Z52" s="51">
        <f t="shared" si="19"/>
        <v>1.2238782712582989E-3</v>
      </c>
      <c r="AA52" s="51">
        <f t="shared" si="19"/>
        <v>1.2234724119972555E-3</v>
      </c>
      <c r="AB52" s="51">
        <f t="shared" si="19"/>
        <v>1.2229866011676566E-3</v>
      </c>
      <c r="AC52" s="51">
        <f t="shared" si="19"/>
        <v>1.2224512129731741E-3</v>
      </c>
      <c r="AD52" s="51">
        <f t="shared" si="19"/>
        <v>1.2218815068132573E-3</v>
      </c>
      <c r="AE52" s="51">
        <f t="shared" si="19"/>
        <v>1.2212170384425776E-3</v>
      </c>
      <c r="AF52" s="51">
        <f t="shared" si="19"/>
        <v>1.2205791968195919E-3</v>
      </c>
      <c r="AG52" s="51">
        <f t="shared" si="19"/>
        <v>1.2199345245082229E-3</v>
      </c>
      <c r="AH52" s="51">
        <f t="shared" si="19"/>
        <v>1.219207576723474E-3</v>
      </c>
      <c r="AI52" s="51">
        <f t="shared" si="19"/>
        <v>1.2183870275091699E-3</v>
      </c>
      <c r="AJ52" s="51"/>
      <c r="AK52" s="52"/>
    </row>
    <row r="53" spans="1:37">
      <c r="D53" s="44" t="s">
        <v>1015</v>
      </c>
      <c r="E53" s="51">
        <f>E47*(E51/SUM(E50:E51))/E49</f>
        <v>3.8854771216578971E-4</v>
      </c>
      <c r="F53" s="51">
        <f t="shared" ref="F53:AI53" si="20">F47*(F51/SUM(F50:F51))/F49</f>
        <v>3.8258341226368855E-4</v>
      </c>
      <c r="G53" s="51">
        <f t="shared" si="20"/>
        <v>3.8242214049766438E-4</v>
      </c>
      <c r="H53" s="51">
        <f t="shared" si="20"/>
        <v>3.8228038455163064E-4</v>
      </c>
      <c r="I53" s="51">
        <f t="shared" si="20"/>
        <v>3.8218410810533679E-4</v>
      </c>
      <c r="J53" s="51">
        <f t="shared" si="20"/>
        <v>3.8211457216848514E-4</v>
      </c>
      <c r="K53" s="51">
        <f t="shared" si="20"/>
        <v>3.8200426469163777E-4</v>
      </c>
      <c r="L53" s="51">
        <f t="shared" si="20"/>
        <v>3.8189581833152308E-4</v>
      </c>
      <c r="M53" s="51">
        <f t="shared" si="20"/>
        <v>3.8183411054494749E-4</v>
      </c>
      <c r="N53" s="51">
        <f t="shared" si="20"/>
        <v>3.817880596463697E-4</v>
      </c>
      <c r="O53" s="51">
        <f t="shared" si="20"/>
        <v>3.8171848967811172E-4</v>
      </c>
      <c r="P53" s="51">
        <f t="shared" si="20"/>
        <v>3.815957033545058E-4</v>
      </c>
      <c r="Q53" s="51">
        <f t="shared" si="20"/>
        <v>3.8154719842170315E-4</v>
      </c>
      <c r="R53" s="51">
        <f t="shared" si="20"/>
        <v>3.8151706680653578E-4</v>
      </c>
      <c r="S53" s="51">
        <f t="shared" si="20"/>
        <v>3.8148461516232849E-4</v>
      </c>
      <c r="T53" s="51">
        <f t="shared" si="20"/>
        <v>3.8143890029675929E-4</v>
      </c>
      <c r="U53" s="51">
        <f t="shared" si="20"/>
        <v>3.8136061348433399E-4</v>
      </c>
      <c r="V53" s="51">
        <f t="shared" si="20"/>
        <v>3.8128611338859555E-4</v>
      </c>
      <c r="W53" s="51">
        <f t="shared" si="20"/>
        <v>3.8118445087418999E-4</v>
      </c>
      <c r="X53" s="51">
        <f t="shared" si="20"/>
        <v>3.8109366744518982E-4</v>
      </c>
      <c r="Y53" s="51">
        <f t="shared" si="20"/>
        <v>3.809728174627515E-4</v>
      </c>
      <c r="Z53" s="51">
        <f t="shared" si="20"/>
        <v>3.8085823235152255E-4</v>
      </c>
      <c r="AA53" s="51">
        <f t="shared" si="20"/>
        <v>3.8073193315627202E-4</v>
      </c>
      <c r="AB53" s="51">
        <f t="shared" si="20"/>
        <v>3.8058075386159586E-4</v>
      </c>
      <c r="AC53" s="51">
        <f t="shared" si="20"/>
        <v>3.8041414660484408E-4</v>
      </c>
      <c r="AD53" s="51">
        <f t="shared" si="20"/>
        <v>3.8023685995295948E-4</v>
      </c>
      <c r="AE53" s="51">
        <f t="shared" si="20"/>
        <v>3.8003008428330864E-4</v>
      </c>
      <c r="AF53" s="51">
        <f t="shared" si="20"/>
        <v>3.7983159458155041E-4</v>
      </c>
      <c r="AG53" s="51">
        <f t="shared" si="20"/>
        <v>3.796309792403681E-4</v>
      </c>
      <c r="AH53" s="51">
        <f t="shared" si="20"/>
        <v>3.7940476062466651E-4</v>
      </c>
      <c r="AI53" s="51">
        <f t="shared" si="20"/>
        <v>3.7914941421427883E-4</v>
      </c>
      <c r="AJ53" s="51"/>
    </row>
    <row r="54" spans="1:37">
      <c r="B54" s="50"/>
      <c r="C54" s="50"/>
      <c r="D54" s="50"/>
      <c r="E54" s="50"/>
      <c r="F54" s="50"/>
      <c r="G54" s="50"/>
      <c r="H54" s="50"/>
      <c r="I54" s="50"/>
      <c r="J54" s="50"/>
      <c r="K54" s="50"/>
      <c r="L54" s="50"/>
      <c r="M54" s="50"/>
      <c r="N54" s="50"/>
      <c r="O54" s="50"/>
      <c r="P54" s="50"/>
      <c r="Q54" s="50"/>
      <c r="R54" s="50"/>
      <c r="S54" s="50"/>
      <c r="T54" s="50"/>
      <c r="U54" s="50"/>
      <c r="V54" s="50"/>
      <c r="W54" s="50"/>
      <c r="X54" s="50"/>
      <c r="Y54" s="50"/>
      <c r="Z54" s="50"/>
      <c r="AA54" s="50"/>
      <c r="AB54" s="50"/>
      <c r="AC54" s="50"/>
      <c r="AD54" s="50"/>
      <c r="AE54" s="50"/>
      <c r="AF54" s="50"/>
      <c r="AG54" s="50"/>
    </row>
    <row r="55" spans="1:37">
      <c r="A55" t="s">
        <v>1031</v>
      </c>
      <c r="B55" s="50">
        <v>1</v>
      </c>
      <c r="C55" s="50"/>
      <c r="D55" s="54" t="s">
        <v>1023</v>
      </c>
      <c r="E55" s="50"/>
      <c r="F55" s="50"/>
      <c r="G55" s="50"/>
      <c r="H55" s="50"/>
      <c r="I55" s="50"/>
      <c r="J55" s="50"/>
      <c r="K55" s="50"/>
      <c r="L55" s="50"/>
      <c r="M55" s="50"/>
      <c r="N55" s="50"/>
      <c r="O55" s="50"/>
      <c r="P55" s="50"/>
      <c r="Q55" s="50"/>
      <c r="R55" s="50"/>
      <c r="S55" s="50"/>
      <c r="T55" s="50"/>
      <c r="U55" s="50"/>
      <c r="V55" s="50"/>
      <c r="W55" s="50"/>
      <c r="X55" s="50"/>
      <c r="Y55" s="50"/>
      <c r="Z55" s="50"/>
      <c r="AA55" s="50"/>
      <c r="AB55" s="50"/>
      <c r="AC55" s="50"/>
      <c r="AD55" s="50"/>
      <c r="AE55" s="50"/>
      <c r="AF55" s="50"/>
      <c r="AG55" s="50"/>
    </row>
    <row r="56" spans="1:37">
      <c r="A56" t="s">
        <v>1030</v>
      </c>
      <c r="B56" s="55">
        <f>1-B17</f>
        <v>0.31118963486454654</v>
      </c>
      <c r="C56" s="50"/>
      <c r="D56" s="50"/>
      <c r="E56" s="50"/>
      <c r="F56" s="50"/>
      <c r="G56" s="50"/>
      <c r="H56" s="50"/>
      <c r="I56" s="50"/>
      <c r="J56" s="50"/>
      <c r="K56" s="50"/>
      <c r="L56" s="50"/>
      <c r="M56" s="50"/>
      <c r="N56" s="50"/>
      <c r="O56" s="50"/>
      <c r="P56" s="50"/>
      <c r="Q56" s="50"/>
      <c r="R56" s="50"/>
      <c r="S56" s="50"/>
      <c r="T56" s="50"/>
      <c r="U56" s="50"/>
      <c r="V56" s="50"/>
      <c r="W56" s="50"/>
      <c r="X56" s="50"/>
      <c r="Y56" s="50"/>
      <c r="Z56" s="50"/>
      <c r="AA56" s="50"/>
      <c r="AB56" s="50"/>
      <c r="AC56" s="50"/>
      <c r="AD56" s="50"/>
      <c r="AE56" s="50"/>
      <c r="AF56" s="50"/>
      <c r="AG56" s="50"/>
    </row>
    <row r="57" spans="1:37">
      <c r="B57" s="50"/>
      <c r="C57" s="50"/>
      <c r="D57" s="50"/>
      <c r="E57" s="50"/>
      <c r="F57" s="50"/>
      <c r="G57" s="50"/>
      <c r="H57" s="50"/>
      <c r="I57" s="50"/>
      <c r="J57" s="50"/>
      <c r="K57" s="50"/>
      <c r="L57" s="50"/>
      <c r="M57" s="50"/>
      <c r="N57" s="50"/>
      <c r="O57" s="50"/>
      <c r="P57" s="50"/>
      <c r="Q57" s="50"/>
      <c r="R57" s="50"/>
      <c r="S57" s="50"/>
      <c r="T57" s="50"/>
      <c r="U57" s="50"/>
      <c r="V57" s="50"/>
      <c r="W57" s="50"/>
      <c r="X57" s="50"/>
      <c r="Y57" s="50"/>
      <c r="Z57" s="50"/>
      <c r="AA57" s="50"/>
      <c r="AB57" s="50"/>
      <c r="AC57" s="50"/>
      <c r="AD57" s="50"/>
      <c r="AE57" s="50"/>
      <c r="AF57" s="50"/>
      <c r="AG57" s="50"/>
    </row>
    <row r="58" spans="1:37">
      <c r="A58" s="2" t="s">
        <v>1029</v>
      </c>
    </row>
    <row r="59" spans="1:37">
      <c r="D59" s="42"/>
      <c r="E59" s="1">
        <v>2020</v>
      </c>
      <c r="F59" s="1">
        <v>2021</v>
      </c>
      <c r="G59" s="1">
        <v>2022</v>
      </c>
      <c r="H59" s="1">
        <v>2023</v>
      </c>
      <c r="I59" s="1">
        <v>2024</v>
      </c>
      <c r="J59" s="1">
        <v>2025</v>
      </c>
      <c r="K59" s="1">
        <v>2026</v>
      </c>
      <c r="L59" s="1">
        <v>2027</v>
      </c>
      <c r="M59" s="1">
        <v>2028</v>
      </c>
      <c r="N59" s="1">
        <v>2029</v>
      </c>
      <c r="O59" s="1">
        <v>2030</v>
      </c>
      <c r="P59" s="1">
        <v>2031</v>
      </c>
      <c r="Q59" s="1">
        <v>2032</v>
      </c>
      <c r="R59" s="1">
        <v>2033</v>
      </c>
      <c r="S59" s="1">
        <v>2034</v>
      </c>
      <c r="T59" s="1">
        <v>2035</v>
      </c>
      <c r="U59" s="1">
        <v>2036</v>
      </c>
      <c r="V59" s="1">
        <v>2037</v>
      </c>
      <c r="W59" s="1">
        <v>2038</v>
      </c>
      <c r="X59" s="1">
        <v>2039</v>
      </c>
      <c r="Y59" s="1">
        <v>2040</v>
      </c>
      <c r="Z59" s="1">
        <v>2041</v>
      </c>
      <c r="AA59" s="1">
        <v>2042</v>
      </c>
      <c r="AB59" s="1">
        <v>2043</v>
      </c>
      <c r="AC59" s="1">
        <v>2044</v>
      </c>
      <c r="AD59" s="1">
        <v>2045</v>
      </c>
      <c r="AE59" s="1">
        <v>2046</v>
      </c>
      <c r="AF59" s="1">
        <v>2047</v>
      </c>
      <c r="AG59" s="1">
        <v>2048</v>
      </c>
      <c r="AH59" s="1">
        <v>2049</v>
      </c>
      <c r="AI59" s="1">
        <v>2050</v>
      </c>
    </row>
    <row r="60" spans="1:37">
      <c r="C60" s="28" t="s">
        <v>770</v>
      </c>
      <c r="D60" t="s">
        <v>1432</v>
      </c>
      <c r="E60" s="53">
        <f>INDEX('AEO 7 (2021)'!$C$18:$AH$28,MATCH($C$60,'AEO 7 (2021)'!$A$18:$A$28,0),MATCH(E$59,'AEO 7 (2021)'!$C$13:$AH$13,0))*10^9</f>
        <v>108451859000</v>
      </c>
      <c r="F60" s="53">
        <f>INDEX('AEO 7'!$C$18:$AH$28,MATCH($C$60,'AEO 7'!$A$18:$A$28,0),MATCH(F$59,'AEO 7'!$C$13:$AH$13,0))*10^9</f>
        <v>151309662000</v>
      </c>
      <c r="G60" s="53">
        <f>INDEX('AEO 7'!$C$18:$AH$28,MATCH($C$60,'AEO 7'!$A$18:$A$28,0),MATCH(G$59,'AEO 7'!$C$13:$AH$13,0))*10^9</f>
        <v>173167892000</v>
      </c>
      <c r="H60" s="53">
        <f>INDEX('AEO 7'!$C$18:$AH$28,MATCH($C$60,'AEO 7'!$A$18:$A$28,0),MATCH(H$59,'AEO 7'!$C$13:$AH$13,0))*10^9</f>
        <v>184765915000</v>
      </c>
      <c r="I60" s="53">
        <f>INDEX('AEO 7'!$C$18:$AH$28,MATCH($C$60,'AEO 7'!$A$18:$A$28,0),MATCH(I$59,'AEO 7'!$C$13:$AH$13,0))*10^9</f>
        <v>191655411000</v>
      </c>
      <c r="J60" s="53">
        <f>INDEX('AEO 7'!$C$18:$AH$28,MATCH($C$60,'AEO 7'!$A$18:$A$28,0),MATCH(J$59,'AEO 7'!$C$13:$AH$13,0))*10^9</f>
        <v>196213989000</v>
      </c>
      <c r="K60" s="53">
        <f>INDEX('AEO 7'!$C$18:$AH$28,MATCH($C$60,'AEO 7'!$A$18:$A$28,0),MATCH(K$59,'AEO 7'!$C$13:$AH$13,0))*10^9</f>
        <v>199398102000</v>
      </c>
      <c r="L60" s="53">
        <f>INDEX('AEO 7'!$C$18:$AH$28,MATCH($C$60,'AEO 7'!$A$18:$A$28,0),MATCH(L$59,'AEO 7'!$C$13:$AH$13,0))*10^9</f>
        <v>201692535000</v>
      </c>
      <c r="M60" s="53">
        <f>INDEX('AEO 7'!$C$18:$AH$28,MATCH($C$60,'AEO 7'!$A$18:$A$28,0),MATCH(M$59,'AEO 7'!$C$13:$AH$13,0))*10^9</f>
        <v>203406387000</v>
      </c>
      <c r="N60" s="53">
        <f>INDEX('AEO 7'!$C$18:$AH$28,MATCH($C$60,'AEO 7'!$A$18:$A$28,0),MATCH(N$59,'AEO 7'!$C$13:$AH$13,0))*10^9</f>
        <v>204712097000</v>
      </c>
      <c r="O60" s="53">
        <f>INDEX('AEO 7'!$C$18:$AH$28,MATCH($C$60,'AEO 7'!$A$18:$A$28,0),MATCH(O$59,'AEO 7'!$C$13:$AH$13,0))*10^9</f>
        <v>205766922000</v>
      </c>
      <c r="P60" s="53">
        <f>INDEX('AEO 7'!$C$18:$AH$28,MATCH($C$60,'AEO 7'!$A$18:$A$28,0),MATCH(P$59,'AEO 7'!$C$13:$AH$13,0))*10^9</f>
        <v>206629425000</v>
      </c>
      <c r="Q60" s="53">
        <f>INDEX('AEO 7'!$C$18:$AH$28,MATCH($C$60,'AEO 7'!$A$18:$A$28,0),MATCH(Q$59,'AEO 7'!$C$13:$AH$13,0))*10^9</f>
        <v>207274841000</v>
      </c>
      <c r="R60" s="53">
        <f>INDEX('AEO 7'!$C$18:$AH$28,MATCH($C$60,'AEO 7'!$A$18:$A$28,0),MATCH(R$59,'AEO 7'!$C$13:$AH$13,0))*10^9</f>
        <v>207818497000</v>
      </c>
      <c r="S60" s="53">
        <f>INDEX('AEO 7'!$C$18:$AH$28,MATCH($C$60,'AEO 7'!$A$18:$A$28,0),MATCH(S$59,'AEO 7'!$C$13:$AH$13,0))*10^9</f>
        <v>208295547000</v>
      </c>
      <c r="T60" s="53">
        <f>INDEX('AEO 7'!$C$18:$AH$28,MATCH($C$60,'AEO 7'!$A$18:$A$28,0),MATCH(T$59,'AEO 7'!$C$13:$AH$13,0))*10^9</f>
        <v>208674194000</v>
      </c>
      <c r="U60" s="53">
        <f>INDEX('AEO 7'!$C$18:$AH$28,MATCH($C$60,'AEO 7'!$A$18:$A$28,0),MATCH(U$59,'AEO 7'!$C$13:$AH$13,0))*10^9</f>
        <v>209063629000</v>
      </c>
      <c r="V60" s="53">
        <f>INDEX('AEO 7'!$C$18:$AH$28,MATCH($C$60,'AEO 7'!$A$18:$A$28,0),MATCH(V$59,'AEO 7'!$C$13:$AH$13,0))*10^9</f>
        <v>209519196000</v>
      </c>
      <c r="W60" s="53">
        <f>INDEX('AEO 7'!$C$18:$AH$28,MATCH($C$60,'AEO 7'!$A$18:$A$28,0),MATCH(W$59,'AEO 7'!$C$13:$AH$13,0))*10^9</f>
        <v>209896790000</v>
      </c>
      <c r="X60" s="53">
        <f>INDEX('AEO 7'!$C$18:$AH$28,MATCH($C$60,'AEO 7'!$A$18:$A$28,0),MATCH(X$59,'AEO 7'!$C$13:$AH$13,0))*10^9</f>
        <v>210002686000</v>
      </c>
      <c r="Y60" s="53">
        <f>INDEX('AEO 7'!$C$18:$AH$28,MATCH($C$60,'AEO 7'!$A$18:$A$28,0),MATCH(Y$59,'AEO 7'!$C$13:$AH$13,0))*10^9</f>
        <v>210103928000</v>
      </c>
      <c r="Z60" s="53">
        <f>INDEX('AEO 7'!$C$18:$AH$28,MATCH($C$60,'AEO 7'!$A$18:$A$28,0),MATCH(Z$59,'AEO 7'!$C$13:$AH$13,0))*10^9</f>
        <v>210122955000</v>
      </c>
      <c r="AA60" s="53">
        <f>INDEX('AEO 7'!$C$18:$AH$28,MATCH($C$60,'AEO 7'!$A$18:$A$28,0),MATCH(AA$59,'AEO 7'!$C$13:$AH$13,0))*10^9</f>
        <v>210096359000</v>
      </c>
      <c r="AB60" s="53">
        <f>INDEX('AEO 7'!$C$18:$AH$28,MATCH($C$60,'AEO 7'!$A$18:$A$28,0),MATCH(AB$59,'AEO 7'!$C$13:$AH$13,0))*10^9</f>
        <v>210065979000</v>
      </c>
      <c r="AC60" s="53">
        <f>INDEX('AEO 7'!$C$18:$AH$28,MATCH($C$60,'AEO 7'!$A$18:$A$28,0),MATCH(AC$59,'AEO 7'!$C$13:$AH$13,0))*10^9</f>
        <v>210015656000</v>
      </c>
      <c r="AD60" s="53">
        <f>INDEX('AEO 7'!$C$18:$AH$28,MATCH($C$60,'AEO 7'!$A$18:$A$28,0),MATCH(AD$59,'AEO 7'!$C$13:$AH$13,0))*10^9</f>
        <v>209943985000</v>
      </c>
      <c r="AE60" s="53">
        <f>INDEX('AEO 7'!$C$18:$AH$28,MATCH($C$60,'AEO 7'!$A$18:$A$28,0),MATCH(AE$59,'AEO 7'!$C$13:$AH$13,0))*10^9</f>
        <v>209884079000</v>
      </c>
      <c r="AF60" s="53">
        <f>INDEX('AEO 7'!$C$18:$AH$28,MATCH($C$60,'AEO 7'!$A$18:$A$28,0),MATCH(AF$59,'AEO 7'!$C$13:$AH$13,0))*10^9</f>
        <v>209779007000</v>
      </c>
      <c r="AG60" s="53">
        <f>INDEX('AEO 7'!$C$18:$AH$28,MATCH($C$60,'AEO 7'!$A$18:$A$28,0),MATCH(AG$59,'AEO 7'!$C$13:$AH$13,0))*10^9</f>
        <v>209639328000</v>
      </c>
      <c r="AH60" s="53">
        <f>INDEX('AEO 7'!$C$18:$AH$28,MATCH($C$60,'AEO 7'!$A$18:$A$28,0),MATCH(AH$59,'AEO 7'!$C$13:$AH$13,0))*10^9</f>
        <v>209489288000</v>
      </c>
      <c r="AI60" s="53">
        <f>INDEX('AEO 7'!$C$18:$AH$28,MATCH($C$60,'AEO 7'!$A$18:$A$28,0),MATCH(AI$59,'AEO 7'!$C$13:$AH$13,0))*10^9</f>
        <v>209347000000</v>
      </c>
      <c r="AK60" s="52"/>
    </row>
    <row r="61" spans="1:37">
      <c r="A61" s="19" t="s">
        <v>989</v>
      </c>
      <c r="B61" s="19" t="s">
        <v>981</v>
      </c>
      <c r="C61" s="19" t="s">
        <v>973</v>
      </c>
      <c r="D61" t="s">
        <v>2068</v>
      </c>
      <c r="E61" s="46">
        <f>SUM(INDEX('AEO 36 (2021)'!$C$15:$AF$116,MATCH($C$61,'AEO 36 (2021)'!$A$15:$A$116,0),MATCH(E$46,'AEO 36 (2021)'!$C$13:$AF$13,0)),INDEX('AEO 36 (2021)'!$C$15:$AF$116,MATCH($B$61,'AEO 36 (2021)'!$A$15:$A$116,0),MATCH(E$46,'AEO 36 (2021)'!$C$13:$AF$13,0)),INDEX('AEO 36 (2021)'!$C$15:$AF$116,MATCH($A$61,'AEO 36 (2021)'!$A$15:$A$116,0),MATCH(E$46,'AEO 36 (2021)'!$C$13:$AF$13,0)))*10^12</f>
        <v>348007000000</v>
      </c>
      <c r="F61" s="46">
        <f>SUM(INDEX('AEO 36'!$C$15:$AF$116,MATCH($C$61,'AEO 36'!$A$15:$A$116,0),MATCH(F$46,'AEO 36'!$C$13:$AF$13,0)),INDEX('AEO 36'!$C$15:$AF$116,MATCH($B$61,'AEO 36'!$A$15:$A$116,0),MATCH(F$46,'AEO 36'!$C$13:$AF$13,0)),INDEX('AEO 36'!$C$15:$AF$116,MATCH($A$61,'AEO 36'!$A$15:$A$116,0),MATCH(F$46,'AEO 36'!$C$13:$AF$13,0)))*10^12</f>
        <v>410808000000</v>
      </c>
      <c r="G61" s="46">
        <f>SUM(INDEX('AEO 36'!$C$15:$AF$116,MATCH($C$61,'AEO 36'!$A$15:$A$116,0),MATCH(G$46,'AEO 36'!$C$13:$AF$13,0)),INDEX('AEO 36'!$C$15:$AF$116,MATCH($B$61,'AEO 36'!$A$15:$A$116,0),MATCH(G$46,'AEO 36'!$C$13:$AF$13,0)),INDEX('AEO 36'!$C$15:$AF$116,MATCH($A$61,'AEO 36'!$A$15:$A$116,0),MATCH(G$46,'AEO 36'!$C$13:$AF$13,0)))*10^12</f>
        <v>471967000000</v>
      </c>
      <c r="H61" s="46">
        <f>SUM(INDEX('AEO 36'!$C$15:$AF$116,MATCH($C$61,'AEO 36'!$A$15:$A$116,0),MATCH(H$46,'AEO 36'!$C$13:$AF$13,0)),INDEX('AEO 36'!$C$15:$AF$116,MATCH($B$61,'AEO 36'!$A$15:$A$116,0),MATCH(H$46,'AEO 36'!$C$13:$AF$13,0)),INDEX('AEO 36'!$C$15:$AF$116,MATCH($A$61,'AEO 36'!$A$15:$A$116,0),MATCH(H$46,'AEO 36'!$C$13:$AF$13,0)))*10^12</f>
        <v>527819999999.99994</v>
      </c>
      <c r="I61" s="46">
        <f>SUM(INDEX('AEO 36'!$C$15:$AF$116,MATCH($C$61,'AEO 36'!$A$15:$A$116,0),MATCH(I$46,'AEO 36'!$C$13:$AF$13,0)),INDEX('AEO 36'!$C$15:$AF$116,MATCH($B$61,'AEO 36'!$A$15:$A$116,0),MATCH(I$46,'AEO 36'!$C$13:$AF$13,0)),INDEX('AEO 36'!$C$15:$AF$116,MATCH($A$61,'AEO 36'!$A$15:$A$116,0),MATCH(I$46,'AEO 36'!$C$13:$AF$13,0)))*10^12</f>
        <v>581216000000</v>
      </c>
      <c r="J61" s="46">
        <f>SUM(INDEX('AEO 36'!$C$15:$AF$116,MATCH($C$61,'AEO 36'!$A$15:$A$116,0),MATCH(J$46,'AEO 36'!$C$13:$AF$13,0)),INDEX('AEO 36'!$C$15:$AF$116,MATCH($B$61,'AEO 36'!$A$15:$A$116,0),MATCH(J$46,'AEO 36'!$C$13:$AF$13,0)),INDEX('AEO 36'!$C$15:$AF$116,MATCH($A$61,'AEO 36'!$A$15:$A$116,0),MATCH(J$46,'AEO 36'!$C$13:$AF$13,0)))*10^12</f>
        <v>632785000000</v>
      </c>
      <c r="K61" s="46">
        <f>SUM(INDEX('AEO 36'!$C$15:$AF$116,MATCH($C$61,'AEO 36'!$A$15:$A$116,0),MATCH(K$46,'AEO 36'!$C$13:$AF$13,0)),INDEX('AEO 36'!$C$15:$AF$116,MATCH($B$61,'AEO 36'!$A$15:$A$116,0),MATCH(K$46,'AEO 36'!$C$13:$AF$13,0)),INDEX('AEO 36'!$C$15:$AF$116,MATCH($A$61,'AEO 36'!$A$15:$A$116,0),MATCH(K$46,'AEO 36'!$C$13:$AF$13,0)))*10^12</f>
        <v>685264000000</v>
      </c>
      <c r="L61" s="46">
        <f>SUM(INDEX('AEO 36'!$C$15:$AF$116,MATCH($C$61,'AEO 36'!$A$15:$A$116,0),MATCH(L$46,'AEO 36'!$C$13:$AF$13,0)),INDEX('AEO 36'!$C$15:$AF$116,MATCH($B$61,'AEO 36'!$A$15:$A$116,0),MATCH(L$46,'AEO 36'!$C$13:$AF$13,0)),INDEX('AEO 36'!$C$15:$AF$116,MATCH($A$61,'AEO 36'!$A$15:$A$116,0),MATCH(L$46,'AEO 36'!$C$13:$AF$13,0)))*10^12</f>
        <v>739618000000</v>
      </c>
      <c r="M61" s="46">
        <f>SUM(INDEX('AEO 36'!$C$15:$AF$116,MATCH($C$61,'AEO 36'!$A$15:$A$116,0),MATCH(M$46,'AEO 36'!$C$13:$AF$13,0)),INDEX('AEO 36'!$C$15:$AF$116,MATCH($B$61,'AEO 36'!$A$15:$A$116,0),MATCH(M$46,'AEO 36'!$C$13:$AF$13,0)),INDEX('AEO 36'!$C$15:$AF$116,MATCH($A$61,'AEO 36'!$A$15:$A$116,0),MATCH(M$46,'AEO 36'!$C$13:$AF$13,0)))*10^12</f>
        <v>794761000000</v>
      </c>
      <c r="N61" s="46">
        <f>SUM(INDEX('AEO 36'!$C$15:$AF$116,MATCH($C$61,'AEO 36'!$A$15:$A$116,0),MATCH(N$46,'AEO 36'!$C$13:$AF$13,0)),INDEX('AEO 36'!$C$15:$AF$116,MATCH($B$61,'AEO 36'!$A$15:$A$116,0),MATCH(N$46,'AEO 36'!$C$13:$AF$13,0)),INDEX('AEO 36'!$C$15:$AF$116,MATCH($A$61,'AEO 36'!$A$15:$A$116,0),MATCH(N$46,'AEO 36'!$C$13:$AF$13,0)))*10^12</f>
        <v>852180000000</v>
      </c>
      <c r="O61" s="46">
        <f>SUM(INDEX('AEO 36'!$C$15:$AF$116,MATCH($C$61,'AEO 36'!$A$15:$A$116,0),MATCH(O$46,'AEO 36'!$C$13:$AF$13,0)),INDEX('AEO 36'!$C$15:$AF$116,MATCH($B$61,'AEO 36'!$A$15:$A$116,0),MATCH(O$46,'AEO 36'!$C$13:$AF$13,0)),INDEX('AEO 36'!$C$15:$AF$116,MATCH($A$61,'AEO 36'!$A$15:$A$116,0),MATCH(O$46,'AEO 36'!$C$13:$AF$13,0)))*10^12</f>
        <v>915611000000</v>
      </c>
      <c r="P61" s="46">
        <f>SUM(INDEX('AEO 36'!$C$15:$AF$116,MATCH($C$61,'AEO 36'!$A$15:$A$116,0),MATCH(P$46,'AEO 36'!$C$13:$AF$13,0)),INDEX('AEO 36'!$C$15:$AF$116,MATCH($B$61,'AEO 36'!$A$15:$A$116,0),MATCH(P$46,'AEO 36'!$C$13:$AF$13,0)),INDEX('AEO 36'!$C$15:$AF$116,MATCH($A$61,'AEO 36'!$A$15:$A$116,0),MATCH(P$46,'AEO 36'!$C$13:$AF$13,0)))*10^12</f>
        <v>986052000000</v>
      </c>
      <c r="Q61" s="46">
        <f>SUM(INDEX('AEO 36'!$C$15:$AF$116,MATCH($C$61,'AEO 36'!$A$15:$A$116,0),MATCH(Q$46,'AEO 36'!$C$13:$AF$13,0)),INDEX('AEO 36'!$C$15:$AF$116,MATCH($B$61,'AEO 36'!$A$15:$A$116,0),MATCH(Q$46,'AEO 36'!$C$13:$AF$13,0)),INDEX('AEO 36'!$C$15:$AF$116,MATCH($A$61,'AEO 36'!$A$15:$A$116,0),MATCH(Q$46,'AEO 36'!$C$13:$AF$13,0)))*10^12</f>
        <v>1058751999999.9999</v>
      </c>
      <c r="R61" s="46">
        <f>SUM(INDEX('AEO 36'!$C$15:$AF$116,MATCH($C$61,'AEO 36'!$A$15:$A$116,0),MATCH(R$46,'AEO 36'!$C$13:$AF$13,0)),INDEX('AEO 36'!$C$15:$AF$116,MATCH($B$61,'AEO 36'!$A$15:$A$116,0),MATCH(R$46,'AEO 36'!$C$13:$AF$13,0)),INDEX('AEO 36'!$C$15:$AF$116,MATCH($A$61,'AEO 36'!$A$15:$A$116,0),MATCH(R$46,'AEO 36'!$C$13:$AF$13,0)))*10^12</f>
        <v>1136935000000</v>
      </c>
      <c r="S61" s="46">
        <f>SUM(INDEX('AEO 36'!$C$15:$AF$116,MATCH($C$61,'AEO 36'!$A$15:$A$116,0),MATCH(S$46,'AEO 36'!$C$13:$AF$13,0)),INDEX('AEO 36'!$C$15:$AF$116,MATCH($B$61,'AEO 36'!$A$15:$A$116,0),MATCH(S$46,'AEO 36'!$C$13:$AF$13,0)),INDEX('AEO 36'!$C$15:$AF$116,MATCH($A$61,'AEO 36'!$A$15:$A$116,0),MATCH(S$46,'AEO 36'!$C$13:$AF$13,0)))*10^12</f>
        <v>1221665000000</v>
      </c>
      <c r="T61" s="46">
        <f>SUM(INDEX('AEO 36'!$C$15:$AF$116,MATCH($C$61,'AEO 36'!$A$15:$A$116,0),MATCH(T$46,'AEO 36'!$C$13:$AF$13,0)),INDEX('AEO 36'!$C$15:$AF$116,MATCH($B$61,'AEO 36'!$A$15:$A$116,0),MATCH(T$46,'AEO 36'!$C$13:$AF$13,0)),INDEX('AEO 36'!$C$15:$AF$116,MATCH($A$61,'AEO 36'!$A$15:$A$116,0),MATCH(T$46,'AEO 36'!$C$13:$AF$13,0)))*10^12</f>
        <v>1313231000000</v>
      </c>
      <c r="U61" s="46">
        <f>SUM(INDEX('AEO 36'!$C$15:$AF$116,MATCH($C$61,'AEO 36'!$A$15:$A$116,0),MATCH(U$46,'AEO 36'!$C$13:$AF$13,0)),INDEX('AEO 36'!$C$15:$AF$116,MATCH($B$61,'AEO 36'!$A$15:$A$116,0),MATCH(U$46,'AEO 36'!$C$13:$AF$13,0)),INDEX('AEO 36'!$C$15:$AF$116,MATCH($A$61,'AEO 36'!$A$15:$A$116,0),MATCH(U$46,'AEO 36'!$C$13:$AF$13,0)))*10^12</f>
        <v>1415806000000</v>
      </c>
      <c r="V61" s="46">
        <f>SUM(INDEX('AEO 36'!$C$15:$AF$116,MATCH($C$61,'AEO 36'!$A$15:$A$116,0),MATCH(V$46,'AEO 36'!$C$13:$AF$13,0)),INDEX('AEO 36'!$C$15:$AF$116,MATCH($B$61,'AEO 36'!$A$15:$A$116,0),MATCH(V$46,'AEO 36'!$C$13:$AF$13,0)),INDEX('AEO 36'!$C$15:$AF$116,MATCH($A$61,'AEO 36'!$A$15:$A$116,0),MATCH(V$46,'AEO 36'!$C$13:$AF$13,0)))*10^12</f>
        <v>1528218000000</v>
      </c>
      <c r="W61" s="46">
        <f>SUM(INDEX('AEO 36'!$C$15:$AF$116,MATCH($C$61,'AEO 36'!$A$15:$A$116,0),MATCH(W$46,'AEO 36'!$C$13:$AF$13,0)),INDEX('AEO 36'!$C$15:$AF$116,MATCH($B$61,'AEO 36'!$A$15:$A$116,0),MATCH(W$46,'AEO 36'!$C$13:$AF$13,0)),INDEX('AEO 36'!$C$15:$AF$116,MATCH($A$61,'AEO 36'!$A$15:$A$116,0),MATCH(W$46,'AEO 36'!$C$13:$AF$13,0)))*10^12</f>
        <v>1654051000000</v>
      </c>
      <c r="X61" s="46">
        <f>SUM(INDEX('AEO 36'!$C$15:$AF$116,MATCH($C$61,'AEO 36'!$A$15:$A$116,0),MATCH(X$46,'AEO 36'!$C$13:$AF$13,0)),INDEX('AEO 36'!$C$15:$AF$116,MATCH($B$61,'AEO 36'!$A$15:$A$116,0),MATCH(X$46,'AEO 36'!$C$13:$AF$13,0)),INDEX('AEO 36'!$C$15:$AF$116,MATCH($A$61,'AEO 36'!$A$15:$A$116,0),MATCH(X$46,'AEO 36'!$C$13:$AF$13,0)))*10^12</f>
        <v>1792498000000</v>
      </c>
      <c r="Y61" s="46">
        <f>SUM(INDEX('AEO 36'!$C$15:$AF$116,MATCH($C$61,'AEO 36'!$A$15:$A$116,0),MATCH(Y$46,'AEO 36'!$C$13:$AF$13,0)),INDEX('AEO 36'!$C$15:$AF$116,MATCH($B$61,'AEO 36'!$A$15:$A$116,0),MATCH(Y$46,'AEO 36'!$C$13:$AF$13,0)),INDEX('AEO 36'!$C$15:$AF$116,MATCH($A$61,'AEO 36'!$A$15:$A$116,0),MATCH(Y$46,'AEO 36'!$C$13:$AF$13,0)))*10^12</f>
        <v>1950721000000</v>
      </c>
      <c r="Z61" s="46">
        <f>SUM(INDEX('AEO 36'!$C$15:$AF$116,MATCH($C$61,'AEO 36'!$A$15:$A$116,0),MATCH(Z$46,'AEO 36'!$C$13:$AF$13,0)),INDEX('AEO 36'!$C$15:$AF$116,MATCH($B$61,'AEO 36'!$A$15:$A$116,0),MATCH(Z$46,'AEO 36'!$C$13:$AF$13,0)),INDEX('AEO 36'!$C$15:$AF$116,MATCH($A$61,'AEO 36'!$A$15:$A$116,0),MATCH(Z$46,'AEO 36'!$C$13:$AF$13,0)))*10^12</f>
        <v>2129639000000</v>
      </c>
      <c r="AA61" s="46">
        <f>SUM(INDEX('AEO 36'!$C$15:$AF$116,MATCH($C$61,'AEO 36'!$A$15:$A$116,0),MATCH(AA$46,'AEO 36'!$C$13:$AF$13,0)),INDEX('AEO 36'!$C$15:$AF$116,MATCH($B$61,'AEO 36'!$A$15:$A$116,0),MATCH(AA$46,'AEO 36'!$C$13:$AF$13,0)),INDEX('AEO 36'!$C$15:$AF$116,MATCH($A$61,'AEO 36'!$A$15:$A$116,0),MATCH(AA$46,'AEO 36'!$C$13:$AF$13,0)))*10^12</f>
        <v>2331888000000</v>
      </c>
      <c r="AB61" s="46">
        <f>SUM(INDEX('AEO 36'!$C$15:$AF$116,MATCH($C$61,'AEO 36'!$A$15:$A$116,0),MATCH(AB$46,'AEO 36'!$C$13:$AF$13,0)),INDEX('AEO 36'!$C$15:$AF$116,MATCH($B$61,'AEO 36'!$A$15:$A$116,0),MATCH(AB$46,'AEO 36'!$C$13:$AF$13,0)),INDEX('AEO 36'!$C$15:$AF$116,MATCH($A$61,'AEO 36'!$A$15:$A$116,0),MATCH(AB$46,'AEO 36'!$C$13:$AF$13,0)))*10^12</f>
        <v>2566546000000</v>
      </c>
      <c r="AC61" s="46">
        <f>SUM(INDEX('AEO 36'!$C$15:$AF$116,MATCH($C$61,'AEO 36'!$A$15:$A$116,0),MATCH(AC$46,'AEO 36'!$C$13:$AF$13,0)),INDEX('AEO 36'!$C$15:$AF$116,MATCH($B$61,'AEO 36'!$A$15:$A$116,0),MATCH(AC$46,'AEO 36'!$C$13:$AF$13,0)),INDEX('AEO 36'!$C$15:$AF$116,MATCH($A$61,'AEO 36'!$A$15:$A$116,0),MATCH(AC$46,'AEO 36'!$C$13:$AF$13,0)))*10^12</f>
        <v>2840255000000</v>
      </c>
      <c r="AD61" s="46">
        <f>SUM(INDEX('AEO 36'!$C$15:$AF$116,MATCH($C$61,'AEO 36'!$A$15:$A$116,0),MATCH(AD$46,'AEO 36'!$C$13:$AF$13,0)),INDEX('AEO 36'!$C$15:$AF$116,MATCH($B$61,'AEO 36'!$A$15:$A$116,0),MATCH(AD$46,'AEO 36'!$C$13:$AF$13,0)),INDEX('AEO 36'!$C$15:$AF$116,MATCH($A$61,'AEO 36'!$A$15:$A$116,0),MATCH(AD$46,'AEO 36'!$C$13:$AF$13,0)))*10^12</f>
        <v>3160417000000</v>
      </c>
      <c r="AE61" s="46">
        <f>SUM(INDEX('AEO 36'!$C$15:$AF$116,MATCH($C$61,'AEO 36'!$A$15:$A$116,0),MATCH(AE$46,'AEO 36'!$C$13:$AF$13,0)),INDEX('AEO 36'!$C$15:$AF$116,MATCH($B$61,'AEO 36'!$A$15:$A$116,0),MATCH(AE$46,'AEO 36'!$C$13:$AF$13,0)),INDEX('AEO 36'!$C$15:$AF$116,MATCH($A$61,'AEO 36'!$A$15:$A$116,0),MATCH(AE$46,'AEO 36'!$C$13:$AF$13,0)))*10^12</f>
        <v>3549303000000</v>
      </c>
      <c r="AF61" s="46">
        <f>SUM(INDEX('AEO 36'!$C$15:$AF$116,MATCH($C$61,'AEO 36'!$A$15:$A$116,0),MATCH(AF$46,'AEO 36'!$C$13:$AF$13,0)),INDEX('AEO 36'!$C$15:$AF$116,MATCH($B$61,'AEO 36'!$A$15:$A$116,0),MATCH(AF$46,'AEO 36'!$C$13:$AF$13,0)),INDEX('AEO 36'!$C$15:$AF$116,MATCH($A$61,'AEO 36'!$A$15:$A$116,0),MATCH(AF$46,'AEO 36'!$C$13:$AF$13,0)))*10^12</f>
        <v>4030210000000.0005</v>
      </c>
      <c r="AG61" s="46">
        <f>SUM(INDEX('AEO 36'!$C$15:$AF$116,MATCH($C$61,'AEO 36'!$A$15:$A$116,0),MATCH(AG$46,'AEO 36'!$C$13:$AF$13,0)),INDEX('AEO 36'!$C$15:$AF$116,MATCH($B$61,'AEO 36'!$A$15:$A$116,0),MATCH(AG$46,'AEO 36'!$C$13:$AF$13,0)),INDEX('AEO 36'!$C$15:$AF$116,MATCH($A$61,'AEO 36'!$A$15:$A$116,0),MATCH(AG$46,'AEO 36'!$C$13:$AF$13,0)))*10^12</f>
        <v>4650350000000</v>
      </c>
      <c r="AH61" s="46">
        <f>SUM(INDEX('AEO 36'!$C$15:$AF$116,MATCH($C$61,'AEO 36'!$A$15:$A$116,0),MATCH(AH$46,'AEO 36'!$C$13:$AF$13,0)),INDEX('AEO 36'!$C$15:$AF$116,MATCH($B$61,'AEO 36'!$A$15:$A$116,0),MATCH(AH$46,'AEO 36'!$C$13:$AF$13,0)),INDEX('AEO 36'!$C$15:$AF$116,MATCH($A$61,'AEO 36'!$A$15:$A$116,0),MATCH(AH$46,'AEO 36'!$C$13:$AF$13,0)))*10^12</f>
        <v>5518154000000</v>
      </c>
      <c r="AI61" s="46">
        <f>SUM(INDEX('AEO 36'!$C$15:$AF$116,MATCH($C$61,'AEO 36'!$A$15:$A$116,0),MATCH(AI$46,'AEO 36'!$C$13:$AF$13,0)),INDEX('AEO 36'!$C$15:$AF$116,MATCH($B$61,'AEO 36'!$A$15:$A$116,0),MATCH(AI$46,'AEO 36'!$C$13:$AF$13,0)),INDEX('AEO 36'!$C$15:$AF$116,MATCH($A$61,'AEO 36'!$A$15:$A$116,0),MATCH(AI$46,'AEO 36'!$C$13:$AF$13,0)))*10^12</f>
        <v>6855164000000</v>
      </c>
      <c r="AK61" s="52"/>
    </row>
    <row r="62" spans="1:37">
      <c r="B62" s="19"/>
      <c r="C62" s="19" t="s">
        <v>965</v>
      </c>
      <c r="D62" t="s">
        <v>2069</v>
      </c>
      <c r="E62" s="46">
        <f>SUM(INDEX('AEO 36 (2021)'!$C$15:$AF$116,MATCH($C$62,'AEO 36 (2021)'!$A$15:$A$116,0),MATCH(E$46,'AEO 36 (2021)'!$C$13:$AF$13,0)))*10^12</f>
        <v>123856003000000</v>
      </c>
      <c r="F62" s="46">
        <f>SUM(INDEX('AEO 36'!$C$15:$AF$116,MATCH($C$62,'AEO 36'!$A$15:$A$116,0),MATCH(F$46,'AEO 36'!$C$13:$AF$13,0)))*10^12</f>
        <v>175125671000000</v>
      </c>
      <c r="G62" s="46">
        <f>SUM(INDEX('AEO 36'!$C$15:$AF$116,MATCH($C$62,'AEO 36'!$A$15:$A$116,0),MATCH(G$46,'AEO 36'!$C$13:$AF$13,0)))*10^12</f>
        <v>199400192000000</v>
      </c>
      <c r="H62" s="46">
        <f>SUM(INDEX('AEO 36'!$C$15:$AF$116,MATCH($C$62,'AEO 36'!$A$15:$A$116,0),MATCH(H$46,'AEO 36'!$C$13:$AF$13,0)))*10^12</f>
        <v>211325790000000</v>
      </c>
      <c r="I62" s="46">
        <f>SUM(INDEX('AEO 36'!$C$15:$AF$116,MATCH($C$62,'AEO 36'!$A$15:$A$116,0),MATCH(I$46,'AEO 36'!$C$13:$AF$13,0)))*10^12</f>
        <v>217845459000000</v>
      </c>
      <c r="J62" s="46">
        <f>SUM(INDEX('AEO 36'!$C$15:$AF$116,MATCH($C$62,'AEO 36'!$A$15:$A$116,0),MATCH(J$46,'AEO 36'!$C$13:$AF$13,0)))*10^12</f>
        <v>221706573000000</v>
      </c>
      <c r="K62" s="46">
        <f>SUM(INDEX('AEO 36'!$C$15:$AF$116,MATCH($C$62,'AEO 36'!$A$15:$A$116,0),MATCH(K$46,'AEO 36'!$C$13:$AF$13,0)))*10^12</f>
        <v>224223602000000</v>
      </c>
      <c r="L62" s="46">
        <f>SUM(INDEX('AEO 36'!$C$15:$AF$116,MATCH($C$62,'AEO 36'!$A$15:$A$116,0),MATCH(L$46,'AEO 36'!$C$13:$AF$13,0)))*10^12</f>
        <v>225852982000000</v>
      </c>
      <c r="M62" s="46">
        <f>SUM(INDEX('AEO 36'!$C$15:$AF$116,MATCH($C$62,'AEO 36'!$A$15:$A$116,0),MATCH(M$46,'AEO 36'!$C$13:$AF$13,0)))*10^12</f>
        <v>226766907000000</v>
      </c>
      <c r="N62" s="46">
        <f>SUM(INDEX('AEO 36'!$C$15:$AF$116,MATCH($C$62,'AEO 36'!$A$15:$A$116,0),MATCH(N$46,'AEO 36'!$C$13:$AF$13,0)))*10^12</f>
        <v>227220963000000</v>
      </c>
      <c r="O62" s="46">
        <f>SUM(INDEX('AEO 36'!$C$15:$AF$116,MATCH($C$62,'AEO 36'!$A$15:$A$116,0),MATCH(O$46,'AEO 36'!$C$13:$AF$13,0)))*10^12</f>
        <v>227623611000000</v>
      </c>
      <c r="P62" s="46">
        <f>SUM(INDEX('AEO 36'!$C$15:$AF$116,MATCH($C$62,'AEO 36'!$A$15:$A$116,0),MATCH(P$46,'AEO 36'!$C$13:$AF$13,0)))*10^12</f>
        <v>228039795000000</v>
      </c>
      <c r="Q62" s="46">
        <f>SUM(INDEX('AEO 36'!$C$15:$AF$116,MATCH($C$62,'AEO 36'!$A$15:$A$116,0),MATCH(Q$46,'AEO 36'!$C$13:$AF$13,0)))*10^12</f>
        <v>227957672000000</v>
      </c>
      <c r="R62" s="46">
        <f>SUM(INDEX('AEO 36'!$C$15:$AF$116,MATCH($C$62,'AEO 36'!$A$15:$A$116,0),MATCH(R$46,'AEO 36'!$C$13:$AF$13,0)))*10^12</f>
        <v>227732498000000</v>
      </c>
      <c r="S62" s="46">
        <f>SUM(INDEX('AEO 36'!$C$15:$AF$116,MATCH($C$62,'AEO 36'!$A$15:$A$116,0),MATCH(S$46,'AEO 36'!$C$13:$AF$13,0)))*10^12</f>
        <v>227421097000000</v>
      </c>
      <c r="T62" s="46">
        <f>SUM(INDEX('AEO 36'!$C$15:$AF$116,MATCH($C$62,'AEO 36'!$A$15:$A$116,0),MATCH(T$46,'AEO 36'!$C$13:$AF$13,0)))*10^12</f>
        <v>226926514000000</v>
      </c>
      <c r="U62" s="46">
        <f>SUM(INDEX('AEO 36'!$C$15:$AF$116,MATCH($C$62,'AEO 36'!$A$15:$A$116,0),MATCH(U$46,'AEO 36'!$C$13:$AF$13,0)))*10^12</f>
        <v>226581665000000</v>
      </c>
      <c r="V62" s="46">
        <f>SUM(INDEX('AEO 36'!$C$15:$AF$116,MATCH($C$62,'AEO 36'!$A$15:$A$116,0),MATCH(V$46,'AEO 36'!$C$13:$AF$13,0)))*10^12</f>
        <v>226334274000000</v>
      </c>
      <c r="W62" s="46">
        <f>SUM(INDEX('AEO 36'!$C$15:$AF$116,MATCH($C$62,'AEO 36'!$A$15:$A$116,0),MATCH(W$46,'AEO 36'!$C$13:$AF$13,0)))*10^12</f>
        <v>226040680000000</v>
      </c>
      <c r="X62" s="46">
        <f>SUM(INDEX('AEO 36'!$C$15:$AF$116,MATCH($C$62,'AEO 36'!$A$15:$A$116,0),MATCH(X$46,'AEO 36'!$C$13:$AF$13,0)))*10^12</f>
        <v>225201782000000</v>
      </c>
      <c r="Y62" s="46">
        <f>SUM(INDEX('AEO 36'!$C$15:$AF$116,MATCH($C$62,'AEO 36'!$A$15:$A$116,0),MATCH(Y$46,'AEO 36'!$C$13:$AF$13,0)))*10^12</f>
        <v>224456757000000</v>
      </c>
      <c r="Z62" s="46">
        <f>SUM(INDEX('AEO 36'!$C$15:$AF$116,MATCH($C$62,'AEO 36'!$A$15:$A$116,0),MATCH(Z$46,'AEO 36'!$C$13:$AF$13,0)))*10^12</f>
        <v>223568939000000</v>
      </c>
      <c r="AA62" s="46">
        <f>SUM(INDEX('AEO 36'!$C$15:$AF$116,MATCH($C$62,'AEO 36'!$A$15:$A$116,0),MATCH(AA$46,'AEO 36'!$C$13:$AF$13,0)))*10^12</f>
        <v>222537979000000</v>
      </c>
      <c r="AB62" s="46">
        <f>SUM(INDEX('AEO 36'!$C$15:$AF$116,MATCH($C$62,'AEO 36'!$A$15:$A$116,0),MATCH(AB$46,'AEO 36'!$C$13:$AF$13,0)))*10^12</f>
        <v>221542358000000</v>
      </c>
      <c r="AC62" s="46">
        <f>SUM(INDEX('AEO 36'!$C$15:$AF$116,MATCH($C$62,'AEO 36'!$A$15:$A$116,0),MATCH(AC$46,'AEO 36'!$C$13:$AF$13,0)))*10^12</f>
        <v>220495209000000</v>
      </c>
      <c r="AD62" s="46">
        <f>SUM(INDEX('AEO 36'!$C$15:$AF$116,MATCH($C$62,'AEO 36'!$A$15:$A$116,0),MATCH(AD$46,'AEO 36'!$C$13:$AF$13,0)))*10^12</f>
        <v>219292664000000</v>
      </c>
      <c r="AE62" s="46">
        <f>SUM(INDEX('AEO 36'!$C$15:$AF$116,MATCH($C$62,'AEO 36'!$A$15:$A$116,0),MATCH(AE$46,'AEO 36'!$C$13:$AF$13,0)))*10^12</f>
        <v>218101410000000</v>
      </c>
      <c r="AF62" s="46">
        <f>SUM(INDEX('AEO 36'!$C$15:$AF$116,MATCH($C$62,'AEO 36'!$A$15:$A$116,0),MATCH(AF$46,'AEO 36'!$C$13:$AF$13,0)))*10^12</f>
        <v>216691422000000</v>
      </c>
      <c r="AG62" s="46">
        <f>SUM(INDEX('AEO 36'!$C$15:$AF$116,MATCH($C$62,'AEO 36'!$A$15:$A$116,0),MATCH(AG$46,'AEO 36'!$C$13:$AF$13,0)))*10^12</f>
        <v>215010101000000</v>
      </c>
      <c r="AH62" s="46">
        <f>SUM(INDEX('AEO 36'!$C$15:$AF$116,MATCH($C$62,'AEO 36'!$A$15:$A$116,0),MATCH(AH$46,'AEO 36'!$C$13:$AF$13,0)))*10^12</f>
        <v>213014755000000</v>
      </c>
      <c r="AI62" s="46">
        <f>SUM(INDEX('AEO 36'!$C$15:$AF$116,MATCH($C$62,'AEO 36'!$A$15:$A$116,0),MATCH(AI$46,'AEO 36'!$C$13:$AF$13,0)))*10^12</f>
        <v>210577377000000</v>
      </c>
      <c r="AK62" s="52"/>
    </row>
    <row r="63" spans="1:37">
      <c r="D63" t="s">
        <v>1020</v>
      </c>
      <c r="E63" s="46">
        <f t="shared" ref="E63:AI63" si="21">E61*$B$55</f>
        <v>348007000000</v>
      </c>
      <c r="F63" s="46">
        <f t="shared" si="21"/>
        <v>410808000000</v>
      </c>
      <c r="G63" s="46">
        <f t="shared" si="21"/>
        <v>471967000000</v>
      </c>
      <c r="H63" s="46">
        <f t="shared" si="21"/>
        <v>527819999999.99994</v>
      </c>
      <c r="I63" s="46">
        <f t="shared" si="21"/>
        <v>581216000000</v>
      </c>
      <c r="J63" s="46">
        <f t="shared" si="21"/>
        <v>632785000000</v>
      </c>
      <c r="K63" s="46">
        <f t="shared" si="21"/>
        <v>685264000000</v>
      </c>
      <c r="L63" s="46">
        <f t="shared" si="21"/>
        <v>739618000000</v>
      </c>
      <c r="M63" s="46">
        <f t="shared" si="21"/>
        <v>794761000000</v>
      </c>
      <c r="N63" s="46">
        <f t="shared" si="21"/>
        <v>852180000000</v>
      </c>
      <c r="O63" s="46">
        <f t="shared" si="21"/>
        <v>915611000000</v>
      </c>
      <c r="P63" s="46">
        <f t="shared" si="21"/>
        <v>986052000000</v>
      </c>
      <c r="Q63" s="46">
        <f t="shared" si="21"/>
        <v>1058751999999.9999</v>
      </c>
      <c r="R63" s="46">
        <f t="shared" si="21"/>
        <v>1136935000000</v>
      </c>
      <c r="S63" s="46">
        <f t="shared" si="21"/>
        <v>1221665000000</v>
      </c>
      <c r="T63" s="46">
        <f t="shared" si="21"/>
        <v>1313231000000</v>
      </c>
      <c r="U63" s="46">
        <f t="shared" si="21"/>
        <v>1415806000000</v>
      </c>
      <c r="V63" s="46">
        <f t="shared" si="21"/>
        <v>1528218000000</v>
      </c>
      <c r="W63" s="46">
        <f t="shared" si="21"/>
        <v>1654051000000</v>
      </c>
      <c r="X63" s="46">
        <f t="shared" si="21"/>
        <v>1792498000000</v>
      </c>
      <c r="Y63" s="46">
        <f t="shared" si="21"/>
        <v>1950721000000</v>
      </c>
      <c r="Z63" s="46">
        <f t="shared" si="21"/>
        <v>2129639000000</v>
      </c>
      <c r="AA63" s="46">
        <f t="shared" si="21"/>
        <v>2331888000000</v>
      </c>
      <c r="AB63" s="46">
        <f t="shared" si="21"/>
        <v>2566546000000</v>
      </c>
      <c r="AC63" s="46">
        <f t="shared" si="21"/>
        <v>2840255000000</v>
      </c>
      <c r="AD63" s="46">
        <f t="shared" si="21"/>
        <v>3160417000000</v>
      </c>
      <c r="AE63" s="46">
        <f t="shared" si="21"/>
        <v>3549303000000</v>
      </c>
      <c r="AF63" s="46">
        <f t="shared" si="21"/>
        <v>4030210000000.0005</v>
      </c>
      <c r="AG63" s="46">
        <f t="shared" si="21"/>
        <v>4650350000000</v>
      </c>
      <c r="AH63" s="46">
        <f t="shared" si="21"/>
        <v>5518154000000</v>
      </c>
      <c r="AI63" s="46">
        <f t="shared" si="21"/>
        <v>6855164000000</v>
      </c>
      <c r="AK63" s="52"/>
    </row>
    <row r="64" spans="1:37">
      <c r="D64" t="s">
        <v>1021</v>
      </c>
      <c r="E64" s="46">
        <f t="shared" ref="E64:AI64" si="22">E62*$B$56</f>
        <v>38542704349352.18</v>
      </c>
      <c r="F64" s="46">
        <f t="shared" si="22"/>
        <v>54497293613898.703</v>
      </c>
      <c r="G64" s="46">
        <f t="shared" si="22"/>
        <v>62051272940400.477</v>
      </c>
      <c r="H64" s="46">
        <f t="shared" si="22"/>
        <v>65762395427561.844</v>
      </c>
      <c r="I64" s="46">
        <f t="shared" si="22"/>
        <v>67791248843109.547</v>
      </c>
      <c r="J64" s="46">
        <f t="shared" si="22"/>
        <v>68992787498939.93</v>
      </c>
      <c r="K64" s="46">
        <f t="shared" si="22"/>
        <v>69776060834393.406</v>
      </c>
      <c r="L64" s="46">
        <f t="shared" si="22"/>
        <v>70283107001649</v>
      </c>
      <c r="M64" s="46">
        <f t="shared" si="22"/>
        <v>70567510988692.578</v>
      </c>
      <c r="N64" s="46">
        <f t="shared" si="22"/>
        <v>70708808509540.641</v>
      </c>
      <c r="O64" s="46">
        <f t="shared" si="22"/>
        <v>70834108393639.578</v>
      </c>
      <c r="P64" s="46">
        <f t="shared" si="22"/>
        <v>70963620540636.047</v>
      </c>
      <c r="Q64" s="46">
        <f t="shared" si="22"/>
        <v>70938064714252.063</v>
      </c>
      <c r="R64" s="46">
        <f t="shared" si="22"/>
        <v>70867992899411.078</v>
      </c>
      <c r="S64" s="46">
        <f t="shared" si="22"/>
        <v>70771088135924.625</v>
      </c>
      <c r="T64" s="46">
        <f t="shared" si="22"/>
        <v>70617179032744.406</v>
      </c>
      <c r="U64" s="46">
        <f t="shared" si="22"/>
        <v>70509865598351</v>
      </c>
      <c r="V64" s="46">
        <f t="shared" si="22"/>
        <v>70432880083392.234</v>
      </c>
      <c r="W64" s="46">
        <f t="shared" si="22"/>
        <v>70341516673733.805</v>
      </c>
      <c r="X64" s="46">
        <f t="shared" si="22"/>
        <v>70080460311425.211</v>
      </c>
      <c r="Y64" s="46">
        <f t="shared" si="22"/>
        <v>69848616253710.25</v>
      </c>
      <c r="Z64" s="46">
        <f t="shared" si="22"/>
        <v>69572336494464.078</v>
      </c>
      <c r="AA64" s="46">
        <f t="shared" si="22"/>
        <v>69251512428504.125</v>
      </c>
      <c r="AB64" s="46">
        <f t="shared" si="22"/>
        <v>68941685493050.648</v>
      </c>
      <c r="AC64" s="46">
        <f t="shared" si="22"/>
        <v>68615823578091.875</v>
      </c>
      <c r="AD64" s="46">
        <f t="shared" si="22"/>
        <v>68241604038633.688</v>
      </c>
      <c r="AE64" s="46">
        <f t="shared" si="22"/>
        <v>67870898141342.758</v>
      </c>
      <c r="AF64" s="46">
        <f t="shared" si="22"/>
        <v>67432124490459.367</v>
      </c>
      <c r="AG64" s="46">
        <f t="shared" si="22"/>
        <v>66908914822379.273</v>
      </c>
      <c r="AH64" s="46">
        <f t="shared" si="22"/>
        <v>66287983829210.836</v>
      </c>
      <c r="AI64" s="46">
        <f t="shared" si="22"/>
        <v>65529497059363.961</v>
      </c>
      <c r="AK64" s="52"/>
    </row>
    <row r="65" spans="1:37">
      <c r="D65" s="44" t="s">
        <v>1014</v>
      </c>
      <c r="E65" s="51">
        <f t="shared" ref="E65:AI65" si="23">E60*(E63/SUM(E63:E64))/E61</f>
        <v>2.7886314041876358E-3</v>
      </c>
      <c r="F65" s="51">
        <f t="shared" si="23"/>
        <v>2.7556891888919264E-3</v>
      </c>
      <c r="G65" s="51">
        <f t="shared" si="23"/>
        <v>2.7696564056032642E-3</v>
      </c>
      <c r="H65" s="51">
        <f t="shared" si="23"/>
        <v>2.7872275539955311E-3</v>
      </c>
      <c r="I65" s="51">
        <f t="shared" si="23"/>
        <v>2.8031081143524796E-3</v>
      </c>
      <c r="J65" s="51">
        <f t="shared" si="23"/>
        <v>2.81813106819319E-3</v>
      </c>
      <c r="K65" s="51">
        <f t="shared" si="23"/>
        <v>2.829894306822206E-3</v>
      </c>
      <c r="L65" s="51">
        <f t="shared" si="23"/>
        <v>2.8398309836086565E-3</v>
      </c>
      <c r="M65" s="51">
        <f t="shared" si="23"/>
        <v>2.8503350766667006E-3</v>
      </c>
      <c r="N65" s="51">
        <f t="shared" si="23"/>
        <v>2.860666143155742E-3</v>
      </c>
      <c r="O65" s="51">
        <f t="shared" si="23"/>
        <v>2.8678428813233895E-3</v>
      </c>
      <c r="P65" s="51">
        <f t="shared" si="23"/>
        <v>2.8718605339489063E-3</v>
      </c>
      <c r="Q65" s="51">
        <f t="shared" si="23"/>
        <v>2.8789445208758663E-3</v>
      </c>
      <c r="R65" s="51">
        <f t="shared" si="23"/>
        <v>2.8861704755862925E-3</v>
      </c>
      <c r="S65" s="51">
        <f t="shared" si="23"/>
        <v>2.8932849200353724E-3</v>
      </c>
      <c r="T65" s="51">
        <f t="shared" si="23"/>
        <v>2.9010566449573501E-3</v>
      </c>
      <c r="U65" s="51">
        <f t="shared" si="23"/>
        <v>2.9066621743549089E-3</v>
      </c>
      <c r="V65" s="51">
        <f t="shared" si="23"/>
        <v>2.9115619630650769E-3</v>
      </c>
      <c r="W65" s="51">
        <f t="shared" si="23"/>
        <v>2.9154126675019851E-3</v>
      </c>
      <c r="X65" s="51">
        <f t="shared" si="23"/>
        <v>2.9218594995082748E-3</v>
      </c>
      <c r="Y65" s="51">
        <f t="shared" si="23"/>
        <v>2.9262655622791672E-3</v>
      </c>
      <c r="Z65" s="51">
        <f t="shared" si="23"/>
        <v>2.9305044045295943E-3</v>
      </c>
      <c r="AA65" s="51">
        <f t="shared" si="23"/>
        <v>2.9349871302892278E-3</v>
      </c>
      <c r="AB65" s="51">
        <f t="shared" si="23"/>
        <v>2.9376475213264744E-3</v>
      </c>
      <c r="AC65" s="51">
        <f t="shared" si="23"/>
        <v>2.939087341190731E-3</v>
      </c>
      <c r="AD65" s="51">
        <f t="shared" si="23"/>
        <v>2.940308718802302E-3</v>
      </c>
      <c r="AE65" s="51">
        <f t="shared" si="23"/>
        <v>2.9387214771998895E-3</v>
      </c>
      <c r="AF65" s="51">
        <f t="shared" si="23"/>
        <v>2.9355185286873979E-3</v>
      </c>
      <c r="AG65" s="51">
        <f t="shared" si="23"/>
        <v>2.9295902986196955E-3</v>
      </c>
      <c r="AH65" s="51">
        <f t="shared" si="23"/>
        <v>2.9174287092040125E-3</v>
      </c>
      <c r="AI65" s="51">
        <f t="shared" si="23"/>
        <v>2.8921458902502941E-3</v>
      </c>
      <c r="AK65" s="52"/>
    </row>
    <row r="66" spans="1:37">
      <c r="D66" s="44" t="s">
        <v>1032</v>
      </c>
      <c r="E66" s="51">
        <f t="shared" ref="E66:AI66" si="24">E60*(E64/SUM(E63:E64))/E62</f>
        <v>8.6779318844095821E-4</v>
      </c>
      <c r="F66" s="51">
        <f t="shared" si="24"/>
        <v>8.5754191249145704E-4</v>
      </c>
      <c r="G66" s="51">
        <f t="shared" si="24"/>
        <v>8.6188836555993204E-4</v>
      </c>
      <c r="H66" s="51">
        <f t="shared" si="24"/>
        <v>8.6735632481227246E-4</v>
      </c>
      <c r="I66" s="51">
        <f t="shared" si="24"/>
        <v>8.722981905911958E-4</v>
      </c>
      <c r="J66" s="51">
        <f t="shared" si="24"/>
        <v>8.7697317811147335E-4</v>
      </c>
      <c r="K66" s="51">
        <f t="shared" si="24"/>
        <v>8.8063377604526117E-4</v>
      </c>
      <c r="L66" s="51">
        <f t="shared" si="24"/>
        <v>8.8372596686620388E-4</v>
      </c>
      <c r="M66" s="51">
        <f t="shared" si="24"/>
        <v>8.8699473174951981E-4</v>
      </c>
      <c r="N66" s="51">
        <f t="shared" si="24"/>
        <v>8.902096525580061E-4</v>
      </c>
      <c r="O66" s="51">
        <f t="shared" si="24"/>
        <v>8.9244297908791471E-4</v>
      </c>
      <c r="P66" s="51">
        <f t="shared" si="24"/>
        <v>8.936932309414619E-4</v>
      </c>
      <c r="Q66" s="51">
        <f t="shared" si="24"/>
        <v>8.9589769424664779E-4</v>
      </c>
      <c r="R66" s="51">
        <f t="shared" si="24"/>
        <v>8.9814633645453313E-4</v>
      </c>
      <c r="S66" s="51">
        <f t="shared" si="24"/>
        <v>9.0036027782490653E-4</v>
      </c>
      <c r="T66" s="51">
        <f t="shared" si="24"/>
        <v>9.0277875806564413E-4</v>
      </c>
      <c r="U66" s="51">
        <f t="shared" si="24"/>
        <v>9.0452314071209287E-4</v>
      </c>
      <c r="V66" s="51">
        <f t="shared" si="24"/>
        <v>9.0604790417172349E-4</v>
      </c>
      <c r="W66" s="51">
        <f t="shared" si="24"/>
        <v>9.0724620347941648E-4</v>
      </c>
      <c r="X66" s="51">
        <f t="shared" si="24"/>
        <v>9.092523907774868E-4</v>
      </c>
      <c r="Y66" s="51">
        <f t="shared" si="24"/>
        <v>9.10623511842351E-4</v>
      </c>
      <c r="Z66" s="51">
        <f t="shared" si="24"/>
        <v>9.1194259561450965E-4</v>
      </c>
      <c r="AA66" s="51">
        <f t="shared" si="24"/>
        <v>9.1333757340684811E-4</v>
      </c>
      <c r="AB66" s="51">
        <f t="shared" si="24"/>
        <v>9.1416545952232578E-4</v>
      </c>
      <c r="AC66" s="51">
        <f t="shared" si="24"/>
        <v>9.1461351654015461E-4</v>
      </c>
      <c r="AD66" s="51">
        <f t="shared" si="24"/>
        <v>9.1499359659313092E-4</v>
      </c>
      <c r="AE66" s="51">
        <f t="shared" si="24"/>
        <v>9.1449966345843439E-4</v>
      </c>
      <c r="AF66" s="51">
        <f t="shared" si="24"/>
        <v>9.135029390803422E-4</v>
      </c>
      <c r="AG66" s="51">
        <f t="shared" si="24"/>
        <v>9.1165813533018096E-4</v>
      </c>
      <c r="AH66" s="51">
        <f t="shared" si="24"/>
        <v>9.078735747605418E-4</v>
      </c>
      <c r="AI66" s="51">
        <f t="shared" si="24"/>
        <v>9.0000582356198787E-4</v>
      </c>
    </row>
    <row r="67" spans="1:37">
      <c r="B67" s="50"/>
      <c r="C67" s="50"/>
      <c r="D67" s="50"/>
      <c r="E67" s="50"/>
      <c r="F67" s="50"/>
      <c r="G67" s="50"/>
      <c r="H67" s="50"/>
      <c r="I67" s="50"/>
      <c r="J67" s="50"/>
      <c r="K67" s="50"/>
      <c r="L67" s="50"/>
      <c r="M67" s="50"/>
      <c r="N67" s="50"/>
      <c r="O67" s="50"/>
      <c r="P67" s="50"/>
      <c r="Q67" s="50"/>
      <c r="R67" s="50"/>
      <c r="S67" s="50"/>
      <c r="T67" s="50"/>
      <c r="U67" s="50"/>
      <c r="V67" s="50"/>
      <c r="W67" s="50"/>
      <c r="X67" s="50"/>
      <c r="Y67" s="50"/>
      <c r="Z67" s="50"/>
      <c r="AA67" s="50"/>
      <c r="AB67" s="50"/>
      <c r="AC67" s="50"/>
      <c r="AD67" s="50"/>
      <c r="AE67" s="50"/>
      <c r="AF67" s="50"/>
      <c r="AG67" s="50"/>
    </row>
    <row r="68" spans="1:37">
      <c r="A68" t="s">
        <v>1018</v>
      </c>
      <c r="B68" s="50">
        <v>0.95</v>
      </c>
      <c r="C68" s="50"/>
      <c r="D68" s="54" t="s">
        <v>1023</v>
      </c>
      <c r="E68" s="50"/>
      <c r="F68" s="50"/>
      <c r="G68" s="50"/>
      <c r="H68" s="50"/>
      <c r="I68" s="50"/>
      <c r="J68" s="50"/>
      <c r="K68" s="50"/>
      <c r="L68" s="50"/>
      <c r="M68" s="50"/>
      <c r="N68" s="50"/>
      <c r="O68" s="50"/>
      <c r="P68" s="50"/>
      <c r="Q68" s="50"/>
      <c r="R68" s="50"/>
      <c r="S68" s="50"/>
      <c r="T68" s="50"/>
      <c r="U68" s="50"/>
      <c r="V68" s="50"/>
      <c r="W68" s="50"/>
      <c r="X68" s="50"/>
      <c r="Y68" s="50"/>
      <c r="Z68" s="50"/>
      <c r="AA68" s="50"/>
      <c r="AB68" s="50"/>
      <c r="AC68" s="50"/>
      <c r="AD68" s="50"/>
      <c r="AE68" s="50"/>
      <c r="AF68" s="50"/>
      <c r="AG68" s="50"/>
    </row>
    <row r="69" spans="1:37">
      <c r="A69" t="s">
        <v>1019</v>
      </c>
      <c r="B69" s="50">
        <v>0.32500000000000001</v>
      </c>
      <c r="C69" s="50"/>
      <c r="D69" s="50"/>
      <c r="E69" s="50"/>
      <c r="F69" s="50"/>
      <c r="G69" s="50"/>
      <c r="H69" s="50"/>
      <c r="I69" s="50"/>
      <c r="J69" s="50"/>
      <c r="K69" s="50"/>
      <c r="L69" s="50"/>
      <c r="M69" s="50"/>
      <c r="N69" s="50"/>
      <c r="O69" s="50"/>
      <c r="P69" s="50"/>
      <c r="Q69" s="50"/>
      <c r="R69" s="50"/>
      <c r="S69" s="50"/>
      <c r="T69" s="50"/>
      <c r="U69" s="50"/>
      <c r="V69" s="50"/>
      <c r="W69" s="50"/>
      <c r="X69" s="50"/>
      <c r="Y69" s="50"/>
      <c r="Z69" s="50"/>
      <c r="AA69" s="50"/>
      <c r="AB69" s="50"/>
      <c r="AC69" s="50"/>
      <c r="AD69" s="50"/>
      <c r="AE69" s="50"/>
      <c r="AF69" s="50"/>
      <c r="AG69" s="50"/>
    </row>
    <row r="71" spans="1:37">
      <c r="A71" s="2" t="s">
        <v>1713</v>
      </c>
    </row>
    <row r="72" spans="1:37">
      <c r="B72">
        <v>2020</v>
      </c>
      <c r="C72" s="116">
        <v>2021</v>
      </c>
      <c r="D72" s="116">
        <v>2022</v>
      </c>
      <c r="E72" s="116">
        <v>2023</v>
      </c>
      <c r="F72" s="116">
        <v>2024</v>
      </c>
      <c r="G72" s="116">
        <v>2025</v>
      </c>
      <c r="H72" s="116">
        <v>2026</v>
      </c>
      <c r="I72" s="116">
        <v>2027</v>
      </c>
      <c r="J72" s="116">
        <v>2028</v>
      </c>
      <c r="K72" s="116">
        <v>2029</v>
      </c>
      <c r="L72" s="116">
        <v>2030</v>
      </c>
      <c r="M72" s="116">
        <v>2031</v>
      </c>
      <c r="N72" s="116">
        <v>2032</v>
      </c>
      <c r="O72" s="116">
        <v>2033</v>
      </c>
      <c r="P72" s="116">
        <v>2034</v>
      </c>
      <c r="Q72" s="116">
        <v>2035</v>
      </c>
      <c r="R72" s="116">
        <v>2036</v>
      </c>
      <c r="S72" s="116">
        <v>2037</v>
      </c>
      <c r="T72" s="116">
        <v>2038</v>
      </c>
      <c r="U72" s="116">
        <v>2039</v>
      </c>
      <c r="V72" s="116">
        <v>2040</v>
      </c>
      <c r="W72" s="116">
        <v>2041</v>
      </c>
      <c r="X72" s="116">
        <v>2042</v>
      </c>
      <c r="Y72" s="116">
        <v>2043</v>
      </c>
      <c r="Z72" s="116">
        <v>2044</v>
      </c>
      <c r="AA72" s="116">
        <v>2045</v>
      </c>
      <c r="AB72" s="116">
        <v>2046</v>
      </c>
      <c r="AC72" s="116">
        <v>2047</v>
      </c>
      <c r="AD72" s="116">
        <v>2048</v>
      </c>
      <c r="AE72" s="116">
        <v>2049</v>
      </c>
      <c r="AF72" s="116">
        <v>2050</v>
      </c>
      <c r="AG72" s="116"/>
      <c r="AH72" s="116"/>
      <c r="AI72" s="116"/>
    </row>
    <row r="73" spans="1:37">
      <c r="A73" s="116" t="s">
        <v>1716</v>
      </c>
      <c r="B73" s="123">
        <f>INDEX('AEO 7 (2021)'!$45:$45,MATCH(B$72,'AEO 7 (2021)'!$1:$1,0))/INDEX('AEO 7 (2021)'!$46:$46,MATCH(B$72,'AEO 7 (2021)'!$1:$1,0))</f>
        <v>1.0825453242881782</v>
      </c>
      <c r="C73" s="123">
        <f>INDEX('AEO 7'!$45:$45,MATCH(C$72,'AEO 7'!$1:$1,0))/INDEX('AEO 7'!$46:$46,MATCH(C$72,'AEO 7'!$1:$1,0))</f>
        <v>1.0768369654989525</v>
      </c>
      <c r="D73" s="123">
        <f>INDEX('AEO 7'!$45:$45,MATCH(D$72,'AEO 7'!$1:$1,0))/INDEX('AEO 7'!$46:$46,MATCH(D$72,'AEO 7'!$1:$1,0))</f>
        <v>1.0656349174097737</v>
      </c>
      <c r="E73" s="123">
        <f>INDEX('AEO 7'!$45:$45,MATCH(E$72,'AEO 7'!$1:$1,0))/INDEX('AEO 7'!$46:$46,MATCH(E$72,'AEO 7'!$1:$1,0))</f>
        <v>1.0634009475696473</v>
      </c>
      <c r="F73" s="123">
        <f>INDEX('AEO 7'!$45:$45,MATCH(F$72,'AEO 7'!$1:$1,0))/INDEX('AEO 7'!$46:$46,MATCH(F$72,'AEO 7'!$1:$1,0))</f>
        <v>1.0656407305653037</v>
      </c>
      <c r="G73" s="123">
        <f>INDEX('AEO 7'!$45:$45,MATCH(G$72,'AEO 7'!$1:$1,0))/INDEX('AEO 7'!$46:$46,MATCH(G$72,'AEO 7'!$1:$1,0))</f>
        <v>1.0745324345809821</v>
      </c>
      <c r="H73" s="123">
        <f>INDEX('AEO 7'!$45:$45,MATCH(H$72,'AEO 7'!$1:$1,0))/INDEX('AEO 7'!$46:$46,MATCH(H$72,'AEO 7'!$1:$1,0))</f>
        <v>1.0835145142917868</v>
      </c>
      <c r="I73" s="123">
        <f>INDEX('AEO 7'!$45:$45,MATCH(I$72,'AEO 7'!$1:$1,0))/INDEX('AEO 7'!$46:$46,MATCH(I$72,'AEO 7'!$1:$1,0))</f>
        <v>1.0890870315482764</v>
      </c>
      <c r="J73" s="123">
        <f>INDEX('AEO 7'!$45:$45,MATCH(J$72,'AEO 7'!$1:$1,0))/INDEX('AEO 7'!$46:$46,MATCH(J$72,'AEO 7'!$1:$1,0))</f>
        <v>1.0788780492910768</v>
      </c>
      <c r="K73" s="123">
        <f>INDEX('AEO 7'!$45:$45,MATCH(K$72,'AEO 7'!$1:$1,0))/INDEX('AEO 7'!$46:$46,MATCH(K$72,'AEO 7'!$1:$1,0))</f>
        <v>1.0753482097092217</v>
      </c>
      <c r="L73" s="123">
        <f>INDEX('AEO 7'!$45:$45,MATCH(L$72,'AEO 7'!$1:$1,0))/INDEX('AEO 7'!$46:$46,MATCH(L$72,'AEO 7'!$1:$1,0))</f>
        <v>1.0705899036475981</v>
      </c>
      <c r="M73" s="123">
        <f>INDEX('AEO 7'!$45:$45,MATCH(M$72,'AEO 7'!$1:$1,0))/INDEX('AEO 7'!$46:$46,MATCH(M$72,'AEO 7'!$1:$1,0))</f>
        <v>1.0650495658151533</v>
      </c>
      <c r="N73" s="123">
        <f>INDEX('AEO 7'!$45:$45,MATCH(N$72,'AEO 7'!$1:$1,0))/INDEX('AEO 7'!$46:$46,MATCH(N$72,'AEO 7'!$1:$1,0))</f>
        <v>1.0585239939341908</v>
      </c>
      <c r="O73" s="123">
        <f>INDEX('AEO 7'!$45:$45,MATCH(O$72,'AEO 7'!$1:$1,0))/INDEX('AEO 7'!$46:$46,MATCH(O$72,'AEO 7'!$1:$1,0))</f>
        <v>1.0523770863076083</v>
      </c>
      <c r="P73" s="123">
        <f>INDEX('AEO 7'!$45:$45,MATCH(P$72,'AEO 7'!$1:$1,0))/INDEX('AEO 7'!$46:$46,MATCH(P$72,'AEO 7'!$1:$1,0))</f>
        <v>1.046207317704162</v>
      </c>
      <c r="Q73" s="123">
        <f>INDEX('AEO 7'!$45:$45,MATCH(Q$72,'AEO 7'!$1:$1,0))/INDEX('AEO 7'!$46:$46,MATCH(Q$72,'AEO 7'!$1:$1,0))</f>
        <v>1.0405028550292439</v>
      </c>
      <c r="R73" s="123">
        <f>INDEX('AEO 7'!$45:$45,MATCH(R$72,'AEO 7'!$1:$1,0))/INDEX('AEO 7'!$46:$46,MATCH(R$72,'AEO 7'!$1:$1,0))</f>
        <v>1.0355519136200098</v>
      </c>
      <c r="S73" s="123">
        <f>INDEX('AEO 7'!$45:$45,MATCH(S$72,'AEO 7'!$1:$1,0))/INDEX('AEO 7'!$46:$46,MATCH(S$72,'AEO 7'!$1:$1,0))</f>
        <v>1.0316331423803879</v>
      </c>
      <c r="T73" s="123">
        <f>INDEX('AEO 7'!$45:$45,MATCH(T$72,'AEO 7'!$1:$1,0))/INDEX('AEO 7'!$46:$46,MATCH(T$72,'AEO 7'!$1:$1,0))</f>
        <v>1.0279405132780466</v>
      </c>
      <c r="U73" s="123">
        <f>INDEX('AEO 7'!$45:$45,MATCH(U$72,'AEO 7'!$1:$1,0))/INDEX('AEO 7'!$46:$46,MATCH(U$72,'AEO 7'!$1:$1,0))</f>
        <v>1.0246393105138916</v>
      </c>
      <c r="V73" s="123">
        <f>INDEX('AEO 7'!$45:$45,MATCH(V$72,'AEO 7'!$1:$1,0))/INDEX('AEO 7'!$46:$46,MATCH(V$72,'AEO 7'!$1:$1,0))</f>
        <v>1.0211884450547155</v>
      </c>
      <c r="W73" s="123">
        <f>INDEX('AEO 7'!$45:$45,MATCH(W$72,'AEO 7'!$1:$1,0))/INDEX('AEO 7'!$46:$46,MATCH(W$72,'AEO 7'!$1:$1,0))</f>
        <v>1.0188427755869502</v>
      </c>
      <c r="X73" s="123">
        <f>INDEX('AEO 7'!$45:$45,MATCH(X$72,'AEO 7'!$1:$1,0))/INDEX('AEO 7'!$46:$46,MATCH(X$72,'AEO 7'!$1:$1,0))</f>
        <v>1.0165230038849524</v>
      </c>
      <c r="Y73" s="123">
        <f>INDEX('AEO 7'!$45:$45,MATCH(Y$72,'AEO 7'!$1:$1,0))/INDEX('AEO 7'!$46:$46,MATCH(Y$72,'AEO 7'!$1:$1,0))</f>
        <v>1.0148745612062235</v>
      </c>
      <c r="Z73" s="123">
        <f>INDEX('AEO 7'!$45:$45,MATCH(Z$72,'AEO 7'!$1:$1,0))/INDEX('AEO 7'!$46:$46,MATCH(Z$72,'AEO 7'!$1:$1,0))</f>
        <v>1.013563948187709</v>
      </c>
      <c r="AA73" s="123">
        <f>INDEX('AEO 7'!$45:$45,MATCH(AA$72,'AEO 7'!$1:$1,0))/INDEX('AEO 7'!$46:$46,MATCH(AA$72,'AEO 7'!$1:$1,0))</f>
        <v>1.0124237965293401</v>
      </c>
      <c r="AB73" s="123">
        <f>INDEX('AEO 7'!$45:$45,MATCH(AB$72,'AEO 7'!$1:$1,0))/INDEX('AEO 7'!$46:$46,MATCH(AB$72,'AEO 7'!$1:$1,0))</f>
        <v>1.0125378293209728</v>
      </c>
      <c r="AC73" s="123">
        <f>INDEX('AEO 7'!$45:$45,MATCH(AC$72,'AEO 7'!$1:$1,0))/INDEX('AEO 7'!$46:$46,MATCH(AC$72,'AEO 7'!$1:$1,0))</f>
        <v>1.011203103573254</v>
      </c>
      <c r="AD73" s="123">
        <f>INDEX('AEO 7'!$45:$45,MATCH(AD$72,'AEO 7'!$1:$1,0))/INDEX('AEO 7'!$46:$46,MATCH(AD$72,'AEO 7'!$1:$1,0))</f>
        <v>1.009748298827281</v>
      </c>
      <c r="AE73" s="123">
        <f>INDEX('AEO 7'!$45:$45,MATCH(AE$72,'AEO 7'!$1:$1,0))/INDEX('AEO 7'!$46:$46,MATCH(AE$72,'AEO 7'!$1:$1,0))</f>
        <v>1.00747823414689</v>
      </c>
      <c r="AF73" s="123">
        <f>INDEX('AEO 7'!$45:$45,MATCH(AF$72,'AEO 7'!$1:$1,0))/INDEX('AEO 7'!$46:$46,MATCH(AF$72,'AEO 7'!$1:$1,0))</f>
        <v>1.0064306178505822</v>
      </c>
    </row>
    <row r="74" spans="1:37">
      <c r="A74" s="116" t="s">
        <v>1714</v>
      </c>
      <c r="B74" s="123">
        <f>INDEX('AEO 49 (2021)'!$184:$184,MATCH(B$72,'AEO 49 (2021)'!$1:$1,0))/INDEX('AEO 49 (2021)'!$110:$110,MATCH(B$72,'AEO 49 (2021)'!$1:$1,0))</f>
        <v>1.1551427069838081</v>
      </c>
      <c r="C74" s="123">
        <f>INDEX('AEO 49'!$184:$184,MATCH(C$72,'AEO 49'!$1:$1,0))/INDEX('AEO 49'!$110:$110,MATCH(C$72,'AEO 49'!$1:$1,0))</f>
        <v>1.1667977940950345</v>
      </c>
      <c r="D74" s="123">
        <f>INDEX('AEO 49'!$184:$184,MATCH(D$72,'AEO 49'!$1:$1,0))/INDEX('AEO 49'!$110:$110,MATCH(D$72,'AEO 49'!$1:$1,0))</f>
        <v>1.1555885447429184</v>
      </c>
      <c r="E74" s="123">
        <f>INDEX('AEO 49'!$184:$184,MATCH(E$72,'AEO 49'!$1:$1,0))/INDEX('AEO 49'!$110:$110,MATCH(E$72,'AEO 49'!$1:$1,0))</f>
        <v>1.1513904148439549</v>
      </c>
      <c r="F74" s="123">
        <f>INDEX('AEO 49'!$184:$184,MATCH(F$72,'AEO 49'!$1:$1,0))/INDEX('AEO 49'!$110:$110,MATCH(F$72,'AEO 49'!$1:$1,0))</f>
        <v>1.155944140297867</v>
      </c>
      <c r="G74" s="123">
        <f>INDEX('AEO 49'!$184:$184,MATCH(G$72,'AEO 49'!$1:$1,0))/INDEX('AEO 49'!$110:$110,MATCH(G$72,'AEO 49'!$1:$1,0))</f>
        <v>1.1637318189232424</v>
      </c>
      <c r="H74" s="123">
        <f>INDEX('AEO 49'!$184:$184,MATCH(H$72,'AEO 49'!$1:$1,0))/INDEX('AEO 49'!$110:$110,MATCH(H$72,'AEO 49'!$1:$1,0))</f>
        <v>1.1679037621981223</v>
      </c>
      <c r="I74" s="123">
        <f>INDEX('AEO 49'!$184:$184,MATCH(I$72,'AEO 49'!$1:$1,0))/INDEX('AEO 49'!$110:$110,MATCH(I$72,'AEO 49'!$1:$1,0))</f>
        <v>1.1645373518930557</v>
      </c>
      <c r="J74" s="123">
        <f>INDEX('AEO 49'!$184:$184,MATCH(J$72,'AEO 49'!$1:$1,0))/INDEX('AEO 49'!$110:$110,MATCH(J$72,'AEO 49'!$1:$1,0))</f>
        <v>1.1453336254563542</v>
      </c>
      <c r="K74" s="123">
        <f>INDEX('AEO 49'!$184:$184,MATCH(K$72,'AEO 49'!$1:$1,0))/INDEX('AEO 49'!$110:$110,MATCH(K$72,'AEO 49'!$1:$1,0))</f>
        <v>1.130314006395793</v>
      </c>
      <c r="L74" s="123">
        <f>INDEX('AEO 49'!$184:$184,MATCH(L$72,'AEO 49'!$1:$1,0))/INDEX('AEO 49'!$110:$110,MATCH(L$72,'AEO 49'!$1:$1,0))</f>
        <v>1.1152159682577534</v>
      </c>
      <c r="M74" s="123">
        <f>INDEX('AEO 49'!$184:$184,MATCH(M$72,'AEO 49'!$1:$1,0))/INDEX('AEO 49'!$110:$110,MATCH(M$72,'AEO 49'!$1:$1,0))</f>
        <v>1.1007562279847034</v>
      </c>
      <c r="N74" s="123">
        <f>INDEX('AEO 49'!$184:$184,MATCH(N$72,'AEO 49'!$1:$1,0))/INDEX('AEO 49'!$110:$110,MATCH(N$72,'AEO 49'!$1:$1,0))</f>
        <v>1.0863843380872111</v>
      </c>
      <c r="O74" s="123">
        <f>INDEX('AEO 49'!$184:$184,MATCH(O$72,'AEO 49'!$1:$1,0))/INDEX('AEO 49'!$110:$110,MATCH(O$72,'AEO 49'!$1:$1,0))</f>
        <v>1.0742166294993616</v>
      </c>
      <c r="P74" s="123">
        <f>INDEX('AEO 49'!$184:$184,MATCH(P$72,'AEO 49'!$1:$1,0))/INDEX('AEO 49'!$110:$110,MATCH(P$72,'AEO 49'!$1:$1,0))</f>
        <v>1.0639329216360707</v>
      </c>
      <c r="Q74" s="123">
        <f>INDEX('AEO 49'!$184:$184,MATCH(Q$72,'AEO 49'!$1:$1,0))/INDEX('AEO 49'!$110:$110,MATCH(Q$72,'AEO 49'!$1:$1,0))</f>
        <v>1.0549864247677627</v>
      </c>
      <c r="R74" s="123">
        <f>INDEX('AEO 49'!$184:$184,MATCH(R$72,'AEO 49'!$1:$1,0))/INDEX('AEO 49'!$110:$110,MATCH(R$72,'AEO 49'!$1:$1,0))</f>
        <v>1.0475843537482064</v>
      </c>
      <c r="S74" s="123">
        <f>INDEX('AEO 49'!$184:$184,MATCH(S$72,'AEO 49'!$1:$1,0))/INDEX('AEO 49'!$110:$110,MATCH(S$72,'AEO 49'!$1:$1,0))</f>
        <v>1.0409846918052725</v>
      </c>
      <c r="T74" s="123">
        <f>INDEX('AEO 49'!$184:$184,MATCH(T$72,'AEO 49'!$1:$1,0))/INDEX('AEO 49'!$110:$110,MATCH(T$72,'AEO 49'!$1:$1,0))</f>
        <v>1.0352872491191976</v>
      </c>
      <c r="U74" s="123">
        <f>INDEX('AEO 49'!$184:$184,MATCH(U$72,'AEO 49'!$1:$1,0))/INDEX('AEO 49'!$110:$110,MATCH(U$72,'AEO 49'!$1:$1,0))</f>
        <v>1.0302217944395702</v>
      </c>
      <c r="V74" s="123">
        <f>INDEX('AEO 49'!$184:$184,MATCH(V$72,'AEO 49'!$1:$1,0))/INDEX('AEO 49'!$110:$110,MATCH(V$72,'AEO 49'!$1:$1,0))</f>
        <v>1.0257473645410715</v>
      </c>
      <c r="W74" s="123">
        <f>INDEX('AEO 49'!$184:$184,MATCH(W$72,'AEO 49'!$1:$1,0))/INDEX('AEO 49'!$110:$110,MATCH(W$72,'AEO 49'!$1:$1,0))</f>
        <v>1.0217443387590552</v>
      </c>
      <c r="X74" s="123">
        <f>INDEX('AEO 49'!$184:$184,MATCH(X$72,'AEO 49'!$1:$1,0))/INDEX('AEO 49'!$110:$110,MATCH(X$72,'AEO 49'!$1:$1,0))</f>
        <v>1.0137270154581437</v>
      </c>
      <c r="Y74" s="123">
        <f>INDEX('AEO 49'!$184:$184,MATCH(Y$72,'AEO 49'!$1:$1,0))/INDEX('AEO 49'!$110:$110,MATCH(Y$72,'AEO 49'!$1:$1,0))</f>
        <v>1.0119153701685049</v>
      </c>
      <c r="Z74" s="123">
        <f>INDEX('AEO 49'!$184:$184,MATCH(Z$72,'AEO 49'!$1:$1,0))/INDEX('AEO 49'!$110:$110,MATCH(Z$72,'AEO 49'!$1:$1,0))</f>
        <v>1.0106936809089928</v>
      </c>
      <c r="AA74" s="123">
        <f>INDEX('AEO 49'!$184:$184,MATCH(AA$72,'AEO 49'!$1:$1,0))/INDEX('AEO 49'!$110:$110,MATCH(AA$72,'AEO 49'!$1:$1,0))</f>
        <v>1.0104775660253162</v>
      </c>
      <c r="AB74" s="123">
        <f>INDEX('AEO 49'!$184:$184,MATCH(AB$72,'AEO 49'!$1:$1,0))/INDEX('AEO 49'!$110:$110,MATCH(AB$72,'AEO 49'!$1:$1,0))</f>
        <v>1.0110246409151442</v>
      </c>
      <c r="AC74" s="123">
        <f>INDEX('AEO 49'!$184:$184,MATCH(AC$72,'AEO 49'!$1:$1,0))/INDEX('AEO 49'!$110:$110,MATCH(AC$72,'AEO 49'!$1:$1,0))</f>
        <v>1.012298667318877</v>
      </c>
      <c r="AD74" s="123">
        <f>INDEX('AEO 49'!$184:$184,MATCH(AD$72,'AEO 49'!$1:$1,0))/INDEX('AEO 49'!$110:$110,MATCH(AD$72,'AEO 49'!$1:$1,0))</f>
        <v>1.014179403331487</v>
      </c>
      <c r="AE74" s="123">
        <f>INDEX('AEO 49'!$184:$184,MATCH(AE$72,'AEO 49'!$1:$1,0))/INDEX('AEO 49'!$110:$110,MATCH(AE$72,'AEO 49'!$1:$1,0))</f>
        <v>1.0163567218556318</v>
      </c>
      <c r="AF74" s="123">
        <f>INDEX('AEO 49'!$184:$184,MATCH(AF$72,'AEO 49'!$1:$1,0))/INDEX('AEO 49'!$110:$110,MATCH(AF$72,'AEO 49'!$1:$1,0))</f>
        <v>1.0185591625670454</v>
      </c>
    </row>
    <row r="75" spans="1:37">
      <c r="A75" s="116" t="s">
        <v>1715</v>
      </c>
      <c r="B75" s="123">
        <f>INDEX('AEO 49 (2021)'!$195:$195,MATCH(B$72,'AEO 49 (2021)'!$1:$1,0))/INDEX('AEO 49 (2021)'!$121:$121,MATCH(B$72,'AEO 49 (2021)'!$1:$1,0))</f>
        <v>1.1072240793759101</v>
      </c>
      <c r="C75" s="116">
        <f>INDEX('AEO 49'!$195:$195,MATCH(C$72,'AEO 49'!$1:$1,0))/INDEX('AEO 49'!$121:$121,MATCH(C$72,'AEO 49'!$1:$1,0))</f>
        <v>1.1404017954641268</v>
      </c>
      <c r="D75" s="123">
        <f>INDEX('AEO 49'!$195:$195,MATCH(D$72,'AEO 49'!$1:$1,0))/INDEX('AEO 49'!$121:$121,MATCH(D$72,'AEO 49'!$1:$1,0))</f>
        <v>1.1412228722834457</v>
      </c>
      <c r="E75" s="123">
        <f>INDEX('AEO 49'!$195:$195,MATCH(E$72,'AEO 49'!$1:$1,0))/INDEX('AEO 49'!$121:$121,MATCH(E$72,'AEO 49'!$1:$1,0))</f>
        <v>1.1490976689318446</v>
      </c>
      <c r="F75" s="123">
        <f>INDEX('AEO 49'!$195:$195,MATCH(F$72,'AEO 49'!$1:$1,0))/INDEX('AEO 49'!$121:$121,MATCH(F$72,'AEO 49'!$1:$1,0))</f>
        <v>1.1604369782497885</v>
      </c>
      <c r="G75" s="123">
        <f>INDEX('AEO 49'!$195:$195,MATCH(G$72,'AEO 49'!$1:$1,0))/INDEX('AEO 49'!$121:$121,MATCH(G$72,'AEO 49'!$1:$1,0))</f>
        <v>1.1742038483830746</v>
      </c>
      <c r="H75" s="123">
        <f>INDEX('AEO 49'!$195:$195,MATCH(H$72,'AEO 49'!$1:$1,0))/INDEX('AEO 49'!$121:$121,MATCH(H$72,'AEO 49'!$1:$1,0))</f>
        <v>1.1870340661915486</v>
      </c>
      <c r="I75" s="123">
        <f>INDEX('AEO 49'!$195:$195,MATCH(I$72,'AEO 49'!$1:$1,0))/INDEX('AEO 49'!$121:$121,MATCH(I$72,'AEO 49'!$1:$1,0))</f>
        <v>1.2003824806875723</v>
      </c>
      <c r="J75" s="123">
        <f>INDEX('AEO 49'!$195:$195,MATCH(J$72,'AEO 49'!$1:$1,0))/INDEX('AEO 49'!$121:$121,MATCH(J$72,'AEO 49'!$1:$1,0))</f>
        <v>1.1956149285354407</v>
      </c>
      <c r="K75" s="123">
        <f>INDEX('AEO 49'!$195:$195,MATCH(K$72,'AEO 49'!$1:$1,0))/INDEX('AEO 49'!$121:$121,MATCH(K$72,'AEO 49'!$1:$1,0))</f>
        <v>1.2046073325323752</v>
      </c>
      <c r="L75" s="123">
        <f>INDEX('AEO 49'!$195:$195,MATCH(L$72,'AEO 49'!$1:$1,0))/INDEX('AEO 49'!$121:$121,MATCH(L$72,'AEO 49'!$1:$1,0))</f>
        <v>1.2094520651643115</v>
      </c>
      <c r="M75" s="123">
        <f>INDEX('AEO 49'!$195:$195,MATCH(M$72,'AEO 49'!$1:$1,0))/INDEX('AEO 49'!$121:$121,MATCH(M$72,'AEO 49'!$1:$1,0))</f>
        <v>1.2115636485949621</v>
      </c>
      <c r="N75" s="123">
        <f>INDEX('AEO 49'!$195:$195,MATCH(N$72,'AEO 49'!$1:$1,0))/INDEX('AEO 49'!$121:$121,MATCH(N$72,'AEO 49'!$1:$1,0))</f>
        <v>1.2041066164428431</v>
      </c>
      <c r="O75" s="123">
        <f>INDEX('AEO 49'!$195:$195,MATCH(O$72,'AEO 49'!$1:$1,0))/INDEX('AEO 49'!$121:$121,MATCH(O$72,'AEO 49'!$1:$1,0))</f>
        <v>1.1855246952500627</v>
      </c>
      <c r="P75" s="123">
        <f>INDEX('AEO 49'!$195:$195,MATCH(P$72,'AEO 49'!$1:$1,0))/INDEX('AEO 49'!$121:$121,MATCH(P$72,'AEO 49'!$1:$1,0))</f>
        <v>1.1683454936527349</v>
      </c>
      <c r="Q75" s="123">
        <f>INDEX('AEO 49'!$195:$195,MATCH(Q$72,'AEO 49'!$1:$1,0))/INDEX('AEO 49'!$121:$121,MATCH(Q$72,'AEO 49'!$1:$1,0))</f>
        <v>1.1516954154331445</v>
      </c>
      <c r="R75" s="123">
        <f>INDEX('AEO 49'!$195:$195,MATCH(R$72,'AEO 49'!$1:$1,0))/INDEX('AEO 49'!$121:$121,MATCH(R$72,'AEO 49'!$1:$1,0))</f>
        <v>1.1366592571034635</v>
      </c>
      <c r="S75" s="123">
        <f>INDEX('AEO 49'!$195:$195,MATCH(S$72,'AEO 49'!$1:$1,0))/INDEX('AEO 49'!$121:$121,MATCH(S$72,'AEO 49'!$1:$1,0))</f>
        <v>1.1232552433771867</v>
      </c>
      <c r="T75" s="123">
        <f>INDEX('AEO 49'!$195:$195,MATCH(T$72,'AEO 49'!$1:$1,0))/INDEX('AEO 49'!$121:$121,MATCH(T$72,'AEO 49'!$1:$1,0))</f>
        <v>1.1087304464612115</v>
      </c>
      <c r="U75" s="123">
        <f>INDEX('AEO 49'!$195:$195,MATCH(U$72,'AEO 49'!$1:$1,0))/INDEX('AEO 49'!$121:$121,MATCH(U$72,'AEO 49'!$1:$1,0))</f>
        <v>1.0982424674867128</v>
      </c>
      <c r="V75" s="123">
        <f>INDEX('AEO 49'!$195:$195,MATCH(V$72,'AEO 49'!$1:$1,0))/INDEX('AEO 49'!$121:$121,MATCH(V$72,'AEO 49'!$1:$1,0))</f>
        <v>1.0886618622302153</v>
      </c>
      <c r="W75" s="123">
        <f>INDEX('AEO 49'!$195:$195,MATCH(W$72,'AEO 49'!$1:$1,0))/INDEX('AEO 49'!$121:$121,MATCH(W$72,'AEO 49'!$1:$1,0))</f>
        <v>1.0801632490815372</v>
      </c>
      <c r="X75" s="123">
        <f>INDEX('AEO 49'!$195:$195,MATCH(X$72,'AEO 49'!$1:$1,0))/INDEX('AEO 49'!$121:$121,MATCH(X$72,'AEO 49'!$1:$1,0))</f>
        <v>1.0726698191307198</v>
      </c>
      <c r="Y75" s="123">
        <f>INDEX('AEO 49'!$195:$195,MATCH(Y$72,'AEO 49'!$1:$1,0))/INDEX('AEO 49'!$121:$121,MATCH(Y$72,'AEO 49'!$1:$1,0))</f>
        <v>1.0663361948614565</v>
      </c>
      <c r="Z75" s="123">
        <f>INDEX('AEO 49'!$195:$195,MATCH(Z$72,'AEO 49'!$1:$1,0))/INDEX('AEO 49'!$121:$121,MATCH(Z$72,'AEO 49'!$1:$1,0))</f>
        <v>1.0609683875072737</v>
      </c>
      <c r="AA75" s="123">
        <f>INDEX('AEO 49'!$195:$195,MATCH(AA$72,'AEO 49'!$1:$1,0))/INDEX('AEO 49'!$121:$121,MATCH(AA$72,'AEO 49'!$1:$1,0))</f>
        <v>1.0561052794364731</v>
      </c>
      <c r="AB75" s="123">
        <f>INDEX('AEO 49'!$195:$195,MATCH(AB$72,'AEO 49'!$1:$1,0))/INDEX('AEO 49'!$121:$121,MATCH(AB$72,'AEO 49'!$1:$1,0))</f>
        <v>1.0517221752474217</v>
      </c>
      <c r="AC75" s="123">
        <f>INDEX('AEO 49'!$195:$195,MATCH(AC$72,'AEO 49'!$1:$1,0))/INDEX('AEO 49'!$121:$121,MATCH(AC$72,'AEO 49'!$1:$1,0))</f>
        <v>1.0478653124301307</v>
      </c>
      <c r="AD75" s="123">
        <f>INDEX('AEO 49'!$195:$195,MATCH(AD$72,'AEO 49'!$1:$1,0))/INDEX('AEO 49'!$121:$121,MATCH(AD$72,'AEO 49'!$1:$1,0))</f>
        <v>1.0444766381041843</v>
      </c>
      <c r="AE75" s="123">
        <f>INDEX('AEO 49'!$195:$195,MATCH(AE$72,'AEO 49'!$1:$1,0))/INDEX('AEO 49'!$121:$121,MATCH(AE$72,'AEO 49'!$1:$1,0))</f>
        <v>1.041214020462202</v>
      </c>
      <c r="AF75" s="123">
        <f>INDEX('AEO 49'!$195:$195,MATCH(AF$72,'AEO 49'!$1:$1,0))/INDEX('AEO 49'!$121:$121,MATCH(AF$72,'AEO 49'!$1:$1,0))</f>
        <v>1.0382697961902092</v>
      </c>
    </row>
    <row r="76" spans="1:37">
      <c r="C76" s="116"/>
      <c r="D76" s="116"/>
      <c r="E76" s="116"/>
      <c r="F76" s="116"/>
      <c r="G76" s="116"/>
      <c r="H76" s="116"/>
      <c r="I76" s="116"/>
      <c r="J76" s="116"/>
      <c r="K76" s="116"/>
      <c r="L76" s="116"/>
      <c r="M76" s="116"/>
      <c r="N76" s="116"/>
      <c r="O76" s="116"/>
      <c r="P76" s="116"/>
      <c r="Q76" s="116"/>
      <c r="R76" s="116"/>
      <c r="S76" s="116"/>
      <c r="T76" s="116"/>
      <c r="U76" s="116"/>
      <c r="V76" s="116"/>
      <c r="W76" s="116"/>
      <c r="X76" s="116"/>
      <c r="Y76" s="116"/>
      <c r="Z76" s="116"/>
      <c r="AA76" s="116"/>
      <c r="AB76" s="116"/>
      <c r="AC76" s="116"/>
      <c r="AD76" s="116"/>
      <c r="AE76" s="116"/>
      <c r="AF76" s="116"/>
    </row>
    <row r="77" spans="1:37">
      <c r="A77" t="s">
        <v>1717</v>
      </c>
      <c r="B77" s="121">
        <f>INDEX('AEO 44 (2021)'!$79:$79,MATCH('Calculations Etc'!B72,'AEO 44 (2021)'!$1:$1,0))*1000</f>
        <v>728740.60100000002</v>
      </c>
      <c r="C77" s="121">
        <f>INDEX('AEO 44'!$79:$79,MATCH('Calculations Etc'!C72,'AEO 44'!$1:$1,0))*1000</f>
        <v>958632.69000000006</v>
      </c>
      <c r="D77" s="121">
        <f>INDEX('AEO 44'!$79:$79,MATCH('Calculations Etc'!D72,'AEO 44'!$1:$1,0))*1000</f>
        <v>961090.08799999999</v>
      </c>
      <c r="E77" s="121">
        <f>INDEX('AEO 44'!$79:$79,MATCH('Calculations Etc'!E72,'AEO 44'!$1:$1,0))*1000</f>
        <v>975499.14599999995</v>
      </c>
      <c r="F77" s="121">
        <f>INDEX('AEO 44'!$79:$79,MATCH('Calculations Etc'!F72,'AEO 44'!$1:$1,0))*1000</f>
        <v>977153.87</v>
      </c>
      <c r="G77" s="121">
        <f>INDEX('AEO 44'!$79:$79,MATCH('Calculations Etc'!G72,'AEO 44'!$1:$1,0))*1000</f>
        <v>982876.70900000003</v>
      </c>
      <c r="H77" s="121">
        <f>INDEX('AEO 44'!$79:$79,MATCH('Calculations Etc'!H72,'AEO 44'!$1:$1,0))*1000</f>
        <v>997555.78599999996</v>
      </c>
      <c r="I77" s="121">
        <f>INDEX('AEO 44'!$79:$79,MATCH('Calculations Etc'!I72,'AEO 44'!$1:$1,0))*1000</f>
        <v>996569.70200000005</v>
      </c>
      <c r="J77" s="121">
        <f>INDEX('AEO 44'!$79:$79,MATCH('Calculations Etc'!J72,'AEO 44'!$1:$1,0))*1000</f>
        <v>992127.56299999997</v>
      </c>
      <c r="K77" s="121">
        <f>INDEX('AEO 44'!$79:$79,MATCH('Calculations Etc'!K72,'AEO 44'!$1:$1,0))*1000</f>
        <v>1002650.4519999999</v>
      </c>
      <c r="L77" s="121">
        <f>INDEX('AEO 44'!$79:$79,MATCH('Calculations Etc'!L72,'AEO 44'!$1:$1,0))*1000</f>
        <v>996214.90500000003</v>
      </c>
      <c r="M77" s="121">
        <f>INDEX('AEO 44'!$79:$79,MATCH('Calculations Etc'!M72,'AEO 44'!$1:$1,0))*1000</f>
        <v>992424.98800000001</v>
      </c>
      <c r="N77" s="121">
        <f>INDEX('AEO 44'!$79:$79,MATCH('Calculations Etc'!N72,'AEO 44'!$1:$1,0))*1000</f>
        <v>990399.353</v>
      </c>
      <c r="O77" s="121">
        <f>INDEX('AEO 44'!$79:$79,MATCH('Calculations Etc'!O72,'AEO 44'!$1:$1,0))*1000</f>
        <v>989655.51800000004</v>
      </c>
      <c r="P77" s="121">
        <f>INDEX('AEO 44'!$79:$79,MATCH('Calculations Etc'!P72,'AEO 44'!$1:$1,0))*1000</f>
        <v>987570.06799999997</v>
      </c>
      <c r="Q77" s="121">
        <f>INDEX('AEO 44'!$79:$79,MATCH('Calculations Etc'!Q72,'AEO 44'!$1:$1,0))*1000</f>
        <v>984643.18799999997</v>
      </c>
      <c r="R77" s="121">
        <f>INDEX('AEO 44'!$79:$79,MATCH('Calculations Etc'!R72,'AEO 44'!$1:$1,0))*1000</f>
        <v>985924.80499999993</v>
      </c>
      <c r="S77" s="121">
        <f>INDEX('AEO 44'!$79:$79,MATCH('Calculations Etc'!S72,'AEO 44'!$1:$1,0))*1000</f>
        <v>990795.22699999996</v>
      </c>
      <c r="T77" s="121">
        <f>INDEX('AEO 44'!$79:$79,MATCH('Calculations Etc'!T72,'AEO 44'!$1:$1,0))*1000</f>
        <v>994588.80599999998</v>
      </c>
      <c r="U77" s="121">
        <f>INDEX('AEO 44'!$79:$79,MATCH('Calculations Etc'!U72,'AEO 44'!$1:$1,0))*1000</f>
        <v>1000233.5819999999</v>
      </c>
      <c r="V77" s="121">
        <f>INDEX('AEO 44'!$79:$79,MATCH('Calculations Etc'!V72,'AEO 44'!$1:$1,0))*1000</f>
        <v>1009153.442</v>
      </c>
      <c r="W77" s="121">
        <f>INDEX('AEO 44'!$79:$79,MATCH('Calculations Etc'!W72,'AEO 44'!$1:$1,0))*1000</f>
        <v>1011662.598</v>
      </c>
      <c r="X77" s="121">
        <f>INDEX('AEO 44'!$79:$79,MATCH('Calculations Etc'!X72,'AEO 44'!$1:$1,0))*1000</f>
        <v>1012296.814</v>
      </c>
      <c r="Y77" s="121">
        <f>INDEX('AEO 44'!$79:$79,MATCH('Calculations Etc'!Y72,'AEO 44'!$1:$1,0))*1000</f>
        <v>1015237.7320000001</v>
      </c>
      <c r="Z77" s="121">
        <f>INDEX('AEO 44'!$79:$79,MATCH('Calculations Etc'!Z72,'AEO 44'!$1:$1,0))*1000</f>
        <v>1016612.183</v>
      </c>
      <c r="AA77" s="121">
        <f>INDEX('AEO 44'!$79:$79,MATCH('Calculations Etc'!AA72,'AEO 44'!$1:$1,0))*1000</f>
        <v>1022533.63</v>
      </c>
      <c r="AB77" s="121">
        <f>INDEX('AEO 44'!$79:$79,MATCH('Calculations Etc'!AB72,'AEO 44'!$1:$1,0))*1000</f>
        <v>1027897.9489999999</v>
      </c>
      <c r="AC77" s="121">
        <f>INDEX('AEO 44'!$79:$79,MATCH('Calculations Etc'!AC72,'AEO 44'!$1:$1,0))*1000</f>
        <v>1027482.178</v>
      </c>
      <c r="AD77" s="121">
        <f>INDEX('AEO 44'!$79:$79,MATCH('Calculations Etc'!AD72,'AEO 44'!$1:$1,0))*1000</f>
        <v>1027854.0040000001</v>
      </c>
      <c r="AE77" s="121">
        <f>INDEX('AEO 44'!$79:$79,MATCH('Calculations Etc'!AE72,'AEO 44'!$1:$1,0))*1000</f>
        <v>1031773.8039999999</v>
      </c>
      <c r="AF77" s="121">
        <f>INDEX('AEO 44'!$79:$79,MATCH('Calculations Etc'!AF72,'AEO 44'!$1:$1,0))*1000</f>
        <v>1035522.583</v>
      </c>
    </row>
    <row r="78" spans="1:37">
      <c r="A78" t="s">
        <v>1718</v>
      </c>
      <c r="B78" s="121">
        <f>INDEX('AEO 49 (2021)'!$220:$220,MATCH(B$72,'AEO 49 (2021)'!$1:$1,0))*1000</f>
        <v>207952.133</v>
      </c>
      <c r="C78" s="121">
        <f>INDEX('AEO 49'!$220:$220,MATCH(C$72,'AEO 49'!$1:$1,0))*1000</f>
        <v>273346.58799999999</v>
      </c>
      <c r="D78" s="121">
        <f>INDEX('AEO 49'!$220:$220,MATCH(D$72,'AEO 49'!$1:$1,0))*1000</f>
        <v>273862.57899999997</v>
      </c>
      <c r="E78" s="121">
        <f>INDEX('AEO 49'!$220:$220,MATCH(E$72,'AEO 49'!$1:$1,0))*1000</f>
        <v>281425.29300000001</v>
      </c>
      <c r="F78" s="121">
        <f>INDEX('AEO 49'!$220:$220,MATCH(F$72,'AEO 49'!$1:$1,0))*1000</f>
        <v>284668.91500000004</v>
      </c>
      <c r="G78" s="121">
        <f>INDEX('AEO 49'!$220:$220,MATCH(G$72,'AEO 49'!$1:$1,0))*1000</f>
        <v>289161.83500000002</v>
      </c>
      <c r="H78" s="121">
        <f>INDEX('AEO 49'!$220:$220,MATCH(H$72,'AEO 49'!$1:$1,0))*1000</f>
        <v>295831.17700000003</v>
      </c>
      <c r="I78" s="121">
        <f>INDEX('AEO 49'!$220:$220,MATCH(I$72,'AEO 49'!$1:$1,0))*1000</f>
        <v>298571.01399999997</v>
      </c>
      <c r="J78" s="121">
        <f>INDEX('AEO 49'!$220:$220,MATCH(J$72,'AEO 49'!$1:$1,0))*1000</f>
        <v>298410.85800000001</v>
      </c>
      <c r="K78" s="121">
        <f>INDEX('AEO 49'!$220:$220,MATCH(K$72,'AEO 49'!$1:$1,0))*1000</f>
        <v>301040.43599999999</v>
      </c>
      <c r="L78" s="121">
        <f>INDEX('AEO 49'!$220:$220,MATCH(L$72,'AEO 49'!$1:$1,0))*1000</f>
        <v>302920.50199999998</v>
      </c>
      <c r="M78" s="121">
        <f>INDEX('AEO 49'!$220:$220,MATCH(M$72,'AEO 49'!$1:$1,0))*1000</f>
        <v>304930.48099999997</v>
      </c>
      <c r="N78" s="121">
        <f>INDEX('AEO 49'!$220:$220,MATCH(N$72,'AEO 49'!$1:$1,0))*1000</f>
        <v>307466.88799999998</v>
      </c>
      <c r="O78" s="121">
        <f>INDEX('AEO 49'!$220:$220,MATCH(O$72,'AEO 49'!$1:$1,0))*1000</f>
        <v>310497.772</v>
      </c>
      <c r="P78" s="121">
        <f>INDEX('AEO 49'!$220:$220,MATCH(P$72,'AEO 49'!$1:$1,0))*1000</f>
        <v>313081.696</v>
      </c>
      <c r="Q78" s="121">
        <f>INDEX('AEO 49'!$220:$220,MATCH(Q$72,'AEO 49'!$1:$1,0))*1000</f>
        <v>315341.91899999999</v>
      </c>
      <c r="R78" s="121">
        <f>INDEX('AEO 49'!$220:$220,MATCH(R$72,'AEO 49'!$1:$1,0))*1000</f>
        <v>318964.44699999999</v>
      </c>
      <c r="S78" s="121">
        <f>INDEX('AEO 49'!$220:$220,MATCH(S$72,'AEO 49'!$1:$1,0))*1000</f>
        <v>324009.24700000003</v>
      </c>
      <c r="T78" s="121">
        <f>INDEX('AEO 49'!$220:$220,MATCH(T$72,'AEO 49'!$1:$1,0))*1000</f>
        <v>328730.07199999999</v>
      </c>
      <c r="U78" s="121">
        <f>INDEX('AEO 49'!$220:$220,MATCH(U$72,'AEO 49'!$1:$1,0))*1000</f>
        <v>334045.929</v>
      </c>
      <c r="V78" s="121">
        <f>INDEX('AEO 49'!$220:$220,MATCH(V$72,'AEO 49'!$1:$1,0))*1000</f>
        <v>340729.33999999997</v>
      </c>
      <c r="W78" s="121">
        <f>INDEX('AEO 49'!$220:$220,MATCH(W$72,'AEO 49'!$1:$1,0))*1000</f>
        <v>345196.89899999998</v>
      </c>
      <c r="X78" s="121">
        <f>INDEX('AEO 49'!$220:$220,MATCH(X$72,'AEO 49'!$1:$1,0))*1000</f>
        <v>348774.68900000001</v>
      </c>
      <c r="Y78" s="121">
        <f>INDEX('AEO 49'!$220:$220,MATCH(Y$72,'AEO 49'!$1:$1,0))*1000</f>
        <v>353280.64</v>
      </c>
      <c r="Z78" s="121">
        <f>INDEX('AEO 49'!$220:$220,MATCH(Z$72,'AEO 49'!$1:$1,0))*1000</f>
        <v>357215.66800000001</v>
      </c>
      <c r="AA78" s="121">
        <f>INDEX('AEO 49'!$220:$220,MATCH(AA$72,'AEO 49'!$1:$1,0))*1000</f>
        <v>362881.65300000005</v>
      </c>
      <c r="AB78" s="121">
        <f>INDEX('AEO 49'!$220:$220,MATCH(AB$72,'AEO 49'!$1:$1,0))*1000</f>
        <v>368486.69400000002</v>
      </c>
      <c r="AC78" s="121">
        <f>INDEX('AEO 49'!$220:$220,MATCH(AC$72,'AEO 49'!$1:$1,0))*1000</f>
        <v>371854.12599999999</v>
      </c>
      <c r="AD78" s="121">
        <f>INDEX('AEO 49'!$220:$220,MATCH(AD$72,'AEO 49'!$1:$1,0))*1000</f>
        <v>375379.33299999998</v>
      </c>
      <c r="AE78" s="121">
        <f>INDEX('AEO 49'!$220:$220,MATCH(AE$72,'AEO 49'!$1:$1,0))*1000</f>
        <v>380394.897</v>
      </c>
      <c r="AF78" s="121">
        <f>INDEX('AEO 49'!$220:$220,MATCH(AF$72,'AEO 49'!$1:$1,0))*1000</f>
        <v>385409.24099999998</v>
      </c>
    </row>
    <row r="79" spans="1:37">
      <c r="A79" t="s">
        <v>1719</v>
      </c>
      <c r="B79" s="121">
        <f>INDEX('AEO 49 (2021)'!$231:$231,MATCH(B$72,'AEO 49 (2021)'!$1:$1,0))*1000</f>
        <v>143058.47200000001</v>
      </c>
      <c r="C79" s="121">
        <f>INDEX('AEO 49'!$231:$231,MATCH(C$72,'AEO 49'!$1:$1,0))*1000</f>
        <v>196087.09700000001</v>
      </c>
      <c r="D79" s="121">
        <f>INDEX('AEO 49'!$231:$231,MATCH(D$72,'AEO 49'!$1:$1,0))*1000</f>
        <v>202564.98699999999</v>
      </c>
      <c r="E79" s="121">
        <f>INDEX('AEO 49'!$231:$231,MATCH(E$72,'AEO 49'!$1:$1,0))*1000</f>
        <v>209118.94200000001</v>
      </c>
      <c r="F79" s="121">
        <f>INDEX('AEO 49'!$231:$231,MATCH(F$72,'AEO 49'!$1:$1,0))*1000</f>
        <v>211083.45</v>
      </c>
      <c r="G79" s="121">
        <f>INDEX('AEO 49'!$231:$231,MATCH(G$72,'AEO 49'!$1:$1,0))*1000</f>
        <v>212321.45699999999</v>
      </c>
      <c r="H79" s="121">
        <f>INDEX('AEO 49'!$231:$231,MATCH(H$72,'AEO 49'!$1:$1,0))*1000</f>
        <v>215384.033</v>
      </c>
      <c r="I79" s="121">
        <f>INDEX('AEO 49'!$231:$231,MATCH(I$72,'AEO 49'!$1:$1,0))*1000</f>
        <v>213928.024</v>
      </c>
      <c r="J79" s="121">
        <f>INDEX('AEO 49'!$231:$231,MATCH(J$72,'AEO 49'!$1:$1,0))*1000</f>
        <v>211695.34300000002</v>
      </c>
      <c r="K79" s="121">
        <f>INDEX('AEO 49'!$231:$231,MATCH(K$72,'AEO 49'!$1:$1,0))*1000</f>
        <v>212876.37299999999</v>
      </c>
      <c r="L79" s="121">
        <f>INDEX('AEO 49'!$231:$231,MATCH(L$72,'AEO 49'!$1:$1,0))*1000</f>
        <v>215172.45500000002</v>
      </c>
      <c r="M79" s="121">
        <f>INDEX('AEO 49'!$231:$231,MATCH(M$72,'AEO 49'!$1:$1,0))*1000</f>
        <v>216350.92199999999</v>
      </c>
      <c r="N79" s="121">
        <f>INDEX('AEO 49'!$231:$231,MATCH(N$72,'AEO 49'!$1:$1,0))*1000</f>
        <v>217060.13500000001</v>
      </c>
      <c r="O79" s="121">
        <f>INDEX('AEO 49'!$231:$231,MATCH(O$72,'AEO 49'!$1:$1,0))*1000</f>
        <v>219174.02599999998</v>
      </c>
      <c r="P79" s="121">
        <f>INDEX('AEO 49'!$231:$231,MATCH(P$72,'AEO 49'!$1:$1,0))*1000</f>
        <v>221597.321</v>
      </c>
      <c r="Q79" s="121">
        <f>INDEX('AEO 49'!$231:$231,MATCH(Q$72,'AEO 49'!$1:$1,0))*1000</f>
        <v>223019.04300000001</v>
      </c>
      <c r="R79" s="121">
        <f>INDEX('AEO 49'!$231:$231,MATCH(R$72,'AEO 49'!$1:$1,0))*1000</f>
        <v>224837.02099999998</v>
      </c>
      <c r="S79" s="121">
        <f>INDEX('AEO 49'!$231:$231,MATCH(S$72,'AEO 49'!$1:$1,0))*1000</f>
        <v>229252.37999999998</v>
      </c>
      <c r="T79" s="121">
        <f>INDEX('AEO 49'!$231:$231,MATCH(T$72,'AEO 49'!$1:$1,0))*1000</f>
        <v>233585.114</v>
      </c>
      <c r="U79" s="121">
        <f>INDEX('AEO 49'!$231:$231,MATCH(U$72,'AEO 49'!$1:$1,0))*1000</f>
        <v>238708.77100000001</v>
      </c>
      <c r="V79" s="121">
        <f>INDEX('AEO 49'!$231:$231,MATCH(V$72,'AEO 49'!$1:$1,0))*1000</f>
        <v>244130.37099999998</v>
      </c>
      <c r="W79" s="121">
        <f>INDEX('AEO 49'!$231:$231,MATCH(W$72,'AEO 49'!$1:$1,0))*1000</f>
        <v>247395.05</v>
      </c>
      <c r="X79" s="121">
        <f>INDEX('AEO 49'!$231:$231,MATCH(X$72,'AEO 49'!$1:$1,0))*1000</f>
        <v>251188.78200000001</v>
      </c>
      <c r="Y79" s="121">
        <f>INDEX('AEO 49'!$231:$231,MATCH(Y$72,'AEO 49'!$1:$1,0))*1000</f>
        <v>255554.26</v>
      </c>
      <c r="Z79" s="121">
        <f>INDEX('AEO 49'!$231:$231,MATCH(Z$72,'AEO 49'!$1:$1,0))*1000</f>
        <v>258892.30300000001</v>
      </c>
      <c r="AA79" s="121">
        <f>INDEX('AEO 49'!$231:$231,MATCH(AA$72,'AEO 49'!$1:$1,0))*1000</f>
        <v>262524.47499999998</v>
      </c>
      <c r="AB79" s="121">
        <f>INDEX('AEO 49'!$231:$231,MATCH(AB$72,'AEO 49'!$1:$1,0))*1000</f>
        <v>266872.34499999997</v>
      </c>
      <c r="AC79" s="121">
        <f>INDEX('AEO 49'!$231:$231,MATCH(AC$72,'AEO 49'!$1:$1,0))*1000</f>
        <v>268795.62399999995</v>
      </c>
      <c r="AD79" s="121">
        <f>INDEX('AEO 49'!$231:$231,MATCH(AD$72,'AEO 49'!$1:$1,0))*1000</f>
        <v>269491.88199999998</v>
      </c>
      <c r="AE79" s="121">
        <f>INDEX('AEO 49'!$231:$231,MATCH(AE$72,'AEO 49'!$1:$1,0))*1000</f>
        <v>274826.11100000003</v>
      </c>
      <c r="AF79" s="121">
        <f>INDEX('AEO 49'!$231:$231,MATCH(AF$72,'AEO 49'!$1:$1,0))*1000</f>
        <v>283200.95800000004</v>
      </c>
    </row>
    <row r="81" spans="1:32">
      <c r="A81" t="s">
        <v>1723</v>
      </c>
      <c r="B81">
        <f>SUMPRODUCT(B73:B75,B77:B79)/SUM(B77:B79)</f>
        <v>1.0997967850617139</v>
      </c>
      <c r="C81" s="116">
        <f t="shared" ref="C81:AF81" si="25">SUMPRODUCT(C73:C75,C77:C79)/SUM(C77:C79)</f>
        <v>1.1027844488780505</v>
      </c>
      <c r="D81" s="116">
        <f t="shared" si="25"/>
        <v>1.0934233799424238</v>
      </c>
      <c r="E81" s="116">
        <f t="shared" si="25"/>
        <v>1.0925155494060561</v>
      </c>
      <c r="F81" s="116">
        <f t="shared" si="25"/>
        <v>1.0966790217961537</v>
      </c>
      <c r="G81" s="116">
        <f t="shared" si="25"/>
        <v>1.1061658910372023</v>
      </c>
      <c r="H81" s="116">
        <f t="shared" si="25"/>
        <v>1.1148389692568526</v>
      </c>
      <c r="I81" s="116">
        <f t="shared" si="25"/>
        <v>1.119792388394067</v>
      </c>
      <c r="J81" s="116">
        <f t="shared" si="25"/>
        <v>1.1085297055527117</v>
      </c>
      <c r="K81" s="116">
        <f t="shared" si="25"/>
        <v>1.1044027342110316</v>
      </c>
      <c r="L81" s="116">
        <f t="shared" si="25"/>
        <v>1.0992481858788175</v>
      </c>
      <c r="M81" s="116">
        <f t="shared" si="25"/>
        <v>1.0931834937808849</v>
      </c>
      <c r="N81" s="116">
        <f t="shared" si="25"/>
        <v>1.0850377028820639</v>
      </c>
      <c r="O81" s="116">
        <f t="shared" si="25"/>
        <v>1.0760478428509788</v>
      </c>
      <c r="P81" s="116">
        <f t="shared" si="25"/>
        <v>1.0676328879640098</v>
      </c>
      <c r="Q81" s="116">
        <f t="shared" si="25"/>
        <v>1.0597840468009883</v>
      </c>
      <c r="R81" s="116">
        <f t="shared" si="25"/>
        <v>1.0529214227868269</v>
      </c>
      <c r="S81" s="116">
        <f t="shared" si="25"/>
        <v>1.0471990026265916</v>
      </c>
      <c r="T81" s="116">
        <f t="shared" si="25"/>
        <v>1.0416127877818353</v>
      </c>
      <c r="U81" s="116">
        <f t="shared" si="25"/>
        <v>1.03699447259245</v>
      </c>
      <c r="V81" s="116">
        <f t="shared" si="25"/>
        <v>1.0324968009245943</v>
      </c>
      <c r="W81" s="116">
        <f t="shared" si="25"/>
        <v>1.0289234652416701</v>
      </c>
      <c r="X81" s="116">
        <f t="shared" si="25"/>
        <v>1.0246657834738917</v>
      </c>
      <c r="Y81" s="116">
        <f t="shared" si="25"/>
        <v>1.0223285472933845</v>
      </c>
      <c r="Z81" s="116">
        <f t="shared" si="25"/>
        <v>1.0204526608657547</v>
      </c>
      <c r="AA81" s="116">
        <f t="shared" si="25"/>
        <v>1.0189538938661855</v>
      </c>
      <c r="AB81" s="116">
        <f t="shared" si="25"/>
        <v>1.0184897829655648</v>
      </c>
      <c r="AC81" s="116">
        <f t="shared" si="25"/>
        <v>1.0173549138909859</v>
      </c>
      <c r="AD81" s="116">
        <f t="shared" si="25"/>
        <v>1.0163377556241953</v>
      </c>
      <c r="AE81" s="116">
        <f t="shared" si="25"/>
        <v>1.0149760677395441</v>
      </c>
      <c r="AF81" s="116">
        <f t="shared" si="25"/>
        <v>1.0144648151654494</v>
      </c>
    </row>
    <row r="83" spans="1:32" s="116" customFormat="1">
      <c r="B83" s="116">
        <v>2019</v>
      </c>
      <c r="C83" s="116">
        <v>2020</v>
      </c>
      <c r="D83" s="116" t="s">
        <v>1724</v>
      </c>
    </row>
    <row r="84" spans="1:32">
      <c r="A84" t="s">
        <v>1720</v>
      </c>
      <c r="B84">
        <f>'AEO 7 (2020)'!C46</f>
        <v>13.941457</v>
      </c>
      <c r="C84">
        <f>'AEO 7 (2021)'!C46</f>
        <v>14.04214</v>
      </c>
      <c r="D84">
        <f>C84/B84</f>
        <v>1.0072218420212464</v>
      </c>
    </row>
    <row r="85" spans="1:32">
      <c r="A85" t="s">
        <v>1721</v>
      </c>
      <c r="B85">
        <f>'AEO 49 (2020)'!F108</f>
        <v>12.956725</v>
      </c>
      <c r="C85">
        <f>'AEO 49 (2021)'!G110</f>
        <v>13.988068999999999</v>
      </c>
      <c r="D85" s="116">
        <f>C85/B85</f>
        <v>1.0795991270942309</v>
      </c>
    </row>
    <row r="86" spans="1:32">
      <c r="A86" t="s">
        <v>1722</v>
      </c>
      <c r="B86">
        <f>'AEO 49 (2020)'!F119</f>
        <v>8.0157849999999993</v>
      </c>
      <c r="C86">
        <f>'AEO 49 (2021)'!G121</f>
        <v>8.4595369999999992</v>
      </c>
      <c r="D86" s="116">
        <f>C86/B86</f>
        <v>1.0553597682572573</v>
      </c>
    </row>
    <row r="88" spans="1:32">
      <c r="A88" t="s">
        <v>2084</v>
      </c>
      <c r="B88">
        <f>SUMPRODUCT(D84:D86,B77:B79)/SUM(B77:B79)</f>
        <v>1.027539067750975</v>
      </c>
    </row>
  </sheetData>
  <hyperlinks>
    <hyperlink ref="D42" r:id="rId1" xr:uid="{00000000-0004-0000-1200-000000000000}"/>
    <hyperlink ref="D43" r:id="rId2" xr:uid="{00000000-0004-0000-1200-000001000000}"/>
  </hyperlinks>
  <pageMargins left="0.7" right="0.7" top="0.75" bottom="0.75" header="0.3" footer="0.3"/>
  <pageSetup orientation="portrait"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B8" sqref="B8:AF8"/>
    </sheetView>
  </sheetViews>
  <sheetFormatPr defaultRowHeight="14.5"/>
  <cols>
    <col min="1" max="1" width="31.08984375" customWidth="1"/>
  </cols>
  <sheetData>
    <row r="1" spans="1:35">
      <c r="A1" s="1" t="s">
        <v>790</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SUMIFS('psgr LDVs'!B$82:B$118,'psgr LDVs'!$A$82:$A$118,'BNVFE-LDVs-psgr'!$A2)*INDEX('AEO 7 (2021)'!$41:$41,MATCH(B$1,'AEO 7 (2021)'!$1:$1,0))/INDEX('AEO 7 (2021)'!$38:$38,MATCH(B$1,'AEO 7 (2021)'!$1:$1,0))*'Calculations Etc'!$B$23/'Calculations Etc'!$B$29</f>
        <v>1.3021255715454198E-3</v>
      </c>
      <c r="C2" s="15">
        <f>SUMIFS('psgr LDVs'!C$82:C$118,'psgr LDVs'!$A$82:$A$118,'BNVFE-LDVs-psgr'!$A2)*INDEX('AEO 7'!$41:$41,MATCH(C$1,'AEO 7'!$1:$1,0))/INDEX('AEO 7'!$38:$38,MATCH(C$1,'AEO 7'!$1:$1,0))*'Calculations Etc'!$B$23/'Calculations Etc'!$B$29</f>
        <v>1.169954325310255E-3</v>
      </c>
      <c r="D2" s="15">
        <f>SUMIFS('psgr LDVs'!D$82:D$118,'psgr LDVs'!$A$82:$A$118,'BNVFE-LDVs-psgr'!$A2)*INDEX('AEO 7'!$41:$41,MATCH(D$1,'AEO 7'!$1:$1,0))/INDEX('AEO 7'!$38:$38,MATCH(D$1,'AEO 7'!$1:$1,0))*'Calculations Etc'!$B$23/'Calculations Etc'!$B$29</f>
        <v>1.1695874511106845E-3</v>
      </c>
      <c r="E2" s="15">
        <f>SUMIFS('psgr LDVs'!E$82:E$118,'psgr LDVs'!$A$82:$A$118,'BNVFE-LDVs-psgr'!$A2)*INDEX('AEO 7'!$41:$41,MATCH(E$1,'AEO 7'!$1:$1,0))/INDEX('AEO 7'!$38:$38,MATCH(E$1,'AEO 7'!$1:$1,0))*'Calculations Etc'!$B$23/'Calculations Etc'!$B$29</f>
        <v>1.1714444581553184E-3</v>
      </c>
      <c r="F2" s="15">
        <f>SUMIFS('psgr LDVs'!F$82:F$118,'psgr LDVs'!$A$82:$A$118,'BNVFE-LDVs-psgr'!$A2)*INDEX('AEO 7'!$41:$41,MATCH(F$1,'AEO 7'!$1:$1,0))/INDEX('AEO 7'!$38:$38,MATCH(F$1,'AEO 7'!$1:$1,0))*'Calculations Etc'!$B$23/'Calculations Etc'!$B$29</f>
        <v>1.1736056881641785E-3</v>
      </c>
      <c r="G2" s="15">
        <f>SUMIFS('psgr LDVs'!G$82:G$118,'psgr LDVs'!$A$82:$A$118,'BNVFE-LDVs-psgr'!$A2)*INDEX('AEO 7'!$41:$41,MATCH(G$1,'AEO 7'!$1:$1,0))/INDEX('AEO 7'!$38:$38,MATCH(G$1,'AEO 7'!$1:$1,0))*'Calculations Etc'!$B$23/'Calculations Etc'!$B$29</f>
        <v>1.1766438005710728E-3</v>
      </c>
      <c r="H2" s="15">
        <f>SUMIFS('psgr LDVs'!H$82:H$118,'psgr LDVs'!$A$82:$A$118,'BNVFE-LDVs-psgr'!$A2)*INDEX('AEO 7'!$41:$41,MATCH(H$1,'AEO 7'!$1:$1,0))/INDEX('AEO 7'!$38:$38,MATCH(H$1,'AEO 7'!$1:$1,0))*'Calculations Etc'!$B$23/'Calculations Etc'!$B$29</f>
        <v>1.1818156289396381E-3</v>
      </c>
      <c r="I2" s="15">
        <f>SUMIFS('psgr LDVs'!I$82:I$118,'psgr LDVs'!$A$82:$A$118,'BNVFE-LDVs-psgr'!$A2)*INDEX('AEO 7'!$41:$41,MATCH(I$1,'AEO 7'!$1:$1,0))/INDEX('AEO 7'!$38:$38,MATCH(I$1,'AEO 7'!$1:$1,0))*'Calculations Etc'!$B$23/'Calculations Etc'!$B$29</f>
        <v>1.1775714637687652E-3</v>
      </c>
      <c r="J2" s="15">
        <f>SUMIFS('psgr LDVs'!J$82:J$118,'psgr LDVs'!$A$82:$A$118,'BNVFE-LDVs-psgr'!$A2)*INDEX('AEO 7'!$41:$41,MATCH(J$1,'AEO 7'!$1:$1,0))/INDEX('AEO 7'!$38:$38,MATCH(J$1,'AEO 7'!$1:$1,0))*'Calculations Etc'!$B$23/'Calculations Etc'!$B$29</f>
        <v>1.1741333102543584E-3</v>
      </c>
      <c r="K2" s="15">
        <f>SUMIFS('psgr LDVs'!K$82:K$118,'psgr LDVs'!$A$82:$A$118,'BNVFE-LDVs-psgr'!$A2)*INDEX('AEO 7'!$41:$41,MATCH(K$1,'AEO 7'!$1:$1,0))/INDEX('AEO 7'!$38:$38,MATCH(K$1,'AEO 7'!$1:$1,0))*'Calculations Etc'!$B$23/'Calculations Etc'!$B$29</f>
        <v>1.1713843881320219E-3</v>
      </c>
      <c r="L2" s="15">
        <f>SUMIFS('psgr LDVs'!L$82:L$118,'psgr LDVs'!$A$82:$A$118,'BNVFE-LDVs-psgr'!$A2)*INDEX('AEO 7'!$41:$41,MATCH(L$1,'AEO 7'!$1:$1,0))/INDEX('AEO 7'!$38:$38,MATCH(L$1,'AEO 7'!$1:$1,0))*'Calculations Etc'!$B$23/'Calculations Etc'!$B$29</f>
        <v>1.1704182283066226E-3</v>
      </c>
      <c r="M2" s="15">
        <f>SUMIFS('psgr LDVs'!M$82:M$118,'psgr LDVs'!$A$82:$A$118,'BNVFE-LDVs-psgr'!$A2)*INDEX('AEO 7'!$41:$41,MATCH(M$1,'AEO 7'!$1:$1,0))/INDEX('AEO 7'!$38:$38,MATCH(M$1,'AEO 7'!$1:$1,0))*'Calculations Etc'!$B$23/'Calculations Etc'!$B$29</f>
        <v>1.1704199505647207E-3</v>
      </c>
      <c r="N2" s="15">
        <f>SUMIFS('psgr LDVs'!N$82:N$118,'psgr LDVs'!$A$82:$A$118,'BNVFE-LDVs-psgr'!$A2)*INDEX('AEO 7'!$41:$41,MATCH(N$1,'AEO 7'!$1:$1,0))/INDEX('AEO 7'!$38:$38,MATCH(N$1,'AEO 7'!$1:$1,0))*'Calculations Etc'!$B$23/'Calculations Etc'!$B$29</f>
        <v>1.170352842091237E-3</v>
      </c>
      <c r="O2" s="15">
        <f>SUMIFS('psgr LDVs'!O$82:O$118,'psgr LDVs'!$A$82:$A$118,'BNVFE-LDVs-psgr'!$A2)*INDEX('AEO 7'!$41:$41,MATCH(O$1,'AEO 7'!$1:$1,0))/INDEX('AEO 7'!$38:$38,MATCH(O$1,'AEO 7'!$1:$1,0))*'Calculations Etc'!$B$23/'Calculations Etc'!$B$29</f>
        <v>1.170240909437252E-3</v>
      </c>
      <c r="P2" s="15">
        <f>SUMIFS('psgr LDVs'!P$82:P$118,'psgr LDVs'!$A$82:$A$118,'BNVFE-LDVs-psgr'!$A2)*INDEX('AEO 7'!$41:$41,MATCH(P$1,'AEO 7'!$1:$1,0))/INDEX('AEO 7'!$38:$38,MATCH(P$1,'AEO 7'!$1:$1,0))*'Calculations Etc'!$B$23/'Calculations Etc'!$B$29</f>
        <v>1.1702111206802388E-3</v>
      </c>
      <c r="Q2" s="15">
        <f>SUMIFS('psgr LDVs'!Q$82:Q$118,'psgr LDVs'!$A$82:$A$118,'BNVFE-LDVs-psgr'!$A2)*INDEX('AEO 7'!$41:$41,MATCH(Q$1,'AEO 7'!$1:$1,0))/INDEX('AEO 7'!$38:$38,MATCH(Q$1,'AEO 7'!$1:$1,0))*'Calculations Etc'!$B$23/'Calculations Etc'!$B$29</f>
        <v>1.1701450745346985E-3</v>
      </c>
      <c r="R2" s="15">
        <f>SUMIFS('psgr LDVs'!R$82:R$118,'psgr LDVs'!$A$82:$A$118,'BNVFE-LDVs-psgr'!$A2)*INDEX('AEO 7'!$41:$41,MATCH(R$1,'AEO 7'!$1:$1,0))/INDEX('AEO 7'!$38:$38,MATCH(R$1,'AEO 7'!$1:$1,0))*'Calculations Etc'!$B$23/'Calculations Etc'!$B$29</f>
        <v>1.1700329362944644E-3</v>
      </c>
      <c r="S2" s="15">
        <f>SUMIFS('psgr LDVs'!S$82:S$118,'psgr LDVs'!$A$82:$A$118,'BNVFE-LDVs-psgr'!$A2)*INDEX('AEO 7'!$41:$41,MATCH(S$1,'AEO 7'!$1:$1,0))/INDEX('AEO 7'!$38:$38,MATCH(S$1,'AEO 7'!$1:$1,0))*'Calculations Etc'!$B$23/'Calculations Etc'!$B$29</f>
        <v>1.1699666622531036E-3</v>
      </c>
      <c r="T2" s="15">
        <f>SUMIFS('psgr LDVs'!T$82:T$118,'psgr LDVs'!$A$82:$A$118,'BNVFE-LDVs-psgr'!$A2)*INDEX('AEO 7'!$41:$41,MATCH(T$1,'AEO 7'!$1:$1,0))/INDEX('AEO 7'!$38:$38,MATCH(T$1,'AEO 7'!$1:$1,0))*'Calculations Etc'!$B$23/'Calculations Etc'!$B$29</f>
        <v>1.1699887022922578E-3</v>
      </c>
      <c r="U2" s="15">
        <f>SUMIFS('psgr LDVs'!U$82:U$118,'psgr LDVs'!$A$82:$A$118,'BNVFE-LDVs-psgr'!$A2)*INDEX('AEO 7'!$41:$41,MATCH(U$1,'AEO 7'!$1:$1,0))/INDEX('AEO 7'!$38:$38,MATCH(U$1,'AEO 7'!$1:$1,0))*'Calculations Etc'!$B$23/'Calculations Etc'!$B$29</f>
        <v>1.1697622226802106E-3</v>
      </c>
      <c r="V2" s="15">
        <f>SUMIFS('psgr LDVs'!V$82:V$118,'psgr LDVs'!$A$82:$A$118,'BNVFE-LDVs-psgr'!$A2)*INDEX('AEO 7'!$41:$41,MATCH(V$1,'AEO 7'!$1:$1,0))/INDEX('AEO 7'!$38:$38,MATCH(V$1,'AEO 7'!$1:$1,0))*'Calculations Etc'!$B$23/'Calculations Etc'!$B$29</f>
        <v>1.1695911768768372E-3</v>
      </c>
      <c r="W2" s="15">
        <f>SUMIFS('psgr LDVs'!W$82:W$118,'psgr LDVs'!$A$82:$A$118,'BNVFE-LDVs-psgr'!$A2)*INDEX('AEO 7'!$41:$41,MATCH(W$1,'AEO 7'!$1:$1,0))/INDEX('AEO 7'!$38:$38,MATCH(W$1,'AEO 7'!$1:$1,0))*'Calculations Etc'!$B$23/'Calculations Etc'!$B$29</f>
        <v>1.1694515951262876E-3</v>
      </c>
      <c r="X2" s="15">
        <f>SUMIFS('psgr LDVs'!X$82:X$118,'psgr LDVs'!$A$82:$A$118,'BNVFE-LDVs-psgr'!$A2)*INDEX('AEO 7'!$41:$41,MATCH(X$1,'AEO 7'!$1:$1,0))/INDEX('AEO 7'!$38:$38,MATCH(X$1,'AEO 7'!$1:$1,0))*'Calculations Etc'!$B$23/'Calculations Etc'!$B$29</f>
        <v>1.1691752159346577E-3</v>
      </c>
      <c r="Y2" s="15">
        <f>SUMIFS('psgr LDVs'!Y$82:Y$118,'psgr LDVs'!$A$82:$A$118,'BNVFE-LDVs-psgr'!$A2)*INDEX('AEO 7'!$41:$41,MATCH(Y$1,'AEO 7'!$1:$1,0))/INDEX('AEO 7'!$38:$38,MATCH(Y$1,'AEO 7'!$1:$1,0))*'Calculations Etc'!$B$23/'Calculations Etc'!$B$29</f>
        <v>1.1690933199149677E-3</v>
      </c>
      <c r="Z2" s="15">
        <f>SUMIFS('psgr LDVs'!Z$82:Z$118,'psgr LDVs'!$A$82:$A$118,'BNVFE-LDVs-psgr'!$A2)*INDEX('AEO 7'!$41:$41,MATCH(Z$1,'AEO 7'!$1:$1,0))/INDEX('AEO 7'!$38:$38,MATCH(Z$1,'AEO 7'!$1:$1,0))*'Calculations Etc'!$B$23/'Calculations Etc'!$B$29</f>
        <v>1.1691104222233107E-3</v>
      </c>
      <c r="AA2" s="15">
        <f>SUMIFS('psgr LDVs'!AA$82:AA$118,'psgr LDVs'!$A$82:$A$118,'BNVFE-LDVs-psgr'!$A2)*INDEX('AEO 7'!$41:$41,MATCH(AA$1,'AEO 7'!$1:$1,0))/INDEX('AEO 7'!$38:$38,MATCH(AA$1,'AEO 7'!$1:$1,0))*'Calculations Etc'!$B$23/'Calculations Etc'!$B$29</f>
        <v>1.1689665413356766E-3</v>
      </c>
      <c r="AB2" s="15">
        <f>SUMIFS('psgr LDVs'!AB$82:AB$118,'psgr LDVs'!$A$82:$A$118,'BNVFE-LDVs-psgr'!$A2)*INDEX('AEO 7'!$41:$41,MATCH(AB$1,'AEO 7'!$1:$1,0))/INDEX('AEO 7'!$38:$38,MATCH(AB$1,'AEO 7'!$1:$1,0))*'Calculations Etc'!$B$23/'Calculations Etc'!$B$29</f>
        <v>1.1689157693136809E-3</v>
      </c>
      <c r="AC2" s="15">
        <f>SUMIFS('psgr LDVs'!AC$82:AC$118,'psgr LDVs'!$A$82:$A$118,'BNVFE-LDVs-psgr'!$A2)*INDEX('AEO 7'!$41:$41,MATCH(AC$1,'AEO 7'!$1:$1,0))/INDEX('AEO 7'!$38:$38,MATCH(AC$1,'AEO 7'!$1:$1,0))*'Calculations Etc'!$B$23/'Calculations Etc'!$B$29</f>
        <v>1.1686919708634384E-3</v>
      </c>
      <c r="AD2" s="15">
        <f>SUMIFS('psgr LDVs'!AD$82:AD$118,'psgr LDVs'!$A$82:$A$118,'BNVFE-LDVs-psgr'!$A2)*INDEX('AEO 7'!$41:$41,MATCH(AD$1,'AEO 7'!$1:$1,0))/INDEX('AEO 7'!$38:$38,MATCH(AD$1,'AEO 7'!$1:$1,0))*'Calculations Etc'!$B$23/'Calculations Etc'!$B$29</f>
        <v>1.1682544032094976E-3</v>
      </c>
      <c r="AE2" s="15">
        <f>SUMIFS('psgr LDVs'!AE$82:AE$118,'psgr LDVs'!$A$82:$A$118,'BNVFE-LDVs-psgr'!$A2)*INDEX('AEO 7'!$41:$41,MATCH(AE$1,'AEO 7'!$1:$1,0))/INDEX('AEO 7'!$38:$38,MATCH(AE$1,'AEO 7'!$1:$1,0))*'Calculations Etc'!$B$23/'Calculations Etc'!$B$29</f>
        <v>1.1678041756422416E-3</v>
      </c>
      <c r="AF2" s="15">
        <f>SUMIFS('psgr LDVs'!AF$82:AF$118,'psgr LDVs'!$A$82:$A$118,'BNVFE-LDVs-psgr'!$A2)*INDEX('AEO 7'!$41:$41,MATCH(AF$1,'AEO 7'!$1:$1,0))/INDEX('AEO 7'!$38:$38,MATCH(AF$1,'AEO 7'!$1:$1,0))*'Calculations Etc'!$B$23/'Calculations Etc'!$B$29</f>
        <v>1.1673854075017747E-3</v>
      </c>
      <c r="AG2" s="4"/>
      <c r="AH2" s="4"/>
      <c r="AI2" s="4"/>
    </row>
    <row r="3" spans="1:35">
      <c r="A3" t="s">
        <v>113</v>
      </c>
      <c r="B3" s="15">
        <f>SUMIFS('psgr LDVs'!B$82:B$118,'psgr LDVs'!$A$82:$A$118,'BNVFE-LDVs-psgr'!$A3)*INDEX('AEO 7 (2021)'!$41:$41,MATCH(B$1,'AEO 7 (2021)'!$1:$1,0))/INDEX('AEO 7 (2021)'!$38:$38,MATCH(B$1,'AEO 7 (2021)'!$1:$1,0))*'Calculations Etc'!$B$23/'Calculations Etc'!$B$29</f>
        <v>3.8169021509677347E-4</v>
      </c>
      <c r="C3" s="15">
        <f>$B$3*C4/$B$4</f>
        <v>3.8687653048079967E-4</v>
      </c>
      <c r="D3" s="15">
        <f t="shared" ref="D3:AF3" si="0">$B$3*D4/$B$4</f>
        <v>4.2056511897525903E-4</v>
      </c>
      <c r="E3" s="15">
        <f t="shared" si="0"/>
        <v>4.663688306917896E-4</v>
      </c>
      <c r="F3" s="15">
        <f t="shared" si="0"/>
        <v>4.9065608923801098E-4</v>
      </c>
      <c r="G3" s="15">
        <f t="shared" si="0"/>
        <v>5.2629042543785205E-4</v>
      </c>
      <c r="H3" s="15">
        <f t="shared" si="0"/>
        <v>5.8512991066521824E-4</v>
      </c>
      <c r="I3" s="15">
        <f t="shared" si="0"/>
        <v>5.8667097100634658E-4</v>
      </c>
      <c r="J3" s="15">
        <f t="shared" si="0"/>
        <v>5.8835007694647346E-4</v>
      </c>
      <c r="K3" s="15">
        <f t="shared" si="0"/>
        <v>5.898625440276939E-4</v>
      </c>
      <c r="L3" s="15">
        <f t="shared" si="0"/>
        <v>5.9174883473423606E-4</v>
      </c>
      <c r="M3" s="15">
        <f t="shared" si="0"/>
        <v>5.9409451273397624E-4</v>
      </c>
      <c r="N3" s="15">
        <f t="shared" si="0"/>
        <v>5.9615259573580365E-4</v>
      </c>
      <c r="O3" s="15">
        <f t="shared" si="0"/>
        <v>5.9786423482106985E-4</v>
      </c>
      <c r="P3" s="15">
        <f t="shared" si="0"/>
        <v>5.9946864918168088E-4</v>
      </c>
      <c r="Q3" s="15">
        <f t="shared" si="0"/>
        <v>6.0105353035601729E-4</v>
      </c>
      <c r="R3" s="15">
        <f t="shared" si="0"/>
        <v>6.028313827867569E-4</v>
      </c>
      <c r="S3" s="15">
        <f t="shared" si="0"/>
        <v>6.0466010462175161E-4</v>
      </c>
      <c r="T3" s="15">
        <f t="shared" si="0"/>
        <v>6.0640319629291697E-4</v>
      </c>
      <c r="U3" s="15">
        <f t="shared" si="0"/>
        <v>6.0749908285085991E-4</v>
      </c>
      <c r="V3" s="15">
        <f t="shared" si="0"/>
        <v>6.0889928813896428E-4</v>
      </c>
      <c r="W3" s="15">
        <f t="shared" si="0"/>
        <v>6.101111602634067E-4</v>
      </c>
      <c r="X3" s="15">
        <f t="shared" si="0"/>
        <v>6.1103113177696147E-4</v>
      </c>
      <c r="Y3" s="15">
        <f t="shared" si="0"/>
        <v>6.1233343839785747E-4</v>
      </c>
      <c r="Z3" s="15">
        <f t="shared" si="0"/>
        <v>6.1365361580619578E-4</v>
      </c>
      <c r="AA3" s="15">
        <f t="shared" si="0"/>
        <v>6.1453839433648022E-4</v>
      </c>
      <c r="AB3" s="15">
        <f t="shared" si="0"/>
        <v>6.1563705710047229E-4</v>
      </c>
      <c r="AC3" s="15">
        <f t="shared" si="0"/>
        <v>6.1630241560893864E-4</v>
      </c>
      <c r="AD3" s="15">
        <f t="shared" si="0"/>
        <v>6.1667168426146114E-4</v>
      </c>
      <c r="AE3" s="15">
        <f t="shared" si="0"/>
        <v>6.1709574557948196E-4</v>
      </c>
      <c r="AF3" s="15">
        <f t="shared" si="0"/>
        <v>6.1753958944360196E-4</v>
      </c>
      <c r="AG3" s="4"/>
      <c r="AH3" s="4"/>
      <c r="AI3" s="4"/>
    </row>
    <row r="4" spans="1:35" s="8" customFormat="1">
      <c r="A4" s="8" t="s">
        <v>114</v>
      </c>
      <c r="B4" s="15">
        <f>SUMIFS('psgr LDVs'!B$82:B$118,'psgr LDVs'!$A$82:$A$118,'BNVFE-LDVs-psgr'!$A4)*INDEX('AEO 7 (2021)'!$41:$41,MATCH(B$1,'AEO 7 (2021)'!$1:$1,0))/INDEX('AEO 7 (2021)'!$38:$38,MATCH(B$1,'AEO 7 (2021)'!$1:$1,0))*'Calculations Etc'!$B$23/'Calculations Etc'!$B$29</f>
        <v>4.024988144927663E-4</v>
      </c>
      <c r="C4" s="15">
        <f>SUMIFS('psgr LDVs'!C$82:C$118,'psgr LDVs'!$A$82:$A$118,'BNVFE-LDVs-psgr'!$A4)*INDEX('AEO 7'!$41:$41,MATCH(C$1,'AEO 7'!$1:$1,0))/INDEX('AEO 7'!$38:$38,MATCH(C$1,'AEO 7'!$1:$1,0))*'Calculations Etc'!$B$23/'Calculations Etc'!$B$29</f>
        <v>4.0796787215023562E-4</v>
      </c>
      <c r="D4" s="15">
        <f>INDEX('psgr LDVs'!$C$123:$C$127,MATCH(D$1,'psgr LDVs'!$A$123:$A$127,0))</f>
        <v>4.4349306088874353E-4</v>
      </c>
      <c r="E4" s="15">
        <f>INDEX('psgr LDVs'!$C$123:$C$127,MATCH(E$1,'psgr LDVs'!$A$123:$A$127,0))</f>
        <v>4.9179385282965761E-4</v>
      </c>
      <c r="F4" s="15">
        <f>INDEX('psgr LDVs'!$C$123:$C$127,MATCH(F$1,'psgr LDVs'!$A$123:$A$127,0))</f>
        <v>5.174051794644127E-4</v>
      </c>
      <c r="G4" s="15">
        <f>INDEX('psgr LDVs'!$C$123:$C$127,MATCH(G$1,'psgr LDVs'!$A$123:$A$127,0))</f>
        <v>5.5498219220506228E-4</v>
      </c>
      <c r="H4" s="15">
        <f>INDEX('psgr LDVs'!$C$123:$C$127,MATCH(H$1,'psgr LDVs'!$A$123:$A$127,0))</f>
        <v>6.1702942871432137E-4</v>
      </c>
      <c r="I4" s="15">
        <f>$H$4*INDEX('AEO 7'!$37:$37,MATCH(I$1,'AEO 7'!$1:$1,0))/INDEX('AEO 7'!$37:$37,MATCH($H$1,'AEO 7'!$1:$1,0))</f>
        <v>6.1865450301759833E-4</v>
      </c>
      <c r="J4" s="15">
        <f>$H$4*INDEX('AEO 7'!$37:$37,MATCH(J$1,'AEO 7'!$1:$1,0))/INDEX('AEO 7'!$37:$37,MATCH($H$1,'AEO 7'!$1:$1,0))</f>
        <v>6.2042514874960234E-4</v>
      </c>
      <c r="K4" s="15">
        <f>$H$4*INDEX('AEO 7'!$37:$37,MATCH(K$1,'AEO 7'!$1:$1,0))/INDEX('AEO 7'!$37:$37,MATCH($H$1,'AEO 7'!$1:$1,0))</f>
        <v>6.2202007097467485E-4</v>
      </c>
      <c r="L4" s="15">
        <f>$H$4*INDEX('AEO 7'!$37:$37,MATCH(L$1,'AEO 7'!$1:$1,0))/INDEX('AEO 7'!$37:$37,MATCH($H$1,'AEO 7'!$1:$1,0))</f>
        <v>6.2400919656171528E-4</v>
      </c>
      <c r="M4" s="15">
        <f>$H$4*INDEX('AEO 7'!$37:$37,MATCH(M$1,'AEO 7'!$1:$1,0))/INDEX('AEO 7'!$37:$37,MATCH($H$1,'AEO 7'!$1:$1,0))</f>
        <v>6.2648275385172284E-4</v>
      </c>
      <c r="N4" s="15">
        <f>$H$4*INDEX('AEO 7'!$37:$37,MATCH(N$1,'AEO 7'!$1:$1,0))/INDEX('AEO 7'!$37:$37,MATCH($H$1,'AEO 7'!$1:$1,0))</f>
        <v>6.2865303733188277E-4</v>
      </c>
      <c r="O4" s="15">
        <f>$H$4*INDEX('AEO 7'!$37:$37,MATCH(O$1,'AEO 7'!$1:$1,0))/INDEX('AEO 7'!$37:$37,MATCH($H$1,'AEO 7'!$1:$1,0))</f>
        <v>6.3045798981798329E-4</v>
      </c>
      <c r="P4" s="15">
        <f>$H$4*INDEX('AEO 7'!$37:$37,MATCH(P$1,'AEO 7'!$1:$1,0))/INDEX('AEO 7'!$37:$37,MATCH($H$1,'AEO 7'!$1:$1,0))</f>
        <v>6.32149872010817E-4</v>
      </c>
      <c r="Q4" s="15">
        <f>$H$4*INDEX('AEO 7'!$37:$37,MATCH(Q$1,'AEO 7'!$1:$1,0))/INDEX('AEO 7'!$37:$37,MATCH($H$1,'AEO 7'!$1:$1,0))</f>
        <v>6.338211561269702E-4</v>
      </c>
      <c r="R4" s="15">
        <f>$H$4*INDEX('AEO 7'!$37:$37,MATCH(R$1,'AEO 7'!$1:$1,0))/INDEX('AEO 7'!$37:$37,MATCH($H$1,'AEO 7'!$1:$1,0))</f>
        <v>6.3569593171044787E-4</v>
      </c>
      <c r="S4" s="15">
        <f>$H$4*INDEX('AEO 7'!$37:$37,MATCH(S$1,'AEO 7'!$1:$1,0))/INDEX('AEO 7'!$37:$37,MATCH($H$1,'AEO 7'!$1:$1,0))</f>
        <v>6.3762434994468471E-4</v>
      </c>
      <c r="T4" s="15">
        <f>$H$4*INDEX('AEO 7'!$37:$37,MATCH(T$1,'AEO 7'!$1:$1,0))/INDEX('AEO 7'!$37:$37,MATCH($H$1,'AEO 7'!$1:$1,0))</f>
        <v>6.394624697168103E-4</v>
      </c>
      <c r="U4" s="15">
        <f>$H$4*INDEX('AEO 7'!$37:$37,MATCH(U$1,'AEO 7'!$1:$1,0))/INDEX('AEO 7'!$37:$37,MATCH($H$1,'AEO 7'!$1:$1,0))</f>
        <v>6.406181007048323E-4</v>
      </c>
      <c r="V4" s="15">
        <f>$H$4*INDEX('AEO 7'!$37:$37,MATCH(V$1,'AEO 7'!$1:$1,0))/INDEX('AEO 7'!$37:$37,MATCH($H$1,'AEO 7'!$1:$1,0))</f>
        <v>6.4209464096239596E-4</v>
      </c>
      <c r="W4" s="15">
        <f>$H$4*INDEX('AEO 7'!$37:$37,MATCH(W$1,'AEO 7'!$1:$1,0))/INDEX('AEO 7'!$37:$37,MATCH($H$1,'AEO 7'!$1:$1,0))</f>
        <v>6.4337258070020452E-4</v>
      </c>
      <c r="X4" s="15">
        <f>$H$4*INDEX('AEO 7'!$37:$37,MATCH(X$1,'AEO 7'!$1:$1,0))/INDEX('AEO 7'!$37:$37,MATCH($H$1,'AEO 7'!$1:$1,0))</f>
        <v>6.4434270628615663E-4</v>
      </c>
      <c r="Y4" s="15">
        <f>$H$4*INDEX('AEO 7'!$37:$37,MATCH(Y$1,'AEO 7'!$1:$1,0))/INDEX('AEO 7'!$37:$37,MATCH($H$1,'AEO 7'!$1:$1,0))</f>
        <v>6.4571601073642603E-4</v>
      </c>
      <c r="Z4" s="15">
        <f>$H$4*INDEX('AEO 7'!$37:$37,MATCH(Z$1,'AEO 7'!$1:$1,0))/INDEX('AEO 7'!$37:$37,MATCH($H$1,'AEO 7'!$1:$1,0))</f>
        <v>6.4710816023557315E-4</v>
      </c>
      <c r="AA4" s="15">
        <f>$H$4*INDEX('AEO 7'!$37:$37,MATCH(AA$1,'AEO 7'!$1:$1,0))/INDEX('AEO 7'!$37:$37,MATCH($H$1,'AEO 7'!$1:$1,0))</f>
        <v>6.4804117422294469E-4</v>
      </c>
      <c r="AB4" s="15">
        <f>$H$4*INDEX('AEO 7'!$37:$37,MATCH(AB$1,'AEO 7'!$1:$1,0))/INDEX('AEO 7'!$37:$37,MATCH($H$1,'AEO 7'!$1:$1,0))</f>
        <v>6.4919973276739693E-4</v>
      </c>
      <c r="AC4" s="15">
        <f>$H$4*INDEX('AEO 7'!$37:$37,MATCH(AC$1,'AEO 7'!$1:$1,0))/INDEX('AEO 7'!$37:$37,MATCH($H$1,'AEO 7'!$1:$1,0))</f>
        <v>6.4990136461510475E-4</v>
      </c>
      <c r="AD4" s="15">
        <f>$H$4*INDEX('AEO 7'!$37:$37,MATCH(AD$1,'AEO 7'!$1:$1,0))/INDEX('AEO 7'!$37:$37,MATCH($H$1,'AEO 7'!$1:$1,0))</f>
        <v>6.5029076468089368E-4</v>
      </c>
      <c r="AE4" s="15">
        <f>$H$4*INDEX('AEO 7'!$37:$37,MATCH(AE$1,'AEO 7'!$1:$1,0))/INDEX('AEO 7'!$37:$37,MATCH($H$1,'AEO 7'!$1:$1,0))</f>
        <v>6.5073794454305572E-4</v>
      </c>
      <c r="AF4" s="15">
        <f>$H$4*INDEX('AEO 7'!$37:$37,MATCH(AF$1,'AEO 7'!$1:$1,0))/INDEX('AEO 7'!$37:$37,MATCH($H$1,'AEO 7'!$1:$1,0))</f>
        <v>6.5120598543606876E-4</v>
      </c>
      <c r="AG4" s="15"/>
      <c r="AH4" s="15"/>
      <c r="AI4" s="15"/>
    </row>
    <row r="5" spans="1:35">
      <c r="A5" t="s">
        <v>115</v>
      </c>
      <c r="B5" s="15">
        <f>SUMIFS('psgr LDVs'!B$82:B$118,'psgr LDVs'!$A$82:$A$118,'BNVFE-LDVs-psgr'!$A5)*INDEX('AEO 7 (2021)'!$41:$41,MATCH(B$1,'AEO 7 (2021)'!$1:$1,0))/INDEX('AEO 7 (2021)'!$38:$38,MATCH(B$1,'AEO 7 (2021)'!$1:$1,0))*'Calculations Etc'!$B$23/'Calculations Etc'!$B$30</f>
        <v>3.6956326213252077E-4</v>
      </c>
      <c r="C5" s="15">
        <f>$B5*C$4/$B$4</f>
        <v>3.7458479937911441E-4</v>
      </c>
      <c r="D5" s="15">
        <f t="shared" ref="D5:AF7" si="1">$B5*D$4/$B$4</f>
        <v>4.0720304362070684E-4</v>
      </c>
      <c r="E5" s="15">
        <f t="shared" si="1"/>
        <v>4.5155149283480803E-4</v>
      </c>
      <c r="F5" s="15">
        <f t="shared" si="1"/>
        <v>4.7506710350961095E-4</v>
      </c>
      <c r="G5" s="15">
        <f t="shared" si="1"/>
        <v>5.0956927571384561E-4</v>
      </c>
      <c r="H5" s="15">
        <f t="shared" si="1"/>
        <v>5.6653932955007117E-4</v>
      </c>
      <c r="I5" s="15">
        <f t="shared" si="1"/>
        <v>5.6803142776030719E-4</v>
      </c>
      <c r="J5" s="15">
        <f t="shared" si="1"/>
        <v>5.6965718562402927E-4</v>
      </c>
      <c r="K5" s="15">
        <f t="shared" si="1"/>
        <v>5.7112159903127929E-4</v>
      </c>
      <c r="L5" s="15">
        <f t="shared" si="1"/>
        <v>5.7294795904593997E-4</v>
      </c>
      <c r="M5" s="15">
        <f t="shared" si="1"/>
        <v>5.7521911083136543E-4</v>
      </c>
      <c r="N5" s="15">
        <f t="shared" si="1"/>
        <v>5.7721180500536185E-4</v>
      </c>
      <c r="O5" s="15">
        <f t="shared" si="1"/>
        <v>5.7886906238038827E-4</v>
      </c>
      <c r="P5" s="15">
        <f t="shared" si="1"/>
        <v>5.8042250174421728E-4</v>
      </c>
      <c r="Q5" s="15">
        <f t="shared" si="1"/>
        <v>5.8195702852461087E-4</v>
      </c>
      <c r="R5" s="15">
        <f t="shared" si="1"/>
        <v>5.8367839553352869E-4</v>
      </c>
      <c r="S5" s="15">
        <f t="shared" si="1"/>
        <v>5.8544901573845658E-4</v>
      </c>
      <c r="T5" s="15">
        <f t="shared" si="1"/>
        <v>5.8713672639676775E-4</v>
      </c>
      <c r="U5" s="15">
        <f t="shared" si="1"/>
        <v>5.8819779475865358E-4</v>
      </c>
      <c r="V5" s="15">
        <f t="shared" si="1"/>
        <v>5.8955351312255208E-4</v>
      </c>
      <c r="W5" s="15">
        <f t="shared" si="1"/>
        <v>5.9072688199050382E-4</v>
      </c>
      <c r="X5" s="15">
        <f t="shared" si="1"/>
        <v>5.9161762443076297E-4</v>
      </c>
      <c r="Y5" s="15">
        <f t="shared" si="1"/>
        <v>5.9287855453606585E-4</v>
      </c>
      <c r="Z5" s="15">
        <f t="shared" si="1"/>
        <v>5.941567876432349E-4</v>
      </c>
      <c r="AA5" s="15">
        <f t="shared" si="1"/>
        <v>5.9501345524167956E-4</v>
      </c>
      <c r="AB5" s="15">
        <f t="shared" si="1"/>
        <v>5.9607721160478554E-4</v>
      </c>
      <c r="AC5" s="15">
        <f t="shared" si="1"/>
        <v>5.9672143053194357E-4</v>
      </c>
      <c r="AD5" s="15">
        <f t="shared" si="1"/>
        <v>5.9707896688585547E-4</v>
      </c>
      <c r="AE5" s="15">
        <f t="shared" si="1"/>
        <v>5.9748955504827978E-4</v>
      </c>
      <c r="AF5" s="15">
        <f t="shared" si="1"/>
        <v>5.9791929723137496E-4</v>
      </c>
      <c r="AG5" s="4"/>
      <c r="AH5" s="4"/>
      <c r="AI5" s="4"/>
    </row>
    <row r="6" spans="1:35">
      <c r="A6" t="s">
        <v>116</v>
      </c>
      <c r="B6" s="15">
        <f>SUMIFS('psgr LDVs'!B$82:B$118,'psgr LDVs'!$A$82:$A$118,'BNVFE-LDVs-psgr'!$A6)*INDEX('AEO 7 (2021)'!$41:$41,MATCH(B$1,'AEO 7 (2021)'!$1:$1,0))/INDEX('AEO 7 (2021)'!$38:$38,MATCH(B$1,'AEO 7 (2021)'!$1:$1,0))*'Calculations Etc'!$B$23/'Calculations Etc'!$B$29</f>
        <v>6.6065525897841826E-4</v>
      </c>
      <c r="C6" s="15">
        <f t="shared" ref="C6:R7" si="2">$B6*C$4/$B$4</f>
        <v>6.6963208468066697E-4</v>
      </c>
      <c r="D6" s="15">
        <f t="shared" si="2"/>
        <v>7.2794257385781682E-4</v>
      </c>
      <c r="E6" s="15">
        <f t="shared" si="2"/>
        <v>8.0722273831942124E-4</v>
      </c>
      <c r="F6" s="15">
        <f t="shared" si="2"/>
        <v>8.4926076929347041E-4</v>
      </c>
      <c r="G6" s="15">
        <f t="shared" si="2"/>
        <v>9.1093909029696081E-4</v>
      </c>
      <c r="H6" s="15">
        <f t="shared" si="2"/>
        <v>1.0127824538769955E-3</v>
      </c>
      <c r="I6" s="15">
        <f t="shared" si="2"/>
        <v>1.0154498254220361E-3</v>
      </c>
      <c r="J6" s="15">
        <f t="shared" si="2"/>
        <v>1.0183561356334346E-3</v>
      </c>
      <c r="K6" s="15">
        <f t="shared" si="2"/>
        <v>1.0209740160288929E-3</v>
      </c>
      <c r="L6" s="15">
        <f t="shared" si="2"/>
        <v>1.0242389356572967E-3</v>
      </c>
      <c r="M6" s="15">
        <f t="shared" si="2"/>
        <v>1.0282989939063808E-3</v>
      </c>
      <c r="N6" s="15">
        <f t="shared" si="2"/>
        <v>1.0318612632672199E-3</v>
      </c>
      <c r="O6" s="15">
        <f t="shared" si="2"/>
        <v>1.0348238840482307E-3</v>
      </c>
      <c r="P6" s="15">
        <f t="shared" si="2"/>
        <v>1.0376009130183064E-3</v>
      </c>
      <c r="Q6" s="15">
        <f t="shared" si="2"/>
        <v>1.0403441326274751E-3</v>
      </c>
      <c r="R6" s="15">
        <f t="shared" si="2"/>
        <v>1.0434213599484791E-3</v>
      </c>
      <c r="S6" s="15">
        <f t="shared" si="1"/>
        <v>1.0465866354774616E-3</v>
      </c>
      <c r="T6" s="15">
        <f t="shared" si="1"/>
        <v>1.0496036965230136E-3</v>
      </c>
      <c r="U6" s="15">
        <f t="shared" si="1"/>
        <v>1.0515005311525448E-3</v>
      </c>
      <c r="V6" s="15">
        <f t="shared" si="1"/>
        <v>1.0539241012380422E-3</v>
      </c>
      <c r="W6" s="15">
        <f t="shared" si="1"/>
        <v>1.0560216915365495E-3</v>
      </c>
      <c r="X6" s="15">
        <f t="shared" si="1"/>
        <v>1.0576140405004501E-3</v>
      </c>
      <c r="Y6" s="15">
        <f t="shared" si="1"/>
        <v>1.0598681609464752E-3</v>
      </c>
      <c r="Z6" s="15">
        <f t="shared" si="1"/>
        <v>1.062153213360989E-3</v>
      </c>
      <c r="AA6" s="15">
        <f t="shared" si="1"/>
        <v>1.0636846479274093E-3</v>
      </c>
      <c r="AB6" s="15">
        <f t="shared" si="1"/>
        <v>1.0655862878022778E-3</v>
      </c>
      <c r="AC6" s="15">
        <f t="shared" si="1"/>
        <v>1.0667379353434987E-3</v>
      </c>
      <c r="AD6" s="15">
        <f t="shared" si="1"/>
        <v>1.0673770905212207E-3</v>
      </c>
      <c r="AE6" s="15">
        <f t="shared" si="1"/>
        <v>1.0681110845530265E-3</v>
      </c>
      <c r="AF6" s="15">
        <f t="shared" si="1"/>
        <v>1.0688793195546022E-3</v>
      </c>
      <c r="AG6" s="4"/>
      <c r="AH6" s="4"/>
      <c r="AI6" s="4"/>
    </row>
    <row r="7" spans="1:35">
      <c r="A7" t="s">
        <v>787</v>
      </c>
      <c r="B7" s="15">
        <f>SUMIFS('psgr LDVs'!B$82:B$118,'psgr LDVs'!$A$82:$A$118,'BNVFE-LDVs-psgr'!$A7)*INDEX('AEO 7 (2021)'!$41:$41,MATCH(B$1,'AEO 7 (2021)'!$1:$1,0))/INDEX('AEO 7 (2021)'!$38:$38,MATCH(B$1,'AEO 7 (2021)'!$1:$1,0))*'Calculations Etc'!$B$23/'Calculations Etc'!$B$29</f>
        <v>3.6460830594306704E-4</v>
      </c>
      <c r="C7" s="15">
        <f t="shared" si="2"/>
        <v>3.6956251642964399E-4</v>
      </c>
      <c r="D7" s="15">
        <f t="shared" si="1"/>
        <v>4.0174342831774068E-4</v>
      </c>
      <c r="E7" s="15">
        <f t="shared" si="1"/>
        <v>4.4549727128862903E-4</v>
      </c>
      <c r="F7" s="15">
        <f t="shared" si="1"/>
        <v>4.6869759407472367E-4</v>
      </c>
      <c r="G7" s="15">
        <f t="shared" si="1"/>
        <v>5.0273717497395021E-4</v>
      </c>
      <c r="H7" s="15">
        <f t="shared" si="1"/>
        <v>5.5894339714779556E-4</v>
      </c>
      <c r="I7" s="15">
        <f t="shared" si="1"/>
        <v>5.6041548990289135E-4</v>
      </c>
      <c r="J7" s="15">
        <f t="shared" si="1"/>
        <v>5.6201945025637675E-4</v>
      </c>
      <c r="K7" s="15">
        <f t="shared" si="1"/>
        <v>5.6346422939523573E-4</v>
      </c>
      <c r="L7" s="15">
        <f t="shared" si="1"/>
        <v>5.6526610230637163E-4</v>
      </c>
      <c r="M7" s="15">
        <f t="shared" si="1"/>
        <v>5.6750680339837198E-4</v>
      </c>
      <c r="N7" s="15">
        <f t="shared" si="1"/>
        <v>5.6947278032706068E-4</v>
      </c>
      <c r="O7" s="15">
        <f t="shared" si="1"/>
        <v>5.7110781785902004E-4</v>
      </c>
      <c r="P7" s="15">
        <f t="shared" si="1"/>
        <v>5.7264042933009168E-4</v>
      </c>
      <c r="Q7" s="15">
        <f t="shared" si="1"/>
        <v>5.7415438179007124E-4</v>
      </c>
      <c r="R7" s="15">
        <f t="shared" si="1"/>
        <v>5.758526693996302E-4</v>
      </c>
      <c r="S7" s="15">
        <f t="shared" si="1"/>
        <v>5.7759954983807539E-4</v>
      </c>
      <c r="T7" s="15">
        <f t="shared" si="1"/>
        <v>5.7926463234789531E-4</v>
      </c>
      <c r="U7" s="15">
        <f t="shared" si="1"/>
        <v>5.8031147433019786E-4</v>
      </c>
      <c r="V7" s="15">
        <f t="shared" si="1"/>
        <v>5.816490157653086E-4</v>
      </c>
      <c r="W7" s="15">
        <f t="shared" si="1"/>
        <v>5.8280665257347394E-4</v>
      </c>
      <c r="X7" s="15">
        <f t="shared" si="1"/>
        <v>5.8368545229588241E-4</v>
      </c>
      <c r="Y7" s="15">
        <f t="shared" si="1"/>
        <v>5.8492947635540129E-4</v>
      </c>
      <c r="Z7" s="15">
        <f t="shared" si="1"/>
        <v>5.8619057142506796E-4</v>
      </c>
      <c r="AA7" s="15">
        <f t="shared" si="1"/>
        <v>5.8703575316749231E-4</v>
      </c>
      <c r="AB7" s="15">
        <f t="shared" si="1"/>
        <v>5.8808524711137121E-4</v>
      </c>
      <c r="AC7" s="15">
        <f t="shared" si="1"/>
        <v>5.8872082860919703E-4</v>
      </c>
      <c r="AD7" s="15">
        <f t="shared" si="1"/>
        <v>5.8907357125888749E-4</v>
      </c>
      <c r="AE7" s="15">
        <f t="shared" si="1"/>
        <v>5.8947865441969188E-4</v>
      </c>
      <c r="AF7" s="15">
        <f t="shared" si="1"/>
        <v>5.8990263479173004E-4</v>
      </c>
      <c r="AG7" s="4"/>
      <c r="AH7" s="4"/>
      <c r="AI7" s="4"/>
    </row>
    <row r="8" spans="1:35">
      <c r="A8" t="s">
        <v>788</v>
      </c>
      <c r="B8" s="15">
        <f>SUMIFS('psgr LDVs'!B$82:B$118,'psgr LDVs'!$A$82:$A$118,'BNVFE-LDVs-psgr'!$A8)*INDEX('AEO 7 (2021)'!$41:$41,MATCH(B$1,'AEO 7 (2021)'!$1:$1,0))/INDEX('AEO 7 (2021)'!$38:$38,MATCH(B$1,'AEO 7 (2021)'!$1:$1,0))*'Calculations Etc'!$B$23/'Calculations Etc'!$B$29</f>
        <v>5.8798995863315595E-4</v>
      </c>
      <c r="C8" s="15">
        <f>SUMIFS('psgr LDVs'!C$82:C$118,'psgr LDVs'!$A$82:$A$118,'BNVFE-LDVs-psgr'!$A8)*INDEX('AEO 7 (2021)'!$41:$41,MATCH(C$1,'AEO 7 (2021)'!$1:$1,0))/INDEX('AEO 7 (2021)'!$38:$38,MATCH(C$1,'AEO 7 (2021)'!$1:$1,0))*'Calculations Etc'!$B$23/'Calculations Etc'!$B$29</f>
        <v>6.1696588368217011E-4</v>
      </c>
      <c r="D8" s="15">
        <f>SUMIFS('psgr LDVs'!D$82:D$118,'psgr LDVs'!$A$82:$A$118,'BNVFE-LDVs-psgr'!$A8)*INDEX('AEO 7 (2021)'!$41:$41,MATCH(D$1,'AEO 7 (2021)'!$1:$1,0))/INDEX('AEO 7 (2021)'!$38:$38,MATCH(D$1,'AEO 7 (2021)'!$1:$1,0))*'Calculations Etc'!$B$23/'Calculations Etc'!$B$29</f>
        <v>6.1615643563263075E-4</v>
      </c>
      <c r="E8" s="15">
        <f>SUMIFS('psgr LDVs'!E$82:E$118,'psgr LDVs'!$A$82:$A$118,'BNVFE-LDVs-psgr'!$A8)*INDEX('AEO 7 (2021)'!$41:$41,MATCH(E$1,'AEO 7 (2021)'!$1:$1,0))/INDEX('AEO 7 (2021)'!$38:$38,MATCH(E$1,'AEO 7 (2021)'!$1:$1,0))*'Calculations Etc'!$B$23/'Calculations Etc'!$B$29</f>
        <v>6.1491591896440637E-4</v>
      </c>
      <c r="F8" s="15">
        <f>SUMIFS('psgr LDVs'!F$82:F$118,'psgr LDVs'!$A$82:$A$118,'BNVFE-LDVs-psgr'!$A8)*INDEX('AEO 7 (2021)'!$41:$41,MATCH(F$1,'AEO 7 (2021)'!$1:$1,0))/INDEX('AEO 7 (2021)'!$38:$38,MATCH(F$1,'AEO 7 (2021)'!$1:$1,0))*'Calculations Etc'!$B$23/'Calculations Etc'!$B$29</f>
        <v>6.1377724637873168E-4</v>
      </c>
      <c r="G8" s="15">
        <f>SUMIFS('psgr LDVs'!G$82:G$118,'psgr LDVs'!$A$82:$A$118,'BNVFE-LDVs-psgr'!$A8)*INDEX('AEO 7 (2021)'!$41:$41,MATCH(G$1,'AEO 7 (2021)'!$1:$1,0))/INDEX('AEO 7 (2021)'!$38:$38,MATCH(G$1,'AEO 7 (2021)'!$1:$1,0))*'Calculations Etc'!$B$23/'Calculations Etc'!$B$29</f>
        <v>6.142470019361155E-4</v>
      </c>
      <c r="H8" s="15">
        <f>SUMIFS('psgr LDVs'!H$82:H$118,'psgr LDVs'!$A$82:$A$118,'BNVFE-LDVs-psgr'!$A8)*INDEX('AEO 7 (2021)'!$41:$41,MATCH(H$1,'AEO 7 (2021)'!$1:$1,0))/INDEX('AEO 7 (2021)'!$38:$38,MATCH(H$1,'AEO 7 (2021)'!$1:$1,0))*'Calculations Etc'!$B$23/'Calculations Etc'!$B$29</f>
        <v>6.1520024602288283E-4</v>
      </c>
      <c r="I8" s="15">
        <f>SUMIFS('psgr LDVs'!I$82:I$118,'psgr LDVs'!$A$82:$A$118,'BNVFE-LDVs-psgr'!$A8)*INDEX('AEO 7 (2021)'!$41:$41,MATCH(I$1,'AEO 7 (2021)'!$1:$1,0))/INDEX('AEO 7 (2021)'!$38:$38,MATCH(I$1,'AEO 7 (2021)'!$1:$1,0))*'Calculations Etc'!$B$23/'Calculations Etc'!$B$29</f>
        <v>6.1475914245497727E-4</v>
      </c>
      <c r="J8" s="15">
        <f>SUMIFS('psgr LDVs'!J$82:J$118,'psgr LDVs'!$A$82:$A$118,'BNVFE-LDVs-psgr'!$A8)*INDEX('AEO 7 (2021)'!$41:$41,MATCH(J$1,'AEO 7 (2021)'!$1:$1,0))/INDEX('AEO 7 (2021)'!$38:$38,MATCH(J$1,'AEO 7 (2021)'!$1:$1,0))*'Calculations Etc'!$B$23/'Calculations Etc'!$B$29</f>
        <v>6.1453063795633529E-4</v>
      </c>
      <c r="K8" s="15">
        <f>SUMIFS('psgr LDVs'!K$82:K$118,'psgr LDVs'!$A$82:$A$118,'BNVFE-LDVs-psgr'!$A8)*INDEX('AEO 7 (2021)'!$41:$41,MATCH(K$1,'AEO 7 (2021)'!$1:$1,0))/INDEX('AEO 7 (2021)'!$38:$38,MATCH(K$1,'AEO 7 (2021)'!$1:$1,0))*'Calculations Etc'!$B$23/'Calculations Etc'!$B$29</f>
        <v>6.1421989789330099E-4</v>
      </c>
      <c r="L8" s="15">
        <f>SUMIFS('psgr LDVs'!L$82:L$118,'psgr LDVs'!$A$82:$A$118,'BNVFE-LDVs-psgr'!$A8)*INDEX('AEO 7 (2021)'!$41:$41,MATCH(L$1,'AEO 7 (2021)'!$1:$1,0))/INDEX('AEO 7 (2021)'!$38:$38,MATCH(L$1,'AEO 7 (2021)'!$1:$1,0))*'Calculations Etc'!$B$23/'Calculations Etc'!$B$29</f>
        <v>6.1395155199930678E-4</v>
      </c>
      <c r="M8" s="15">
        <f>SUMIFS('psgr LDVs'!M$82:M$118,'psgr LDVs'!$A$82:$A$118,'BNVFE-LDVs-psgr'!$A8)*INDEX('AEO 7 (2021)'!$41:$41,MATCH(M$1,'AEO 7 (2021)'!$1:$1,0))/INDEX('AEO 7 (2021)'!$38:$38,MATCH(M$1,'AEO 7 (2021)'!$1:$1,0))*'Calculations Etc'!$B$23/'Calculations Etc'!$B$29</f>
        <v>6.1371402100970397E-4</v>
      </c>
      <c r="N8" s="15">
        <f>SUMIFS('psgr LDVs'!N$82:N$118,'psgr LDVs'!$A$82:$A$118,'BNVFE-LDVs-psgr'!$A8)*INDEX('AEO 7 (2021)'!$41:$41,MATCH(N$1,'AEO 7 (2021)'!$1:$1,0))/INDEX('AEO 7 (2021)'!$38:$38,MATCH(N$1,'AEO 7 (2021)'!$1:$1,0))*'Calculations Etc'!$B$23/'Calculations Etc'!$B$29</f>
        <v>6.1333899411748923E-4</v>
      </c>
      <c r="O8" s="15">
        <f>SUMIFS('psgr LDVs'!O$82:O$118,'psgr LDVs'!$A$82:$A$118,'BNVFE-LDVs-psgr'!$A8)*INDEX('AEO 7 (2021)'!$41:$41,MATCH(O$1,'AEO 7 (2021)'!$1:$1,0))/INDEX('AEO 7 (2021)'!$38:$38,MATCH(O$1,'AEO 7 (2021)'!$1:$1,0))*'Calculations Etc'!$B$23/'Calculations Etc'!$B$29</f>
        <v>6.1302463445133575E-4</v>
      </c>
      <c r="P8" s="15">
        <f>SUMIFS('psgr LDVs'!P$82:P$118,'psgr LDVs'!$A$82:$A$118,'BNVFE-LDVs-psgr'!$A8)*INDEX('AEO 7 (2021)'!$41:$41,MATCH(P$1,'AEO 7 (2021)'!$1:$1,0))/INDEX('AEO 7 (2021)'!$38:$38,MATCH(P$1,'AEO 7 (2021)'!$1:$1,0))*'Calculations Etc'!$B$23/'Calculations Etc'!$B$29</f>
        <v>6.1281216683748763E-4</v>
      </c>
      <c r="Q8" s="15">
        <f>SUMIFS('psgr LDVs'!Q$82:Q$118,'psgr LDVs'!$A$82:$A$118,'BNVFE-LDVs-psgr'!$A8)*INDEX('AEO 7 (2021)'!$41:$41,MATCH(Q$1,'AEO 7 (2021)'!$1:$1,0))/INDEX('AEO 7 (2021)'!$38:$38,MATCH(Q$1,'AEO 7 (2021)'!$1:$1,0))*'Calculations Etc'!$B$23/'Calculations Etc'!$B$29</f>
        <v>6.1258372063173461E-4</v>
      </c>
      <c r="R8" s="15">
        <f>SUMIFS('psgr LDVs'!R$82:R$118,'psgr LDVs'!$A$82:$A$118,'BNVFE-LDVs-psgr'!$A8)*INDEX('AEO 7 (2021)'!$41:$41,MATCH(R$1,'AEO 7 (2021)'!$1:$1,0))/INDEX('AEO 7 (2021)'!$38:$38,MATCH(R$1,'AEO 7 (2021)'!$1:$1,0))*'Calculations Etc'!$B$23/'Calculations Etc'!$B$29</f>
        <v>6.123497042956693E-4</v>
      </c>
      <c r="S8" s="15">
        <f>SUMIFS('psgr LDVs'!S$82:S$118,'psgr LDVs'!$A$82:$A$118,'BNVFE-LDVs-psgr'!$A8)*INDEX('AEO 7 (2021)'!$41:$41,MATCH(S$1,'AEO 7 (2021)'!$1:$1,0))/INDEX('AEO 7 (2021)'!$38:$38,MATCH(S$1,'AEO 7 (2021)'!$1:$1,0))*'Calculations Etc'!$B$23/'Calculations Etc'!$B$29</f>
        <v>6.1209300817199994E-4</v>
      </c>
      <c r="T8" s="15">
        <f>SUMIFS('psgr LDVs'!T$82:T$118,'psgr LDVs'!$A$82:$A$118,'BNVFE-LDVs-psgr'!$A8)*INDEX('AEO 7 (2021)'!$41:$41,MATCH(T$1,'AEO 7 (2021)'!$1:$1,0))/INDEX('AEO 7 (2021)'!$38:$38,MATCH(T$1,'AEO 7 (2021)'!$1:$1,0))*'Calculations Etc'!$B$23/'Calculations Etc'!$B$29</f>
        <v>6.1191994813601343E-4</v>
      </c>
      <c r="U8" s="15">
        <f>SUMIFS('psgr LDVs'!U$82:U$118,'psgr LDVs'!$A$82:$A$118,'BNVFE-LDVs-psgr'!$A8)*INDEX('AEO 7 (2021)'!$41:$41,MATCH(U$1,'AEO 7 (2021)'!$1:$1,0))/INDEX('AEO 7 (2021)'!$38:$38,MATCH(U$1,'AEO 7 (2021)'!$1:$1,0))*'Calculations Etc'!$B$23/'Calculations Etc'!$B$29</f>
        <v>6.1168186180050551E-4</v>
      </c>
      <c r="V8" s="15">
        <f>SUMIFS('psgr LDVs'!V$82:V$118,'psgr LDVs'!$A$82:$A$118,'BNVFE-LDVs-psgr'!$A8)*INDEX('AEO 7 (2021)'!$41:$41,MATCH(V$1,'AEO 7 (2021)'!$1:$1,0))/INDEX('AEO 7 (2021)'!$38:$38,MATCH(V$1,'AEO 7 (2021)'!$1:$1,0))*'Calculations Etc'!$B$23/'Calculations Etc'!$B$29</f>
        <v>6.1149173815558823E-4</v>
      </c>
      <c r="W8" s="15">
        <f>SUMIFS('psgr LDVs'!W$82:W$118,'psgr LDVs'!$A$82:$A$118,'BNVFE-LDVs-psgr'!$A8)*INDEX('AEO 7 (2021)'!$41:$41,MATCH(W$1,'AEO 7 (2021)'!$1:$1,0))/INDEX('AEO 7 (2021)'!$38:$38,MATCH(W$1,'AEO 7 (2021)'!$1:$1,0))*'Calculations Etc'!$B$23/'Calculations Etc'!$B$29</f>
        <v>6.1127738738684983E-4</v>
      </c>
      <c r="X8" s="15">
        <f>SUMIFS('psgr LDVs'!X$82:X$118,'psgr LDVs'!$A$82:$A$118,'BNVFE-LDVs-psgr'!$A8)*INDEX('AEO 7 (2021)'!$41:$41,MATCH(X$1,'AEO 7 (2021)'!$1:$1,0))/INDEX('AEO 7 (2021)'!$38:$38,MATCH(X$1,'AEO 7 (2021)'!$1:$1,0))*'Calculations Etc'!$B$23/'Calculations Etc'!$B$29</f>
        <v>6.1103585054452642E-4</v>
      </c>
      <c r="Y8" s="15">
        <f>SUMIFS('psgr LDVs'!Y$82:Y$118,'psgr LDVs'!$A$82:$A$118,'BNVFE-LDVs-psgr'!$A8)*INDEX('AEO 7 (2021)'!$41:$41,MATCH(Y$1,'AEO 7 (2021)'!$1:$1,0))/INDEX('AEO 7 (2021)'!$38:$38,MATCH(Y$1,'AEO 7 (2021)'!$1:$1,0))*'Calculations Etc'!$B$23/'Calculations Etc'!$B$29</f>
        <v>6.1081633035104494E-4</v>
      </c>
      <c r="Z8" s="15">
        <f>SUMIFS('psgr LDVs'!Z$82:Z$118,'psgr LDVs'!$A$82:$A$118,'BNVFE-LDVs-psgr'!$A8)*INDEX('AEO 7 (2021)'!$41:$41,MATCH(Z$1,'AEO 7 (2021)'!$1:$1,0))/INDEX('AEO 7 (2021)'!$38:$38,MATCH(Z$1,'AEO 7 (2021)'!$1:$1,0))*'Calculations Etc'!$B$23/'Calculations Etc'!$B$29</f>
        <v>6.1057407505978978E-4</v>
      </c>
      <c r="AA8" s="15">
        <f>SUMIFS('psgr LDVs'!AA$82:AA$118,'psgr LDVs'!$A$82:$A$118,'BNVFE-LDVs-psgr'!$A8)*INDEX('AEO 7 (2021)'!$41:$41,MATCH(AA$1,'AEO 7 (2021)'!$1:$1,0))/INDEX('AEO 7 (2021)'!$38:$38,MATCH(AA$1,'AEO 7 (2021)'!$1:$1,0))*'Calculations Etc'!$B$23/'Calculations Etc'!$B$29</f>
        <v>6.1030878988926223E-4</v>
      </c>
      <c r="AB8" s="15">
        <f>SUMIFS('psgr LDVs'!AB$82:AB$118,'psgr LDVs'!$A$82:$A$118,'BNVFE-LDVs-psgr'!$A8)*INDEX('AEO 7 (2021)'!$41:$41,MATCH(AB$1,'AEO 7 (2021)'!$1:$1,0))/INDEX('AEO 7 (2021)'!$38:$38,MATCH(AB$1,'AEO 7 (2021)'!$1:$1,0))*'Calculations Etc'!$B$23/'Calculations Etc'!$B$29</f>
        <v>6.1005507469188698E-4</v>
      </c>
      <c r="AC8" s="15">
        <f>SUMIFS('psgr LDVs'!AC$82:AC$118,'psgr LDVs'!$A$82:$A$118,'BNVFE-LDVs-psgr'!$A8)*INDEX('AEO 7 (2021)'!$41:$41,MATCH(AC$1,'AEO 7 (2021)'!$1:$1,0))/INDEX('AEO 7 (2021)'!$38:$38,MATCH(AC$1,'AEO 7 (2021)'!$1:$1,0))*'Calculations Etc'!$B$23/'Calculations Etc'!$B$29</f>
        <v>6.0977962950897345E-4</v>
      </c>
      <c r="AD8" s="15">
        <f>SUMIFS('psgr LDVs'!AD$82:AD$118,'psgr LDVs'!$A$82:$A$118,'BNVFE-LDVs-psgr'!$A8)*INDEX('AEO 7 (2021)'!$41:$41,MATCH(AD$1,'AEO 7 (2021)'!$1:$1,0))/INDEX('AEO 7 (2021)'!$38:$38,MATCH(AD$1,'AEO 7 (2021)'!$1:$1,0))*'Calculations Etc'!$B$23/'Calculations Etc'!$B$29</f>
        <v>6.0948742530806332E-4</v>
      </c>
      <c r="AE8" s="15">
        <f>SUMIFS('psgr LDVs'!AE$82:AE$118,'psgr LDVs'!$A$82:$A$118,'BNVFE-LDVs-psgr'!$A8)*INDEX('AEO 7 (2021)'!$41:$41,MATCH(AE$1,'AEO 7 (2021)'!$1:$1,0))/INDEX('AEO 7 (2021)'!$38:$38,MATCH(AE$1,'AEO 7 (2021)'!$1:$1,0))*'Calculations Etc'!$B$23/'Calculations Etc'!$B$29</f>
        <v>6.091962063144654E-4</v>
      </c>
      <c r="AF8" s="15">
        <f>SUMIFS('psgr LDVs'!AF$82:AF$118,'psgr LDVs'!$A$82:$A$118,'BNVFE-LDVs-psgr'!$A8)*INDEX('AEO 7 (2021)'!$41:$41,MATCH(AF$1,'AEO 7 (2021)'!$1:$1,0))/INDEX('AEO 7 (2021)'!$38:$38,MATCH(AF$1,'AEO 7 (2021)'!$1:$1,0))*'Calculations Etc'!$B$23/'Calculations Etc'!$B$29</f>
        <v>6.0888183625194033E-4</v>
      </c>
      <c r="AG8" s="4"/>
      <c r="AH8" s="4"/>
      <c r="AI8" s="4"/>
    </row>
    <row r="11" spans="1:35">
      <c r="B11" s="46"/>
    </row>
    <row r="12" spans="1:35">
      <c r="B12" s="16"/>
    </row>
    <row r="13" spans="1:35">
      <c r="B13" s="45"/>
    </row>
    <row r="14" spans="1:35">
      <c r="B14" s="45"/>
    </row>
    <row r="15" spans="1:35">
      <c r="B15" s="16"/>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INDEX('SYFAFE-freight'!$B$2:$H$2,MATCH('BNVFE-LDVs-frgt'!A2,'SYFAFE-freight'!$B$1:$H$1,0))*'Calculations Etc'!$B$88*'Calculations Etc'!B$81</f>
        <v>1.3672718885809836E-4</v>
      </c>
      <c r="C2" s="4">
        <f>$B2+$B2*(C$1-$B$1)/($AF$1-$B$1)*'NAP F28'!$B$24</f>
        <v>1.389902877937023E-4</v>
      </c>
      <c r="D2" s="4">
        <f>$B2+$B2*(D$1-$B$1)/($AF$1-$B$1)*'NAP F28'!$B$24</f>
        <v>1.4125338672930628E-4</v>
      </c>
      <c r="E2" s="4">
        <f>$B2+$B2*(E$1-$B$1)/($AF$1-$B$1)*'NAP F28'!$B$24</f>
        <v>1.4351648566491022E-4</v>
      </c>
      <c r="F2" s="4">
        <f>$B2+$B2*(F$1-$B$1)/($AF$1-$B$1)*'NAP F28'!$B$24</f>
        <v>1.4577958460051417E-4</v>
      </c>
      <c r="G2" s="4">
        <f>$B2+$B2*(G$1-$B$1)/($AF$1-$B$1)*'NAP F28'!$B$24</f>
        <v>1.4804268353611815E-4</v>
      </c>
      <c r="H2" s="4">
        <f>$B2+$B2*(H$1-$B$1)/($AF$1-$B$1)*'NAP F28'!$B$24</f>
        <v>1.5030578247172209E-4</v>
      </c>
      <c r="I2" s="4">
        <f>$B2+$B2*(I$1-$B$1)/($AF$1-$B$1)*'NAP F28'!$B$24</f>
        <v>1.5256888140732604E-4</v>
      </c>
      <c r="J2" s="4">
        <f>$B2+$B2*(J$1-$B$1)/($AF$1-$B$1)*'NAP F28'!$B$24</f>
        <v>1.5483198034292999E-4</v>
      </c>
      <c r="K2" s="4">
        <f>$B2+$B2*(K$1-$B$1)/($AF$1-$B$1)*'NAP F28'!$B$24</f>
        <v>1.5709507927853396E-4</v>
      </c>
      <c r="L2" s="4">
        <f>$B2+$B2*(L$1-$B$1)/($AF$1-$B$1)*'NAP F28'!$B$24</f>
        <v>1.5935817821413791E-4</v>
      </c>
      <c r="M2" s="4">
        <f>$B2+$B2*(M$1-$B$1)/($AF$1-$B$1)*'NAP F28'!$B$24</f>
        <v>1.6162127714974185E-4</v>
      </c>
      <c r="N2" s="4">
        <f>$B2+$B2*(N$1-$B$1)/($AF$1-$B$1)*'NAP F28'!$B$24</f>
        <v>1.6388437608534583E-4</v>
      </c>
      <c r="O2" s="4">
        <f>$B2+$B2*(O$1-$B$1)/($AF$1-$B$1)*'NAP F28'!$B$24</f>
        <v>1.6614747502094977E-4</v>
      </c>
      <c r="P2" s="4">
        <f>$B2+$B2*(P$1-$B$1)/($AF$1-$B$1)*'NAP F28'!$B$24</f>
        <v>1.6841057395655372E-4</v>
      </c>
      <c r="Q2" s="4">
        <f>$B2+$B2*(Q$1-$B$1)/($AF$1-$B$1)*'NAP F28'!$B$24</f>
        <v>1.7067367289215767E-4</v>
      </c>
      <c r="R2" s="4">
        <f>$B2+$B2*(R$1-$B$1)/($AF$1-$B$1)*'NAP F28'!$B$24</f>
        <v>1.7293677182776164E-4</v>
      </c>
      <c r="S2" s="4">
        <f>$B2+$B2*(S$1-$B$1)/($AF$1-$B$1)*'NAP F28'!$B$24</f>
        <v>1.7519987076336559E-4</v>
      </c>
      <c r="T2" s="4">
        <f>$B2+$B2*(T$1-$B$1)/($AF$1-$B$1)*'NAP F28'!$B$24</f>
        <v>1.7746296969896953E-4</v>
      </c>
      <c r="U2" s="4">
        <f>$B2+$B2*(U$1-$B$1)/($AF$1-$B$1)*'NAP F28'!$B$24</f>
        <v>1.7972606863457351E-4</v>
      </c>
      <c r="V2" s="4">
        <f>$B2+$B2*(V$1-$B$1)/($AF$1-$B$1)*'NAP F28'!$B$24</f>
        <v>1.8198916757017746E-4</v>
      </c>
      <c r="W2" s="4">
        <f>$B2+$B2*(W$1-$B$1)/($AF$1-$B$1)*'NAP F28'!$B$24</f>
        <v>1.842522665057814E-4</v>
      </c>
      <c r="X2" s="4">
        <f>$B2+$B2*(X$1-$B$1)/($AF$1-$B$1)*'NAP F28'!$B$24</f>
        <v>1.8651536544138538E-4</v>
      </c>
      <c r="Y2" s="4">
        <f>$B2+$B2*(Y$1-$B$1)/($AF$1-$B$1)*'NAP F28'!$B$24</f>
        <v>1.8877846437698932E-4</v>
      </c>
      <c r="Z2" s="4">
        <f>$B2+$B2*(Z$1-$B$1)/($AF$1-$B$1)*'NAP F28'!$B$24</f>
        <v>1.9104156331259327E-4</v>
      </c>
      <c r="AA2" s="4">
        <f>$B2+$B2*(AA$1-$B$1)/($AF$1-$B$1)*'NAP F28'!$B$24</f>
        <v>1.9330466224819724E-4</v>
      </c>
      <c r="AB2" s="4">
        <f>$B2+$B2*(AB$1-$B$1)/($AF$1-$B$1)*'NAP F28'!$B$24</f>
        <v>1.9556776118380119E-4</v>
      </c>
      <c r="AC2" s="4">
        <f>$B2+$B2*(AC$1-$B$1)/($AF$1-$B$1)*'NAP F28'!$B$24</f>
        <v>1.9783086011940514E-4</v>
      </c>
      <c r="AD2" s="4">
        <f>$B2+$B2*(AD$1-$B$1)/($AF$1-$B$1)*'NAP F28'!$B$24</f>
        <v>2.0009395905500911E-4</v>
      </c>
      <c r="AE2" s="4">
        <f>$B2+$B2*(AE$1-$B$1)/($AF$1-$B$1)*'NAP F28'!$B$24</f>
        <v>2.0235705799061306E-4</v>
      </c>
      <c r="AF2" s="4">
        <f>$B2+$B2*(AF$1-$B$1)/($AF$1-$B$1)*'NAP F28'!$B$24</f>
        <v>2.0462015692621701E-4</v>
      </c>
      <c r="AG2" s="4"/>
      <c r="AH2" s="4"/>
      <c r="AI2" s="4"/>
    </row>
    <row r="3" spans="1:35">
      <c r="A3" t="s">
        <v>113</v>
      </c>
      <c r="B3" s="15">
        <f>INDEX('SYFAFE-freight'!$B$2:$H$2,MATCH('BNVFE-LDVs-frgt'!A3,'SYFAFE-freight'!$B$1:$H$1,0))*'Calculations Etc'!$B$88*'Calculations Etc'!B$81</f>
        <v>7.7444941359667787E-5</v>
      </c>
      <c r="C3" s="4">
        <f>$B3*'Calculations Etc'!C$81/'Calculations Etc'!$B$81</f>
        <v>7.7655325179843801E-5</v>
      </c>
      <c r="D3" s="4">
        <f>$B3*'Calculations Etc'!D$81/'Calculations Etc'!$B$81</f>
        <v>7.6996142097450335E-5</v>
      </c>
      <c r="E3" s="4">
        <f>$B3*'Calculations Etc'!E$81/'Calculations Etc'!$B$81</f>
        <v>7.6932214939625832E-5</v>
      </c>
      <c r="F3" s="4">
        <f>$B3*'Calculations Etc'!F$81/'Calculations Etc'!$B$81</f>
        <v>7.7225396261378494E-5</v>
      </c>
      <c r="G3" s="4">
        <f>$B3*'Calculations Etc'!G$81/'Calculations Etc'!$B$81</f>
        <v>7.7893437886921704E-5</v>
      </c>
      <c r="H3" s="4">
        <f>$B3*'Calculations Etc'!H$81/'Calculations Etc'!$B$81</f>
        <v>7.850417438229248E-5</v>
      </c>
      <c r="I3" s="4">
        <f>$B3*'Calculations Etc'!I$81/'Calculations Etc'!$B$81</f>
        <v>7.8852981780006329E-5</v>
      </c>
      <c r="J3" s="4">
        <f>$B3*'Calculations Etc'!J$81/'Calculations Etc'!$B$81</f>
        <v>7.805989179824905E-5</v>
      </c>
      <c r="K3" s="4">
        <f>$B3*'Calculations Etc'!K$81/'Calculations Etc'!$B$81</f>
        <v>7.7769280789114758E-5</v>
      </c>
      <c r="L3" s="4">
        <f>$B3*'Calculations Etc'!L$81/'Calculations Etc'!$B$81</f>
        <v>7.7406310376083867E-5</v>
      </c>
      <c r="M3" s="4">
        <f>$B3*'Calculations Etc'!M$81/'Calculations Etc'!$B$81</f>
        <v>7.6979249913398037E-5</v>
      </c>
      <c r="N3" s="4">
        <f>$B3*'Calculations Etc'!N$81/'Calculations Etc'!$B$81</f>
        <v>7.6405643673539922E-5</v>
      </c>
      <c r="O3" s="4">
        <f>$B3*'Calculations Etc'!O$81/'Calculations Etc'!$B$81</f>
        <v>7.5772600194603089E-5</v>
      </c>
      <c r="P3" s="4">
        <f>$B3*'Calculations Etc'!P$81/'Calculations Etc'!$B$81</f>
        <v>7.5180040099304216E-5</v>
      </c>
      <c r="Q3" s="4">
        <f>$B3*'Calculations Etc'!Q$81/'Calculations Etc'!$B$81</f>
        <v>7.4627344317803601E-5</v>
      </c>
      <c r="R3" s="4">
        <f>$B3*'Calculations Etc'!R$81/'Calculations Etc'!$B$81</f>
        <v>7.4144095483501585E-5</v>
      </c>
      <c r="S3" s="4">
        <f>$B3*'Calculations Etc'!S$81/'Calculations Etc'!$B$81</f>
        <v>7.3741136955376833E-5</v>
      </c>
      <c r="T3" s="4">
        <f>$B3*'Calculations Etc'!T$81/'Calculations Etc'!$B$81</f>
        <v>7.3347769665209334E-5</v>
      </c>
      <c r="U3" s="4">
        <f>$B3*'Calculations Etc'!U$81/'Calculations Etc'!$B$81</f>
        <v>7.3022559450121882E-5</v>
      </c>
      <c r="V3" s="4">
        <f>$B3*'Calculations Etc'!V$81/'Calculations Etc'!$B$81</f>
        <v>7.2705844650348595E-5</v>
      </c>
      <c r="W3" s="4">
        <f>$B3*'Calculations Etc'!W$81/'Calculations Etc'!$B$81</f>
        <v>7.2454219280842773E-5</v>
      </c>
      <c r="X3" s="4">
        <f>$B3*'Calculations Etc'!X$81/'Calculations Etc'!$B$81</f>
        <v>7.2154403970130419E-5</v>
      </c>
      <c r="Y3" s="4">
        <f>$B3*'Calculations Etc'!Y$81/'Calculations Etc'!$B$81</f>
        <v>7.1989821638738252E-5</v>
      </c>
      <c r="Z3" s="4">
        <f>$B3*'Calculations Etc'!Z$81/'Calculations Etc'!$B$81</f>
        <v>7.1857726404092652E-5</v>
      </c>
      <c r="AA3" s="4">
        <f>$B3*'Calculations Etc'!AA$81/'Calculations Etc'!$B$81</f>
        <v>7.1752186977200324E-5</v>
      </c>
      <c r="AB3" s="4">
        <f>$B3*'Calculations Etc'!AB$81/'Calculations Etc'!$B$81</f>
        <v>7.1719505447329386E-5</v>
      </c>
      <c r="AC3" s="4">
        <f>$B3*'Calculations Etc'!AC$81/'Calculations Etc'!$B$81</f>
        <v>7.1639590802982867E-5</v>
      </c>
      <c r="AD3" s="4">
        <f>$B3*'Calculations Etc'!AD$81/'Calculations Etc'!$B$81</f>
        <v>7.1567965059577283E-5</v>
      </c>
      <c r="AE3" s="4">
        <f>$B3*'Calculations Etc'!AE$81/'Calculations Etc'!$B$81</f>
        <v>7.1472078401415198E-5</v>
      </c>
      <c r="AF3" s="4">
        <f>$B3*'Calculations Etc'!AF$81/'Calculations Etc'!$B$81</f>
        <v>7.1436077272698939E-5</v>
      </c>
      <c r="AG3" s="4"/>
      <c r="AH3" s="4"/>
      <c r="AI3" s="4"/>
    </row>
    <row r="4" spans="1:35" s="8" customFormat="1">
      <c r="A4" s="8" t="s">
        <v>114</v>
      </c>
      <c r="B4" s="15">
        <f>INDEX('SYFAFE-freight'!$B$2:$H$2,MATCH('BNVFE-LDVs-frgt'!A4,'SYFAFE-freight'!$B$1:$H$1,0))*'Calculations Etc'!$B$88*'Calculations Etc'!B$81</f>
        <v>1.1797797201017124E-4</v>
      </c>
      <c r="C4" s="4">
        <f>$B4*'Calculations Etc'!C$81/'Calculations Etc'!$B$81</f>
        <v>1.1829846623500186E-4</v>
      </c>
      <c r="D4" s="4">
        <f>$B4*'Calculations Etc'!D$81/'Calculations Etc'!$B$81</f>
        <v>1.1729428078558663E-4</v>
      </c>
      <c r="E4" s="4">
        <f>$B4*'Calculations Etc'!E$81/'Calculations Etc'!$B$81</f>
        <v>1.1719689551672209E-4</v>
      </c>
      <c r="F4" s="4">
        <f>$B4*'Calculations Etc'!F$81/'Calculations Etc'!$B$81</f>
        <v>1.1764352168964412E-4</v>
      </c>
      <c r="G4" s="4">
        <f>$B4*'Calculations Etc'!G$81/'Calculations Etc'!$B$81</f>
        <v>1.1866120205476883E-4</v>
      </c>
      <c r="H4" s="4">
        <f>$B4*'Calculations Etc'!H$81/'Calculations Etc'!$B$81</f>
        <v>1.1959158500672709E-4</v>
      </c>
      <c r="I4" s="4">
        <f>$B4*'Calculations Etc'!I$81/'Calculations Etc'!$B$81</f>
        <v>1.2012295075743907E-4</v>
      </c>
      <c r="J4" s="4">
        <f>$B4*'Calculations Etc'!J$81/'Calculations Etc'!$B$81</f>
        <v>1.1891477439334622E-4</v>
      </c>
      <c r="K4" s="4">
        <f>$B4*'Calculations Etc'!K$81/'Calculations Etc'!$B$81</f>
        <v>1.184720637798503E-4</v>
      </c>
      <c r="L4" s="4">
        <f>$B4*'Calculations Etc'!L$81/'Calculations Etc'!$B$81</f>
        <v>1.1791912239365693E-4</v>
      </c>
      <c r="M4" s="4">
        <f>$B4*'Calculations Etc'!M$81/'Calculations Etc'!$B$81</f>
        <v>1.1726854759265854E-4</v>
      </c>
      <c r="N4" s="4">
        <f>$B4*'Calculations Etc'!N$81/'Calculations Etc'!$B$81</f>
        <v>1.163947280800766E-4</v>
      </c>
      <c r="O4" s="4">
        <f>$B4*'Calculations Etc'!O$81/'Calculations Etc'!$B$81</f>
        <v>1.1543036314509163E-4</v>
      </c>
      <c r="P4" s="4">
        <f>$B4*'Calculations Etc'!P$81/'Calculations Etc'!$B$81</f>
        <v>1.1452766973335742E-4</v>
      </c>
      <c r="Q4" s="4">
        <f>$B4*'Calculations Etc'!Q$81/'Calculations Etc'!$B$81</f>
        <v>1.1368570476708297E-4</v>
      </c>
      <c r="R4" s="4">
        <f>$B4*'Calculations Etc'!R$81/'Calculations Etc'!$B$81</f>
        <v>1.1294953379908579E-4</v>
      </c>
      <c r="S4" s="4">
        <f>$B4*'Calculations Etc'!S$81/'Calculations Etc'!$B$81</f>
        <v>1.1233567537117923E-4</v>
      </c>
      <c r="T4" s="4">
        <f>$B4*'Calculations Etc'!T$81/'Calculations Etc'!$B$81</f>
        <v>1.1173642803062577E-4</v>
      </c>
      <c r="U4" s="4">
        <f>$B4*'Calculations Etc'!U$81/'Calculations Etc'!$B$81</f>
        <v>1.1124100972467315E-4</v>
      </c>
      <c r="V4" s="4">
        <f>$B4*'Calculations Etc'!V$81/'Calculations Etc'!$B$81</f>
        <v>1.1075853315322957E-4</v>
      </c>
      <c r="W4" s="4">
        <f>$B4*'Calculations Etc'!W$81/'Calculations Etc'!$B$81</f>
        <v>1.1037521243170253E-4</v>
      </c>
      <c r="X4" s="4">
        <f>$B4*'Calculations Etc'!X$81/'Calculations Etc'!$B$81</f>
        <v>1.0991848018148144E-4</v>
      </c>
      <c r="Y4" s="4">
        <f>$B4*'Calculations Etc'!Y$81/'Calculations Etc'!$B$81</f>
        <v>1.0966775896786235E-4</v>
      </c>
      <c r="Z4" s="4">
        <f>$B4*'Calculations Etc'!Z$81/'Calculations Etc'!$B$81</f>
        <v>1.0946652790457937E-4</v>
      </c>
      <c r="AA4" s="4">
        <f>$B4*'Calculations Etc'!AA$81/'Calculations Etc'!$B$81</f>
        <v>1.093057513924758E-4</v>
      </c>
      <c r="AB4" s="4">
        <f>$B4*'Calculations Etc'!AB$81/'Calculations Etc'!$B$81</f>
        <v>1.0925596504686471E-4</v>
      </c>
      <c r="AC4" s="4">
        <f>$B4*'Calculations Etc'!AC$81/'Calculations Etc'!$B$81</f>
        <v>1.0913422478199535E-4</v>
      </c>
      <c r="AD4" s="4">
        <f>$B4*'Calculations Etc'!AD$81/'Calculations Etc'!$B$81</f>
        <v>1.0902511165204325E-4</v>
      </c>
      <c r="AE4" s="4">
        <f>$B4*'Calculations Etc'!AE$81/'Calculations Etc'!$B$81</f>
        <v>1.088790399619601E-4</v>
      </c>
      <c r="AF4" s="4">
        <f>$B4*'Calculations Etc'!AF$81/'Calculations Etc'!$B$81</f>
        <v>1.0882419661026466E-4</v>
      </c>
      <c r="AG4" s="15"/>
      <c r="AH4" s="15"/>
      <c r="AI4" s="15"/>
    </row>
    <row r="5" spans="1:35">
      <c r="A5" t="s">
        <v>115</v>
      </c>
      <c r="B5" s="15">
        <f>INDEX('SYFAFE-freight'!$B$2:$H$2,MATCH('BNVFE-LDVs-frgt'!A5,'SYFAFE-freight'!$B$1:$H$1,0))*'Calculations Etc'!$B$88*'Calculations Etc'!B$81</f>
        <v>8.3567910646710283E-5</v>
      </c>
      <c r="C5" s="4">
        <f>$B5*'Calculations Etc'!C$81/'Calculations Etc'!$B$81</f>
        <v>8.3794927879563905E-5</v>
      </c>
      <c r="D5" s="4">
        <f>$B5*'Calculations Etc'!D$81/'Calculations Etc'!$B$81</f>
        <v>8.3083628316775823E-5</v>
      </c>
      <c r="E5" s="4">
        <f>$B5*'Calculations Etc'!E$81/'Calculations Etc'!$B$81</f>
        <v>8.301464693569161E-5</v>
      </c>
      <c r="F5" s="4">
        <f>$B5*'Calculations Etc'!F$81/'Calculations Etc'!$B$81</f>
        <v>8.3331007824722768E-5</v>
      </c>
      <c r="G5" s="4">
        <f>$B5*'Calculations Etc'!G$81/'Calculations Etc'!$B$81</f>
        <v>8.4051866306781775E-5</v>
      </c>
      <c r="H5" s="4">
        <f>$B5*'Calculations Etc'!H$81/'Calculations Etc'!$B$81</f>
        <v>8.4710888987640941E-5</v>
      </c>
      <c r="I5" s="4">
        <f>$B5*'Calculations Etc'!I$81/'Calculations Etc'!$B$81</f>
        <v>8.5087273873900819E-5</v>
      </c>
      <c r="J5" s="4">
        <f>$B5*'Calculations Etc'!J$81/'Calculations Etc'!$B$81</f>
        <v>8.4231480434501197E-5</v>
      </c>
      <c r="K5" s="4">
        <f>$B5*'Calculations Etc'!K$81/'Calculations Etc'!$B$81</f>
        <v>8.3917893072719905E-5</v>
      </c>
      <c r="L5" s="4">
        <f>$B5*'Calculations Etc'!L$81/'Calculations Etc'!$B$81</f>
        <v>8.3526225411656083E-5</v>
      </c>
      <c r="M5" s="4">
        <f>$B5*'Calculations Etc'!M$81/'Calculations Etc'!$B$81</f>
        <v>8.3065400599087287E-5</v>
      </c>
      <c r="N5" s="4">
        <f>$B5*'Calculations Etc'!N$81/'Calculations Etc'!$B$81</f>
        <v>8.2446443774312372E-5</v>
      </c>
      <c r="O5" s="4">
        <f>$B5*'Calculations Etc'!O$81/'Calculations Etc'!$B$81</f>
        <v>8.1763350470159821E-5</v>
      </c>
      <c r="P5" s="4">
        <f>$B5*'Calculations Etc'!P$81/'Calculations Etc'!$B$81</f>
        <v>8.1123941255983165E-5</v>
      </c>
      <c r="Q5" s="4">
        <f>$B5*'Calculations Etc'!Q$81/'Calculations Etc'!$B$81</f>
        <v>8.0527548116904481E-5</v>
      </c>
      <c r="R5" s="4">
        <f>$B5*'Calculations Etc'!R$81/'Calculations Etc'!$B$81</f>
        <v>8.0006092555107004E-5</v>
      </c>
      <c r="S5" s="4">
        <f>$B5*'Calculations Etc'!S$81/'Calculations Etc'!$B$81</f>
        <v>7.9571275229643886E-5</v>
      </c>
      <c r="T5" s="4">
        <f>$B5*'Calculations Etc'!T$81/'Calculations Etc'!$B$81</f>
        <v>7.9146807446740035E-5</v>
      </c>
      <c r="U5" s="4">
        <f>$B5*'Calculations Etc'!U$81/'Calculations Etc'!$B$81</f>
        <v>7.8795885388840742E-5</v>
      </c>
      <c r="V5" s="4">
        <f>$B5*'Calculations Etc'!V$81/'Calculations Etc'!$B$81</f>
        <v>7.8454130412682557E-5</v>
      </c>
      <c r="W5" s="4">
        <f>$B5*'Calculations Etc'!W$81/'Calculations Etc'!$B$81</f>
        <v>7.8182610981895575E-5</v>
      </c>
      <c r="X5" s="4">
        <f>$B5*'Calculations Etc'!X$81/'Calculations Etc'!$B$81</f>
        <v>7.7859091605984816E-5</v>
      </c>
      <c r="Y5" s="4">
        <f>$B5*'Calculations Etc'!Y$81/'Calculations Etc'!$B$81</f>
        <v>7.7681497029472271E-5</v>
      </c>
      <c r="Z5" s="4">
        <f>$B5*'Calculations Etc'!Z$81/'Calculations Etc'!$B$81</f>
        <v>7.7538958051820374E-5</v>
      </c>
      <c r="AA5" s="4">
        <f>$B5*'Calculations Etc'!AA$81/'Calculations Etc'!$B$81</f>
        <v>7.7425074443137877E-5</v>
      </c>
      <c r="AB5" s="4">
        <f>$B5*'Calculations Etc'!AB$81/'Calculations Etc'!$B$81</f>
        <v>7.7389809038837701E-5</v>
      </c>
      <c r="AC5" s="4">
        <f>$B5*'Calculations Etc'!AC$81/'Calculations Etc'!$B$81</f>
        <v>7.7303576164993823E-5</v>
      </c>
      <c r="AD5" s="4">
        <f>$B5*'Calculations Etc'!AD$81/'Calculations Etc'!$B$81</f>
        <v>7.7226287531032277E-5</v>
      </c>
      <c r="AE5" s="4">
        <f>$B5*'Calculations Etc'!AE$81/'Calculations Etc'!$B$81</f>
        <v>7.7122819860441796E-5</v>
      </c>
      <c r="AF5" s="4">
        <f>$B5*'Calculations Etc'!AF$81/'Calculations Etc'!$B$81</f>
        <v>7.7083972402429405E-5</v>
      </c>
      <c r="AG5" s="4"/>
      <c r="AH5" s="4"/>
      <c r="AI5" s="4"/>
    </row>
    <row r="6" spans="1:35">
      <c r="A6" t="s">
        <v>116</v>
      </c>
      <c r="B6" s="4">
        <f>B4*(1-'Calculations Etc'!$B$20)+B2*'Calculations Etc'!$B$20</f>
        <v>1.2829004127653116E-4</v>
      </c>
      <c r="C6" s="4">
        <f>C4*(1-'Calculations Etc'!$B$20)+C2*'Calculations Etc'!$B$20</f>
        <v>1.2967896809228709E-4</v>
      </c>
      <c r="D6" s="4">
        <f>D4*(1-'Calculations Etc'!$B$20)+D2*'Calculations Etc'!$B$20</f>
        <v>1.3047178905463243E-4</v>
      </c>
      <c r="E6" s="4">
        <f>E4*(1-'Calculations Etc'!$B$20)+E2*'Calculations Etc'!$B$20</f>
        <v>1.3167267009822555E-4</v>
      </c>
      <c r="F6" s="4">
        <f>F4*(1-'Calculations Etc'!$B$20)+F2*'Calculations Etc'!$B$20</f>
        <v>1.3311835629062265E-4</v>
      </c>
      <c r="G6" s="4">
        <f>G4*(1-'Calculations Etc'!$B$20)+G2*'Calculations Etc'!$B$20</f>
        <v>1.3482101686951097E-4</v>
      </c>
      <c r="H6" s="4">
        <f>H4*(1-'Calculations Etc'!$B$20)+H2*'Calculations Etc'!$B$20</f>
        <v>1.3648439361247435E-4</v>
      </c>
      <c r="I6" s="4">
        <f>I4*(1-'Calculations Etc'!$B$20)+I2*'Calculations Etc'!$B$20</f>
        <v>1.3796821261487691E-4</v>
      </c>
      <c r="J6" s="4">
        <f>J4*(1-'Calculations Etc'!$B$20)+J2*'Calculations Etc'!$B$20</f>
        <v>1.3866923766561729E-4</v>
      </c>
      <c r="K6" s="4">
        <f>K4*(1-'Calculations Etc'!$B$20)+K2*'Calculations Etc'!$B$20</f>
        <v>1.3971472230412633E-4</v>
      </c>
      <c r="L6" s="4">
        <f>L4*(1-'Calculations Etc'!$B$20)+L2*'Calculations Etc'!$B$20</f>
        <v>1.4071060309492147E-4</v>
      </c>
      <c r="M6" s="4">
        <f>M4*(1-'Calculations Etc'!$B$20)+M2*'Calculations Etc'!$B$20</f>
        <v>1.4166254884905437E-4</v>
      </c>
      <c r="N6" s="4">
        <f>N4*(1-'Calculations Etc'!$B$20)+N2*'Calculations Etc'!$B$20</f>
        <v>1.4251403448297469E-4</v>
      </c>
      <c r="O6" s="4">
        <f>O4*(1-'Calculations Etc'!$B$20)+O2*'Calculations Etc'!$B$20</f>
        <v>1.4332477467681362E-4</v>
      </c>
      <c r="P6" s="4">
        <f>P4*(1-'Calculations Etc'!$B$20)+P2*'Calculations Etc'!$B$20</f>
        <v>1.4416326705611539E-4</v>
      </c>
      <c r="Q6" s="4">
        <f>Q4*(1-'Calculations Etc'!$B$20)+Q2*'Calculations Etc'!$B$20</f>
        <v>1.4502908723587407E-4</v>
      </c>
      <c r="R6" s="4">
        <f>R4*(1-'Calculations Etc'!$B$20)+R2*'Calculations Etc'!$B$20</f>
        <v>1.4594251471485752E-4</v>
      </c>
      <c r="S6" s="4">
        <f>S4*(1-'Calculations Etc'!$B$20)+S2*'Calculations Etc'!$B$20</f>
        <v>1.4691098283688172E-4</v>
      </c>
      <c r="T6" s="4">
        <f>T4*(1-'Calculations Etc'!$B$20)+T2*'Calculations Etc'!$B$20</f>
        <v>1.4788602594821484E-4</v>
      </c>
      <c r="U6" s="4">
        <f>U4*(1-'Calculations Etc'!$B$20)+U2*'Calculations Etc'!$B$20</f>
        <v>1.4890779212511836E-4</v>
      </c>
      <c r="V6" s="4">
        <f>V4*(1-'Calculations Etc'!$B$20)+V2*'Calculations Etc'!$B$20</f>
        <v>1.4993538208255092E-4</v>
      </c>
      <c r="W6" s="4">
        <f>W4*(1-'Calculations Etc'!$B$20)+W2*'Calculations Etc'!$B$20</f>
        <v>1.5100759217244591E-4</v>
      </c>
      <c r="X6" s="4">
        <f>X4*(1-'Calculations Etc'!$B$20)+X2*'Calculations Etc'!$B$20</f>
        <v>1.5204676707442861E-4</v>
      </c>
      <c r="Y6" s="4">
        <f>Y4*(1-'Calculations Etc'!$B$20)+Y2*'Calculations Etc'!$B$20</f>
        <v>1.5317864694288218E-4</v>
      </c>
      <c r="Z6" s="4">
        <f>Z4*(1-'Calculations Etc'!$B$20)+Z2*'Calculations Etc'!$B$20</f>
        <v>1.5433279737898703E-4</v>
      </c>
      <c r="AA6" s="4">
        <f>AA4*(1-'Calculations Etc'!$B$20)+AA2*'Calculations Etc'!$B$20</f>
        <v>1.5550515236312259E-4</v>
      </c>
      <c r="AB6" s="4">
        <f>AB4*(1-'Calculations Etc'!$B$20)+AB2*'Calculations Etc'!$B$20</f>
        <v>1.5672745292217977E-4</v>
      </c>
      <c r="AC6" s="4">
        <f>AC4*(1-'Calculations Etc'!$B$20)+AC2*'Calculations Etc'!$B$20</f>
        <v>1.5791737421757074E-4</v>
      </c>
      <c r="AD6" s="4">
        <f>AD4*(1-'Calculations Etc'!$B$20)+AD2*'Calculations Etc'!$B$20</f>
        <v>1.5911297772367447E-4</v>
      </c>
      <c r="AE6" s="4">
        <f>AE4*(1-'Calculations Etc'!$B$20)+AE2*'Calculations Etc'!$B$20</f>
        <v>1.6029194987771925E-4</v>
      </c>
      <c r="AF6" s="4">
        <f>AF4*(1-'Calculations Etc'!$B$20)+AF2*'Calculations Etc'!$B$20</f>
        <v>1.6151197478403846E-4</v>
      </c>
      <c r="AG6" s="4"/>
      <c r="AH6" s="4"/>
      <c r="AI6" s="4"/>
    </row>
    <row r="7" spans="1:35">
      <c r="A7" t="s">
        <v>787</v>
      </c>
      <c r="B7" s="15">
        <f>INDEX('SYFAFE-freight'!$B$2:$H$2,MATCH('BNVFE-LDVs-frgt'!A7,'SYFAFE-freight'!$B$1:$H$1,0))*'Calculations Etc'!$B$88*'Calculations Etc'!B$81</f>
        <v>4.5427592815332058E-5</v>
      </c>
      <c r="C7" s="4">
        <f>$B7*'Calculations Etc'!C$81/'Calculations Etc'!$B$81</f>
        <v>4.5550999591166583E-5</v>
      </c>
      <c r="D7" s="4">
        <f>$B7*'Calculations Etc'!D$81/'Calculations Etc'!$B$81</f>
        <v>4.5164336496947734E-5</v>
      </c>
      <c r="E7" s="4">
        <f>$B7*'Calculations Etc'!E$81/'Calculations Etc'!$B$81</f>
        <v>4.5126838154970743E-5</v>
      </c>
      <c r="F7" s="4">
        <f>$B7*'Calculations Etc'!F$81/'Calculations Etc'!$B$81</f>
        <v>4.5298812224184468E-5</v>
      </c>
      <c r="G7" s="4">
        <f>$B7*'Calculations Etc'!G$81/'Calculations Etc'!$B$81</f>
        <v>4.5690671555679492E-5</v>
      </c>
      <c r="H7" s="4">
        <f>$B7*'Calculations Etc'!H$81/'Calculations Etc'!$B$81</f>
        <v>4.6048916888971394E-5</v>
      </c>
      <c r="I7" s="4">
        <f>$B7*'Calculations Etc'!I$81/'Calculations Etc'!$B$81</f>
        <v>4.625352005808906E-5</v>
      </c>
      <c r="J7" s="4">
        <f>$B7*'Calculations Etc'!J$81/'Calculations Etc'!$B$81</f>
        <v>4.5788309960119362E-5</v>
      </c>
      <c r="K7" s="4">
        <f>$B7*'Calculations Etc'!K$81/'Calculations Etc'!$B$81</f>
        <v>4.5617843582860528E-5</v>
      </c>
      <c r="L7" s="4">
        <f>$B7*'Calculations Etc'!L$81/'Calculations Etc'!$B$81</f>
        <v>4.5404932683353185E-5</v>
      </c>
      <c r="M7" s="4">
        <f>$B7*'Calculations Etc'!M$81/'Calculations Etc'!$B$81</f>
        <v>4.5154427892907022E-5</v>
      </c>
      <c r="N7" s="4">
        <f>$B7*'Calculations Etc'!N$81/'Calculations Etc'!$B$81</f>
        <v>4.4817962395701815E-5</v>
      </c>
      <c r="O7" s="4">
        <f>$B7*'Calculations Etc'!O$81/'Calculations Etc'!$B$81</f>
        <v>4.4446632249527541E-5</v>
      </c>
      <c r="P7" s="4">
        <f>$B7*'Calculations Etc'!P$81/'Calculations Etc'!$B$81</f>
        <v>4.4099048814699481E-5</v>
      </c>
      <c r="Q7" s="4">
        <f>$B7*'Calculations Etc'!Q$81/'Calculations Etc'!$B$81</f>
        <v>4.3774848957717762E-5</v>
      </c>
      <c r="R7" s="4">
        <f>$B7*'Calculations Etc'!R$81/'Calculations Etc'!$B$81</f>
        <v>4.349138523642442E-5</v>
      </c>
      <c r="S7" s="4">
        <f>$B7*'Calculations Etc'!S$81/'Calculations Etc'!$B$81</f>
        <v>4.325501813980409E-5</v>
      </c>
      <c r="T7" s="4">
        <f>$B7*'Calculations Etc'!T$81/'Calculations Etc'!$B$81</f>
        <v>4.3024277064004057E-5</v>
      </c>
      <c r="U7" s="4">
        <f>$B7*'Calculations Etc'!U$81/'Calculations Etc'!$B$81</f>
        <v>4.2833515511719211E-5</v>
      </c>
      <c r="V7" s="4">
        <f>$B7*'Calculations Etc'!V$81/'Calculations Etc'!$B$81</f>
        <v>4.2647737193470222E-5</v>
      </c>
      <c r="W7" s="4">
        <f>$B7*'Calculations Etc'!W$81/'Calculations Etc'!$B$81</f>
        <v>4.2500138982054045E-5</v>
      </c>
      <c r="X7" s="4">
        <f>$B7*'Calculations Etc'!X$81/'Calculations Etc'!$B$81</f>
        <v>4.2324273552811998E-5</v>
      </c>
      <c r="Y7" s="4">
        <f>$B7*'Calculations Etc'!Y$81/'Calculations Etc'!$B$81</f>
        <v>4.2227732978259049E-5</v>
      </c>
      <c r="Z7" s="4">
        <f>$B7*'Calculations Etc'!Z$81/'Calculations Etc'!$B$81</f>
        <v>4.2150248659374275E-5</v>
      </c>
      <c r="AA7" s="4">
        <f>$B7*'Calculations Etc'!AA$81/'Calculations Etc'!$B$81</f>
        <v>4.2088341425323148E-5</v>
      </c>
      <c r="AB7" s="4">
        <f>$B7*'Calculations Etc'!AB$81/'Calculations Etc'!$B$81</f>
        <v>4.2069171119225763E-5</v>
      </c>
      <c r="AC7" s="4">
        <f>$B7*'Calculations Etc'!AC$81/'Calculations Etc'!$B$81</f>
        <v>4.2022294849974086E-5</v>
      </c>
      <c r="AD7" s="4">
        <f>$B7*'Calculations Etc'!AD$81/'Calculations Etc'!$B$81</f>
        <v>4.19802806777196E-5</v>
      </c>
      <c r="AE7" s="4">
        <f>$B7*'Calculations Etc'!AE$81/'Calculations Etc'!$B$81</f>
        <v>4.1924035557161233E-5</v>
      </c>
      <c r="AF7" s="4">
        <f>$B7*'Calculations Etc'!AF$81/'Calculations Etc'!$B$81</f>
        <v>4.1902918043383026E-5</v>
      </c>
      <c r="AG7" s="4"/>
      <c r="AH7" s="4"/>
      <c r="AI7" s="4"/>
    </row>
    <row r="8" spans="1:35">
      <c r="A8" t="s">
        <v>788</v>
      </c>
      <c r="B8" s="15">
        <f>B5*'Calculations Etc'!$B$39</f>
        <v>2.5070373194013081E-4</v>
      </c>
      <c r="C8" s="4">
        <f>$B8*'Calculations Etc'!C$81/'Calculations Etc'!$B$81</f>
        <v>2.513847836386917E-4</v>
      </c>
      <c r="D8" s="4">
        <f>$B8*'Calculations Etc'!D$81/'Calculations Etc'!$B$81</f>
        <v>2.4925088495032739E-4</v>
      </c>
      <c r="E8" s="4">
        <f>$B8*'Calculations Etc'!E$81/'Calculations Etc'!$B$81</f>
        <v>2.4904394080707483E-4</v>
      </c>
      <c r="F8" s="4">
        <f>$B8*'Calculations Etc'!F$81/'Calculations Etc'!$B$81</f>
        <v>2.4999302347416825E-4</v>
      </c>
      <c r="G8" s="4">
        <f>$B8*'Calculations Etc'!G$81/'Calculations Etc'!$B$81</f>
        <v>2.5215559892034529E-4</v>
      </c>
      <c r="H8" s="4">
        <f>$B8*'Calculations Etc'!H$81/'Calculations Etc'!$B$81</f>
        <v>2.5413266696292278E-4</v>
      </c>
      <c r="I8" s="4">
        <f>$B8*'Calculations Etc'!I$81/'Calculations Etc'!$B$81</f>
        <v>2.5526182162170248E-4</v>
      </c>
      <c r="J8" s="4">
        <f>$B8*'Calculations Etc'!J$81/'Calculations Etc'!$B$81</f>
        <v>2.5269444130350354E-4</v>
      </c>
      <c r="K8" s="4">
        <f>$B8*'Calculations Etc'!K$81/'Calculations Etc'!$B$81</f>
        <v>2.517536792181597E-4</v>
      </c>
      <c r="L8" s="4">
        <f>$B8*'Calculations Etc'!L$81/'Calculations Etc'!$B$81</f>
        <v>2.5057867623496819E-4</v>
      </c>
      <c r="M8" s="4">
        <f>$B8*'Calculations Etc'!M$81/'Calculations Etc'!$B$81</f>
        <v>2.4919620179726177E-4</v>
      </c>
      <c r="N8" s="4">
        <f>$B8*'Calculations Etc'!N$81/'Calculations Etc'!$B$81</f>
        <v>2.4733933132293709E-4</v>
      </c>
      <c r="O8" s="4">
        <f>$B8*'Calculations Etc'!O$81/'Calculations Etc'!$B$81</f>
        <v>2.4529005141047945E-4</v>
      </c>
      <c r="P8" s="4">
        <f>$B8*'Calculations Etc'!P$81/'Calculations Etc'!$B$81</f>
        <v>2.4337182376794945E-4</v>
      </c>
      <c r="Q8" s="4">
        <f>$B8*'Calculations Etc'!Q$81/'Calculations Etc'!$B$81</f>
        <v>2.4158264435071339E-4</v>
      </c>
      <c r="R8" s="4">
        <f>$B8*'Calculations Etc'!R$81/'Calculations Etc'!$B$81</f>
        <v>2.4001827766532098E-4</v>
      </c>
      <c r="S8" s="4">
        <f>$B8*'Calculations Etc'!S$81/'Calculations Etc'!$B$81</f>
        <v>2.3871382568893163E-4</v>
      </c>
      <c r="T8" s="4">
        <f>$B8*'Calculations Etc'!T$81/'Calculations Etc'!$B$81</f>
        <v>2.3744042234022012E-4</v>
      </c>
      <c r="U8" s="4">
        <f>$B8*'Calculations Etc'!U$81/'Calculations Etc'!$B$81</f>
        <v>2.363876561665222E-4</v>
      </c>
      <c r="V8" s="4">
        <f>$B8*'Calculations Etc'!V$81/'Calculations Etc'!$B$81</f>
        <v>2.3536239123804766E-4</v>
      </c>
      <c r="W8" s="4">
        <f>$B8*'Calculations Etc'!W$81/'Calculations Etc'!$B$81</f>
        <v>2.3454783294568667E-4</v>
      </c>
      <c r="X8" s="4">
        <f>$B8*'Calculations Etc'!X$81/'Calculations Etc'!$B$81</f>
        <v>2.3357727481795439E-4</v>
      </c>
      <c r="Y8" s="4">
        <f>$B8*'Calculations Etc'!Y$81/'Calculations Etc'!$B$81</f>
        <v>2.3304449108841677E-4</v>
      </c>
      <c r="Z8" s="4">
        <f>$B8*'Calculations Etc'!Z$81/'Calculations Etc'!$B$81</f>
        <v>2.3261687415546107E-4</v>
      </c>
      <c r="AA8" s="4">
        <f>$B8*'Calculations Etc'!AA$81/'Calculations Etc'!$B$81</f>
        <v>2.3227522332941358E-4</v>
      </c>
      <c r="AB8" s="4">
        <f>$B8*'Calculations Etc'!AB$81/'Calculations Etc'!$B$81</f>
        <v>2.3216942711651309E-4</v>
      </c>
      <c r="AC8" s="4">
        <f>$B8*'Calculations Etc'!AC$81/'Calculations Etc'!$B$81</f>
        <v>2.3191072849498143E-4</v>
      </c>
      <c r="AD8" s="4">
        <f>$B8*'Calculations Etc'!AD$81/'Calculations Etc'!$B$81</f>
        <v>2.316788625930968E-4</v>
      </c>
      <c r="AE8" s="4">
        <f>$B8*'Calculations Etc'!AE$81/'Calculations Etc'!$B$81</f>
        <v>2.3136845958132533E-4</v>
      </c>
      <c r="AF8" s="4">
        <f>$B8*'Calculations Etc'!AF$81/'Calculations Etc'!$B$81</f>
        <v>2.3125191720728817E-4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K8"/>
  <sheetViews>
    <sheetView workbookViewId="0">
      <selection activeCell="C2" sqref="C2"/>
    </sheetView>
  </sheetViews>
  <sheetFormatPr defaultRowHeight="14.5"/>
  <cols>
    <col min="1" max="1" width="31.08984375" customWidth="1"/>
  </cols>
  <sheetData>
    <row r="1" spans="1:37">
      <c r="A1" s="1" t="s">
        <v>790</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15">
        <f>'SYFAFE-passenger'!L1*'Calculations Etc'!$B$9*'AEO 49 (2021)'!$G$207/'AEO 49 (2021)'!$G$133</f>
        <v>3.2252679728643793E-3</v>
      </c>
      <c r="C2" s="4">
        <f>$B2*'BNVFE-HDVs-frgt'!C2/'BNVFE-HDVs-frgt'!$B2</f>
        <v>3.830785030817165E-3</v>
      </c>
      <c r="D2" s="4">
        <f>$B2*'BNVFE-HDVs-frgt'!D2/'BNVFE-HDVs-frgt'!$B2</f>
        <v>4.4363020887699511E-3</v>
      </c>
      <c r="E2" s="4">
        <f>$B2*'BNVFE-HDVs-frgt'!E2/'BNVFE-HDVs-frgt'!$B2</f>
        <v>4.4817002363834076E-3</v>
      </c>
      <c r="F2" s="4">
        <f>$B2*'BNVFE-HDVs-frgt'!F2/'BNVFE-HDVs-frgt'!$B2</f>
        <v>4.5387670821565125E-3</v>
      </c>
      <c r="G2" s="4">
        <f>$B2*'BNVFE-HDVs-frgt'!G2/'BNVFE-HDVs-frgt'!$B2</f>
        <v>4.6108258405110399E-3</v>
      </c>
      <c r="H2" s="4">
        <f>$B2*'BNVFE-HDVs-frgt'!H2/'BNVFE-HDVs-frgt'!$B2</f>
        <v>4.7000360658542338E-3</v>
      </c>
      <c r="I2" s="4">
        <f>$B2*'BNVFE-HDVs-frgt'!I2/'BNVFE-HDVs-frgt'!$B2</f>
        <v>4.8060566632866552E-3</v>
      </c>
      <c r="J2" s="4">
        <f>$B2*'BNVFE-HDVs-frgt'!J2/'BNVFE-HDVs-frgt'!$B2</f>
        <v>4.8573903757186034E-3</v>
      </c>
      <c r="K2" s="4">
        <f>$B2*'BNVFE-HDVs-frgt'!K2/'BNVFE-HDVs-frgt'!$B2</f>
        <v>4.9452939978899138E-3</v>
      </c>
      <c r="L2" s="4">
        <f>$B2*'BNVFE-HDVs-frgt'!L2/'BNVFE-HDVs-frgt'!$B2</f>
        <v>5.0330700839507697E-3</v>
      </c>
      <c r="M2" s="4">
        <f>$B2*'BNVFE-HDVs-frgt'!M2/'BNVFE-HDVs-frgt'!$B2</f>
        <v>5.1168001083060936E-3</v>
      </c>
      <c r="N2" s="4">
        <f>$B2*'BNVFE-HDVs-frgt'!N2/'BNVFE-HDVs-frgt'!$B2</f>
        <v>5.1873451243026275E-3</v>
      </c>
      <c r="O2" s="4">
        <f>$B2*'BNVFE-HDVs-frgt'!O2/'BNVFE-HDVs-frgt'!$B2</f>
        <v>5.2266313820052849E-3</v>
      </c>
      <c r="P2" s="4">
        <f>$B2*'BNVFE-HDVs-frgt'!P2/'BNVFE-HDVs-frgt'!$B2</f>
        <v>5.237067944386403E-3</v>
      </c>
      <c r="Q2" s="4">
        <f>$B2*'BNVFE-HDVs-frgt'!Q2/'BNVFE-HDVs-frgt'!$B2</f>
        <v>5.2434494576179642E-3</v>
      </c>
      <c r="R2" s="4">
        <f>$B2*'BNVFE-HDVs-frgt'!R2/'BNVFE-HDVs-frgt'!$B2</f>
        <v>5.246786795166063E-3</v>
      </c>
      <c r="S2" s="4">
        <f>$B2*'BNVFE-HDVs-frgt'!S2/'BNVFE-HDVs-frgt'!$B2</f>
        <v>5.2490888647571407E-3</v>
      </c>
      <c r="T2" s="4">
        <f>$B2*'BNVFE-HDVs-frgt'!T2/'BNVFE-HDVs-frgt'!$B2</f>
        <v>5.2507369908019897E-3</v>
      </c>
      <c r="U2" s="4">
        <f>$B2*'BNVFE-HDVs-frgt'!U2/'BNVFE-HDVs-frgt'!$B2</f>
        <v>5.2506492562293611E-3</v>
      </c>
      <c r="V2" s="4">
        <f>$B2*'BNVFE-HDVs-frgt'!V2/'BNVFE-HDVs-frgt'!$B2</f>
        <v>5.2500141435182328E-3</v>
      </c>
      <c r="W2" s="4">
        <f>$B2*'BNVFE-HDVs-frgt'!W2/'BNVFE-HDVs-frgt'!$B2</f>
        <v>5.249291296234475E-3</v>
      </c>
      <c r="X2" s="4">
        <f>$B2*'BNVFE-HDVs-frgt'!X2/'BNVFE-HDVs-frgt'!$B2</f>
        <v>5.24863778066177E-3</v>
      </c>
      <c r="Y2" s="4">
        <f>$B2*'BNVFE-HDVs-frgt'!Y2/'BNVFE-HDVs-frgt'!$B2</f>
        <v>5.2480454653031439E-3</v>
      </c>
      <c r="Z2" s="4">
        <f>$B2*'BNVFE-HDVs-frgt'!Z2/'BNVFE-HDVs-frgt'!$B2</f>
        <v>5.247494663376445E-3</v>
      </c>
      <c r="AA2" s="4">
        <f>$B2*'BNVFE-HDVs-frgt'!AA2/'BNVFE-HDVs-frgt'!$B2</f>
        <v>5.2469849469081462E-3</v>
      </c>
      <c r="AB2" s="4">
        <f>$B2*'BNVFE-HDVs-frgt'!AB2/'BNVFE-HDVs-frgt'!$B2</f>
        <v>5.2465128921100499E-3</v>
      </c>
      <c r="AC2" s="4">
        <f>$B2*'BNVFE-HDVs-frgt'!AC2/'BNVFE-HDVs-frgt'!$B2</f>
        <v>5.2460802108762567E-3</v>
      </c>
      <c r="AD2" s="4">
        <f>$B2*'BNVFE-HDVs-frgt'!AD2/'BNVFE-HDVs-frgt'!$B2</f>
        <v>5.2456770598156878E-3</v>
      </c>
      <c r="AE2" s="4">
        <f>$B2*'BNVFE-HDVs-frgt'!AE2/'BNVFE-HDVs-frgt'!$B2</f>
        <v>5.2452987312195708E-3</v>
      </c>
      <c r="AF2" s="4">
        <f>$B2*'BNVFE-HDVs-frgt'!AF2/'BNVFE-HDVs-frgt'!$B2</f>
        <v>5.2449507887437309E-3</v>
      </c>
      <c r="AG2" s="4"/>
      <c r="AH2" s="4"/>
      <c r="AI2" s="4"/>
    </row>
    <row r="3" spans="1:37">
      <c r="A3" t="s">
        <v>113</v>
      </c>
      <c r="B3" s="15">
        <f>'SYFAFE-passenger'!L2*'Calculations Etc'!$B$9*'AEO 49 (2021)'!$G$207/'AEO 49 (2021)'!$G$133</f>
        <v>8.6001850868773608E-4</v>
      </c>
      <c r="C3" s="4">
        <f>$B3*'BNVFE-HDVs-frgt'!C3/'BNVFE-HDVs-frgt'!$B3</f>
        <v>8.7476991952917141E-4</v>
      </c>
      <c r="D3" s="4">
        <f>$B3*'BNVFE-HDVs-frgt'!D3/'BNVFE-HDVs-frgt'!$B3</f>
        <v>8.8798910895325337E-4</v>
      </c>
      <c r="E3" s="4">
        <f>$B3*'BNVFE-HDVs-frgt'!E3/'BNVFE-HDVs-frgt'!$B3</f>
        <v>9.0404912045082659E-4</v>
      </c>
      <c r="F3" s="4">
        <f>$B3*'BNVFE-HDVs-frgt'!F3/'BNVFE-HDVs-frgt'!$B3</f>
        <v>9.2421897091697809E-4</v>
      </c>
      <c r="G3" s="4">
        <f>$B3*'BNVFE-HDVs-frgt'!G3/'BNVFE-HDVs-frgt'!$B3</f>
        <v>9.4778931385592735E-4</v>
      </c>
      <c r="H3" s="4">
        <f>$B3*'BNVFE-HDVs-frgt'!H3/'BNVFE-HDVs-frgt'!$B3</f>
        <v>9.7319727792422874E-4</v>
      </c>
      <c r="I3" s="4">
        <f>$B3*'BNVFE-HDVs-frgt'!I3/'BNVFE-HDVs-frgt'!$B3</f>
        <v>9.9945533074982619E-4</v>
      </c>
      <c r="J3" s="4">
        <f>$B3*'BNVFE-HDVs-frgt'!J3/'BNVFE-HDVs-frgt'!$B3</f>
        <v>1.0128515475497197E-3</v>
      </c>
      <c r="K3" s="4">
        <f>$B3*'BNVFE-HDVs-frgt'!K3/'BNVFE-HDVs-frgt'!$B3</f>
        <v>1.0321196304594259E-3</v>
      </c>
      <c r="L3" s="4">
        <f>$B3*'BNVFE-HDVs-frgt'!L3/'BNVFE-HDVs-frgt'!$B3</f>
        <v>1.0482442404559369E-3</v>
      </c>
      <c r="M3" s="4">
        <f>$B3*'BNVFE-HDVs-frgt'!M3/'BNVFE-HDVs-frgt'!$B3</f>
        <v>1.062579609475491E-3</v>
      </c>
      <c r="N3" s="4">
        <f>$B3*'BNVFE-HDVs-frgt'!N3/'BNVFE-HDVs-frgt'!$B3</f>
        <v>1.0710366525353396E-3</v>
      </c>
      <c r="O3" s="4">
        <f>$B3*'BNVFE-HDVs-frgt'!O3/'BNVFE-HDVs-frgt'!$B3</f>
        <v>1.0721668513795179E-3</v>
      </c>
      <c r="P3" s="4">
        <f>$B3*'BNVFE-HDVs-frgt'!P3/'BNVFE-HDVs-frgt'!$B3</f>
        <v>1.0729391470508589E-3</v>
      </c>
      <c r="Q3" s="4">
        <f>$B3*'BNVFE-HDVs-frgt'!Q3/'BNVFE-HDVs-frgt'!$B3</f>
        <v>1.0728697380254046E-3</v>
      </c>
      <c r="R3" s="4">
        <f>$B3*'BNVFE-HDVs-frgt'!R3/'BNVFE-HDVs-frgt'!$B3</f>
        <v>1.0730846998388908E-3</v>
      </c>
      <c r="S3" s="4">
        <f>$B3*'BNVFE-HDVs-frgt'!S3/'BNVFE-HDVs-frgt'!$B3</f>
        <v>1.0734283088757928E-3</v>
      </c>
      <c r="T3" s="4">
        <f>$B3*'BNVFE-HDVs-frgt'!T3/'BNVFE-HDVs-frgt'!$B3</f>
        <v>1.0733906493253483E-3</v>
      </c>
      <c r="U3" s="4">
        <f>$B3*'BNVFE-HDVs-frgt'!U3/'BNVFE-HDVs-frgt'!$B3</f>
        <v>1.0730474526192905E-3</v>
      </c>
      <c r="V3" s="4">
        <f>$B3*'BNVFE-HDVs-frgt'!V3/'BNVFE-HDVs-frgt'!$B3</f>
        <v>1.0730892354781779E-3</v>
      </c>
      <c r="W3" s="4">
        <f>$B3*'BNVFE-HDVs-frgt'!W3/'BNVFE-HDVs-frgt'!$B3</f>
        <v>1.0731938300690108E-3</v>
      </c>
      <c r="X3" s="4">
        <f>$B3*'BNVFE-HDVs-frgt'!X3/'BNVFE-HDVs-frgt'!$B3</f>
        <v>1.0725754712462017E-3</v>
      </c>
      <c r="Y3" s="4">
        <f>$B3*'BNVFE-HDVs-frgt'!Y3/'BNVFE-HDVs-frgt'!$B3</f>
        <v>1.0729024496057178E-3</v>
      </c>
      <c r="Z3" s="4">
        <f>$B3*'BNVFE-HDVs-frgt'!Z3/'BNVFE-HDVs-frgt'!$B3</f>
        <v>1.0733407572931903E-3</v>
      </c>
      <c r="AA3" s="4">
        <f>$B3*'BNVFE-HDVs-frgt'!AA3/'BNVFE-HDVs-frgt'!$B3</f>
        <v>1.0739319022802763E-3</v>
      </c>
      <c r="AB3" s="4">
        <f>$B3*'BNVFE-HDVs-frgt'!AB3/'BNVFE-HDVs-frgt'!$B3</f>
        <v>1.0745914941875136E-3</v>
      </c>
      <c r="AC3" s="4">
        <f>$B3*'BNVFE-HDVs-frgt'!AC3/'BNVFE-HDVs-frgt'!$B3</f>
        <v>1.0753121110597048E-3</v>
      </c>
      <c r="AD3" s="4">
        <f>$B3*'BNVFE-HDVs-frgt'!AD3/'BNVFE-HDVs-frgt'!$B3</f>
        <v>1.0760145853747473E-3</v>
      </c>
      <c r="AE3" s="4">
        <f>$B3*'BNVFE-HDVs-frgt'!AE3/'BNVFE-HDVs-frgt'!$B3</f>
        <v>1.0766398163782943E-3</v>
      </c>
      <c r="AF3" s="4">
        <f>$B3*'BNVFE-HDVs-frgt'!AF3/'BNVFE-HDVs-frgt'!$B3</f>
        <v>1.0771410732413273E-3</v>
      </c>
      <c r="AG3" s="4"/>
      <c r="AH3" s="4"/>
      <c r="AI3" s="4"/>
    </row>
    <row r="4" spans="1:37">
      <c r="A4" t="s">
        <v>114</v>
      </c>
      <c r="B4" s="15">
        <f>'SYFAFE-passenger'!L3*'Calculations Etc'!$B$9*'AEO 49 (2021)'!$G$207/'AEO 49 (2021)'!$G$133</f>
        <v>1.0034398230196211E-3</v>
      </c>
      <c r="C4" s="4">
        <f>$B4*'BNVFE-HDVs-frgt'!C4/'BNVFE-HDVs-frgt'!$B4</f>
        <v>1.0206512585114057E-3</v>
      </c>
      <c r="D4" s="4">
        <f>$B4*'BNVFE-HDVs-frgt'!D4/'BNVFE-HDVs-frgt'!$B4</f>
        <v>1.036074951097282E-3</v>
      </c>
      <c r="E4" s="4">
        <f>$B4*'BNVFE-HDVs-frgt'!E4/'BNVFE-HDVs-frgt'!$B4</f>
        <v>1.0548132165322985E-3</v>
      </c>
      <c r="F4" s="4">
        <f>$B4*'BNVFE-HDVs-frgt'!F4/'BNVFE-HDVs-frgt'!$B4</f>
        <v>1.0783466997976408E-3</v>
      </c>
      <c r="G4" s="4">
        <f>$B4*'BNVFE-HDVs-frgt'!G4/'BNVFE-HDVs-frgt'!$B4</f>
        <v>1.1058477599588457E-3</v>
      </c>
      <c r="H4" s="4">
        <f>$B4*'BNVFE-HDVs-frgt'!H4/'BNVFE-HDVs-frgt'!$B4</f>
        <v>1.1354928928373081E-3</v>
      </c>
      <c r="I4" s="4">
        <f>$B4*'BNVFE-HDVs-frgt'!I4/'BNVFE-HDVs-frgt'!$B4</f>
        <v>1.166129879848624E-3</v>
      </c>
      <c r="J4" s="4">
        <f>$B4*'BNVFE-HDVs-frgt'!J4/'BNVFE-HDVs-frgt'!$B4</f>
        <v>1.1817601218481E-3</v>
      </c>
      <c r="K4" s="4">
        <f>$B4*'BNVFE-HDVs-frgt'!K4/'BNVFE-HDVs-frgt'!$B4</f>
        <v>1.2042414539468057E-3</v>
      </c>
      <c r="L4" s="4">
        <f>$B4*'BNVFE-HDVs-frgt'!L4/'BNVFE-HDVs-frgt'!$B4</f>
        <v>1.2230550906740523E-3</v>
      </c>
      <c r="M4" s="4">
        <f>$B4*'BNVFE-HDVs-frgt'!M4/'BNVFE-HDVs-frgt'!$B4</f>
        <v>1.2397811029709871E-3</v>
      </c>
      <c r="N4" s="4">
        <f>$B4*'BNVFE-HDVs-frgt'!N4/'BNVFE-HDVs-frgt'!$B4</f>
        <v>1.2496484880394694E-3</v>
      </c>
      <c r="O4" s="4">
        <f>$B4*'BNVFE-HDVs-frgt'!O4/'BNVFE-HDVs-frgt'!$B4</f>
        <v>1.2509671649245861E-3</v>
      </c>
      <c r="P4" s="4">
        <f>$B4*'BNVFE-HDVs-frgt'!P4/'BNVFE-HDVs-frgt'!$B4</f>
        <v>1.25186825277786E-3</v>
      </c>
      <c r="Q4" s="4">
        <f>$B4*'BNVFE-HDVs-frgt'!Q4/'BNVFE-HDVs-frgt'!$B4</f>
        <v>1.251787268729826E-3</v>
      </c>
      <c r="R4" s="4">
        <f>$B4*'BNVFE-HDVs-frgt'!R4/'BNVFE-HDVs-frgt'!$B4</f>
        <v>1.2520380787320541E-3</v>
      </c>
      <c r="S4" s="4">
        <f>$B4*'BNVFE-HDVs-frgt'!S4/'BNVFE-HDVs-frgt'!$B4</f>
        <v>1.2524389898609357E-3</v>
      </c>
      <c r="T4" s="4">
        <f>$B4*'BNVFE-HDVs-frgt'!T4/'BNVFE-HDVs-frgt'!$B4</f>
        <v>1.2523950500012103E-3</v>
      </c>
      <c r="U4" s="4">
        <f>$B4*'BNVFE-HDVs-frgt'!U4/'BNVFE-HDVs-frgt'!$B4</f>
        <v>1.2519946199656838E-3</v>
      </c>
      <c r="V4" s="4">
        <f>$B4*'BNVFE-HDVs-frgt'!V4/'BNVFE-HDVs-frgt'!$B4</f>
        <v>1.2520433707589556E-3</v>
      </c>
      <c r="W4" s="4">
        <f>$B4*'BNVFE-HDVs-frgt'!W4/'BNVFE-HDVs-frgt'!$B4</f>
        <v>1.2521654081065869E-3</v>
      </c>
      <c r="X4" s="4">
        <f>$B4*'BNVFE-HDVs-frgt'!X4/'BNVFE-HDVs-frgt'!$B4</f>
        <v>1.2514439284390519E-3</v>
      </c>
      <c r="Y4" s="4">
        <f>$B4*'BNVFE-HDVs-frgt'!Y4/'BNVFE-HDVs-frgt'!$B4</f>
        <v>1.2518254354692954E-3</v>
      </c>
      <c r="Z4" s="4">
        <f>$B4*'BNVFE-HDVs-frgt'!Z4/'BNVFE-HDVs-frgt'!$B4</f>
        <v>1.2523368377052968E-3</v>
      </c>
      <c r="AA4" s="4">
        <f>$B4*'BNVFE-HDVs-frgt'!AA4/'BNVFE-HDVs-frgt'!$B4</f>
        <v>1.2530265652114245E-3</v>
      </c>
      <c r="AB4" s="4">
        <f>$B4*'BNVFE-HDVs-frgt'!AB4/'BNVFE-HDVs-frgt'!$B4</f>
        <v>1.2537961542144252E-3</v>
      </c>
      <c r="AC4" s="4">
        <f>$B4*'BNVFE-HDVs-frgt'!AC4/'BNVFE-HDVs-frgt'!$B4</f>
        <v>1.2546369450339159E-3</v>
      </c>
      <c r="AD4" s="4">
        <f>$B4*'BNVFE-HDVs-frgt'!AD4/'BNVFE-HDVs-frgt'!$B4</f>
        <v>1.255456567745801E-3</v>
      </c>
      <c r="AE4" s="4">
        <f>$B4*'BNVFE-HDVs-frgt'!AE4/'BNVFE-HDVs-frgt'!$B4</f>
        <v>1.2561860656359134E-3</v>
      </c>
      <c r="AF4" s="4">
        <f>$B4*'BNVFE-HDVs-frgt'!AF4/'BNVFE-HDVs-frgt'!$B4</f>
        <v>1.256770914790726E-3</v>
      </c>
      <c r="AG4" s="4"/>
      <c r="AH4" s="4"/>
      <c r="AI4" s="4"/>
    </row>
    <row r="5" spans="1:37">
      <c r="A5" t="s">
        <v>115</v>
      </c>
      <c r="B5" s="15">
        <f>'SYFAFE-passenger'!L4*'Calculations Etc'!$B$9*'AEO 49 (2021)'!$G$207/'AEO 49 (2021)'!$G$133</f>
        <v>1.0036699628159823E-3</v>
      </c>
      <c r="C5" s="4">
        <f>$B5*'BNVFE-HDVs-frgt'!C5/'BNVFE-HDVs-frgt'!$B5</f>
        <v>1.0208853457654701E-3</v>
      </c>
      <c r="D5" s="4">
        <f>$B5*'BNVFE-HDVs-frgt'!D5/'BNVFE-HDVs-frgt'!$B5</f>
        <v>1.0363125757886589E-3</v>
      </c>
      <c r="E5" s="4">
        <f>$B5*'BNVFE-HDVs-frgt'!E5/'BNVFE-HDVs-frgt'!$B5</f>
        <v>1.0550551388611548E-3</v>
      </c>
      <c r="F5" s="4">
        <f>$B5*'BNVFE-HDVs-frgt'!F5/'BNVFE-HDVs-frgt'!$B5</f>
        <v>1.0785940195513571E-3</v>
      </c>
      <c r="G5" s="4">
        <f>$B5*'BNVFE-HDVs-frgt'!G5/'BNVFE-HDVs-frgt'!$B5</f>
        <v>1.1061013871046345E-3</v>
      </c>
      <c r="H5" s="4">
        <f>$B5*'BNVFE-HDVs-frgt'!H5/'BNVFE-HDVs-frgt'!$B5</f>
        <v>1.1357533191201131E-3</v>
      </c>
      <c r="I5" s="4">
        <f>$B5*'BNVFE-HDVs-frgt'!I5/'BNVFE-HDVs-frgt'!$B5</f>
        <v>1.1663973327510526E-3</v>
      </c>
      <c r="J5" s="4">
        <f>$B5*'BNVFE-HDVs-frgt'!J5/'BNVFE-HDVs-frgt'!$B5</f>
        <v>1.1820311595601288E-3</v>
      </c>
      <c r="K5" s="4">
        <f>$B5*'BNVFE-HDVs-frgt'!K5/'BNVFE-HDVs-frgt'!$B5</f>
        <v>1.2045176477719092E-3</v>
      </c>
      <c r="L5" s="4">
        <f>$B5*'BNVFE-HDVs-frgt'!L5/'BNVFE-HDVs-frgt'!$B5</f>
        <v>1.2233355994231063E-3</v>
      </c>
      <c r="M5" s="4">
        <f>$B5*'BNVFE-HDVs-frgt'!M5/'BNVFE-HDVs-frgt'!$B5</f>
        <v>1.2400654478455125E-3</v>
      </c>
      <c r="N5" s="4">
        <f>$B5*'BNVFE-HDVs-frgt'!N5/'BNVFE-HDVs-frgt'!$B5</f>
        <v>1.2499350960073442E-3</v>
      </c>
      <c r="O5" s="4">
        <f>$B5*'BNVFE-HDVs-frgt'!O5/'BNVFE-HDVs-frgt'!$B5</f>
        <v>1.2512540753321518E-3</v>
      </c>
      <c r="P5" s="4">
        <f>$B5*'BNVFE-HDVs-frgt'!P5/'BNVFE-HDVs-frgt'!$B5</f>
        <v>1.2521553698507089E-3</v>
      </c>
      <c r="Q5" s="4">
        <f>$B5*'BNVFE-HDVs-frgt'!Q5/'BNVFE-HDVs-frgt'!$B5</f>
        <v>1.252074367228913E-3</v>
      </c>
      <c r="R5" s="4">
        <f>$B5*'BNVFE-HDVs-frgt'!R5/'BNVFE-HDVs-frgt'!$B5</f>
        <v>1.2523252347546336E-3</v>
      </c>
      <c r="S5" s="4">
        <f>$B5*'BNVFE-HDVs-frgt'!S5/'BNVFE-HDVs-frgt'!$B5</f>
        <v>1.2527262378328314E-3</v>
      </c>
      <c r="T5" s="4">
        <f>$B5*'BNVFE-HDVs-frgt'!T5/'BNVFE-HDVs-frgt'!$B5</f>
        <v>1.2526822878954607E-3</v>
      </c>
      <c r="U5" s="4">
        <f>$B5*'BNVFE-HDVs-frgt'!U5/'BNVFE-HDVs-frgt'!$B5</f>
        <v>1.252281766020957E-3</v>
      </c>
      <c r="V5" s="4">
        <f>$B5*'BNVFE-HDVs-frgt'!V5/'BNVFE-HDVs-frgt'!$B5</f>
        <v>1.2523305279952656E-3</v>
      </c>
      <c r="W5" s="4">
        <f>$B5*'BNVFE-HDVs-frgt'!W5/'BNVFE-HDVs-frgt'!$B5</f>
        <v>1.2524525933322692E-3</v>
      </c>
      <c r="X5" s="4">
        <f>$B5*'BNVFE-HDVs-frgt'!X5/'BNVFE-HDVs-frgt'!$B5</f>
        <v>1.2517309481927445E-3</v>
      </c>
      <c r="Y5" s="4">
        <f>$B5*'BNVFE-HDVs-frgt'!Y5/'BNVFE-HDVs-frgt'!$B5</f>
        <v>1.2521125427219578E-3</v>
      </c>
      <c r="Z5" s="4">
        <f>$B5*'BNVFE-HDVs-frgt'!Z5/'BNVFE-HDVs-frgt'!$B5</f>
        <v>1.2526240622485064E-3</v>
      </c>
      <c r="AA5" s="4">
        <f>$B5*'BNVFE-HDVs-frgt'!AA5/'BNVFE-HDVs-frgt'!$B5</f>
        <v>1.2533139479442377E-3</v>
      </c>
      <c r="AB5" s="4">
        <f>$B5*'BNVFE-HDVs-frgt'!AB5/'BNVFE-HDVs-frgt'!$B5</f>
        <v>1.2540837134531458E-3</v>
      </c>
      <c r="AC5" s="4">
        <f>$B5*'BNVFE-HDVs-frgt'!AC5/'BNVFE-HDVs-frgt'!$B5</f>
        <v>1.254924697108742E-3</v>
      </c>
      <c r="AD5" s="4">
        <f>$B5*'BNVFE-HDVs-frgt'!AD5/'BNVFE-HDVs-frgt'!$B5</f>
        <v>1.2557445078018091E-3</v>
      </c>
      <c r="AE5" s="4">
        <f>$B5*'BNVFE-HDVs-frgt'!AE5/'BNVFE-HDVs-frgt'!$B5</f>
        <v>1.2564741730028979E-3</v>
      </c>
      <c r="AF5" s="4">
        <f>$B5*'BNVFE-HDVs-frgt'!AF5/'BNVFE-HDVs-frgt'!$B5</f>
        <v>1.2570591562933724E-3</v>
      </c>
      <c r="AG5" s="15"/>
      <c r="AH5" s="15"/>
      <c r="AI5" s="15"/>
      <c r="AJ5" s="8"/>
      <c r="AK5" s="8"/>
    </row>
    <row r="6" spans="1:37">
      <c r="A6" t="s">
        <v>116</v>
      </c>
      <c r="B6" s="15">
        <f>'SYFAFE-passenger'!L5*'Calculations Etc'!$B$9*'AEO 49 (2021)'!$G$207/'AEO 49 (2021)'!$G$133</f>
        <v>2.2255488683426005E-3</v>
      </c>
      <c r="C6" s="4">
        <f>$B6*'BNVFE-HDVs-frgt'!C6/'BNVFE-HDVs-frgt'!$B6</f>
        <v>2.2637224487632207E-3</v>
      </c>
      <c r="D6" s="4">
        <f>$B6*'BNVFE-HDVs-frgt'!D6/'BNVFE-HDVs-frgt'!$B6</f>
        <v>2.2979309591219829E-3</v>
      </c>
      <c r="E6" s="4">
        <f>$B6*'BNVFE-HDVs-frgt'!E6/'BNVFE-HDVs-frgt'!$B6</f>
        <v>2.3394909256261123E-3</v>
      </c>
      <c r="F6" s="4">
        <f>$B6*'BNVFE-HDVs-frgt'!F6/'BNVFE-HDVs-frgt'!$B6</f>
        <v>2.3916862998257645E-3</v>
      </c>
      <c r="G6" s="4">
        <f>$B6*'BNVFE-HDVs-frgt'!G6/'BNVFE-HDVs-frgt'!$B6</f>
        <v>2.4526814406562415E-3</v>
      </c>
      <c r="H6" s="4">
        <f>$B6*'BNVFE-HDVs-frgt'!H6/'BNVFE-HDVs-frgt'!$B6</f>
        <v>2.5184319624274301E-3</v>
      </c>
      <c r="I6" s="4">
        <f>$B6*'BNVFE-HDVs-frgt'!I6/'BNVFE-HDVs-frgt'!$B6</f>
        <v>2.5863823369374588E-3</v>
      </c>
      <c r="J6" s="4">
        <f>$B6*'BNVFE-HDVs-frgt'!J6/'BNVFE-HDVs-frgt'!$B6</f>
        <v>2.6210489572926032E-3</v>
      </c>
      <c r="K6" s="4">
        <f>$B6*'BNVFE-HDVs-frgt'!K6/'BNVFE-HDVs-frgt'!$B6</f>
        <v>2.6709107447793162E-3</v>
      </c>
      <c r="L6" s="4">
        <f>$B6*'BNVFE-HDVs-frgt'!L6/'BNVFE-HDVs-frgt'!$B6</f>
        <v>2.7126378787510693E-3</v>
      </c>
      <c r="M6" s="4">
        <f>$B6*'BNVFE-HDVs-frgt'!M6/'BNVFE-HDVs-frgt'!$B6</f>
        <v>2.7497348295450978E-3</v>
      </c>
      <c r="N6" s="4">
        <f>$B6*'BNVFE-HDVs-frgt'!N6/'BNVFE-HDVs-frgt'!$B6</f>
        <v>2.7716198964607966E-3</v>
      </c>
      <c r="O6" s="4">
        <f>$B6*'BNVFE-HDVs-frgt'!O6/'BNVFE-HDVs-frgt'!$B6</f>
        <v>2.7745446157932925E-3</v>
      </c>
      <c r="P6" s="4">
        <f>$B6*'BNVFE-HDVs-frgt'!P6/'BNVFE-HDVs-frgt'!$B6</f>
        <v>2.7765431562200584E-3</v>
      </c>
      <c r="Q6" s="4">
        <f>$B6*'BNVFE-HDVs-frgt'!Q6/'BNVFE-HDVs-frgt'!$B6</f>
        <v>2.7763635401112275E-3</v>
      </c>
      <c r="R6" s="4">
        <f>$B6*'BNVFE-HDVs-frgt'!R6/'BNVFE-HDVs-frgt'!$B6</f>
        <v>2.7769198165354067E-3</v>
      </c>
      <c r="S6" s="4">
        <f>$B6*'BNVFE-HDVs-frgt'!S6/'BNVFE-HDVs-frgt'!$B6</f>
        <v>2.7778090051929819E-3</v>
      </c>
      <c r="T6" s="4">
        <f>$B6*'BNVFE-HDVs-frgt'!T6/'BNVFE-HDVs-frgt'!$B6</f>
        <v>2.7777115501161119E-3</v>
      </c>
      <c r="U6" s="4">
        <f>$B6*'BNVFE-HDVs-frgt'!U6/'BNVFE-HDVs-frgt'!$B6</f>
        <v>2.7768234284849258E-3</v>
      </c>
      <c r="V6" s="4">
        <f>$B6*'BNVFE-HDVs-frgt'!V6/'BNVFE-HDVs-frgt'!$B6</f>
        <v>2.776931553825687E-3</v>
      </c>
      <c r="W6" s="4">
        <f>$B6*'BNVFE-HDVs-frgt'!W6/'BNVFE-HDVs-frgt'!$B6</f>
        <v>2.7772022228530523E-3</v>
      </c>
      <c r="X6" s="4">
        <f>$B6*'BNVFE-HDVs-frgt'!X6/'BNVFE-HDVs-frgt'!$B6</f>
        <v>2.775602038944881E-3</v>
      </c>
      <c r="Y6" s="4">
        <f>$B6*'BNVFE-HDVs-frgt'!Y6/'BNVFE-HDVs-frgt'!$B6</f>
        <v>2.7764481908714288E-3</v>
      </c>
      <c r="Z6" s="4">
        <f>$B6*'BNVFE-HDVs-frgt'!Z6/'BNVFE-HDVs-frgt'!$B6</f>
        <v>2.7775824399230314E-3</v>
      </c>
      <c r="AA6" s="4">
        <f>$B6*'BNVFE-HDVs-frgt'!AA6/'BNVFE-HDVs-frgt'!$B6</f>
        <v>2.7791122000895233E-3</v>
      </c>
      <c r="AB6" s="4">
        <f>$B6*'BNVFE-HDVs-frgt'!AB6/'BNVFE-HDVs-frgt'!$B6</f>
        <v>2.7808190866366049E-3</v>
      </c>
      <c r="AC6" s="4">
        <f>$B6*'BNVFE-HDVs-frgt'!AC6/'BNVFE-HDVs-frgt'!$B6</f>
        <v>2.7826838930892716E-3</v>
      </c>
      <c r="AD6" s="4">
        <f>$B6*'BNVFE-HDVs-frgt'!AD6/'BNVFE-HDVs-frgt'!$B6</f>
        <v>2.7845017503808174E-3</v>
      </c>
      <c r="AE6" s="4">
        <f>$B6*'BNVFE-HDVs-frgt'!AE6/'BNVFE-HDVs-frgt'!$B6</f>
        <v>2.7861197180621407E-3</v>
      </c>
      <c r="AF6" s="4">
        <f>$B6*'BNVFE-HDVs-frgt'!AF6/'BNVFE-HDVs-frgt'!$B6</f>
        <v>2.7874168664758108E-3</v>
      </c>
      <c r="AG6" s="15"/>
      <c r="AH6" s="15"/>
      <c r="AI6" s="15"/>
      <c r="AJ6" s="8"/>
      <c r="AK6" s="8"/>
    </row>
    <row r="7" spans="1:37">
      <c r="A7" t="s">
        <v>787</v>
      </c>
      <c r="B7" s="15">
        <f>'SYFAFE-passenger'!L6*'Calculations Etc'!$B$9*'AEO 49 (2021)'!$G$207/'AEO 49 (2021)'!$G$133</f>
        <v>1.0036699628159823E-3</v>
      </c>
      <c r="C7" s="4">
        <f>$B7*'BNVFE-HDVs-frgt'!C7/'BNVFE-HDVs-frgt'!$B7</f>
        <v>1.0208853457654701E-3</v>
      </c>
      <c r="D7" s="4">
        <f>$B7*'BNVFE-HDVs-frgt'!D7/'BNVFE-HDVs-frgt'!$B7</f>
        <v>1.0363125757886589E-3</v>
      </c>
      <c r="E7" s="4">
        <f>$B7*'BNVFE-HDVs-frgt'!E7/'BNVFE-HDVs-frgt'!$B7</f>
        <v>1.0550551388611548E-3</v>
      </c>
      <c r="F7" s="4">
        <f>$B7*'BNVFE-HDVs-frgt'!F7/'BNVFE-HDVs-frgt'!$B7</f>
        <v>1.0785940195513571E-3</v>
      </c>
      <c r="G7" s="4">
        <f>$B7*'BNVFE-HDVs-frgt'!G7/'BNVFE-HDVs-frgt'!$B7</f>
        <v>1.1061013871046345E-3</v>
      </c>
      <c r="H7" s="4">
        <f>$B7*'BNVFE-HDVs-frgt'!H7/'BNVFE-HDVs-frgt'!$B7</f>
        <v>1.1357533191201131E-3</v>
      </c>
      <c r="I7" s="4">
        <f>$B7*'BNVFE-HDVs-frgt'!I7/'BNVFE-HDVs-frgt'!$B7</f>
        <v>1.1663973327510524E-3</v>
      </c>
      <c r="J7" s="4">
        <f>$B7*'BNVFE-HDVs-frgt'!J7/'BNVFE-HDVs-frgt'!$B7</f>
        <v>1.1820311595601288E-3</v>
      </c>
      <c r="K7" s="4">
        <f>$B7*'BNVFE-HDVs-frgt'!K7/'BNVFE-HDVs-frgt'!$B7</f>
        <v>1.204517647771909E-3</v>
      </c>
      <c r="L7" s="4">
        <f>$B7*'BNVFE-HDVs-frgt'!L7/'BNVFE-HDVs-frgt'!$B7</f>
        <v>1.2233355994231063E-3</v>
      </c>
      <c r="M7" s="4">
        <f>$B7*'BNVFE-HDVs-frgt'!M7/'BNVFE-HDVs-frgt'!$B7</f>
        <v>1.2400654478455125E-3</v>
      </c>
      <c r="N7" s="4">
        <f>$B7*'BNVFE-HDVs-frgt'!N7/'BNVFE-HDVs-frgt'!$B7</f>
        <v>1.2499350960073444E-3</v>
      </c>
      <c r="O7" s="4">
        <f>$B7*'BNVFE-HDVs-frgt'!O7/'BNVFE-HDVs-frgt'!$B7</f>
        <v>1.2512540753321522E-3</v>
      </c>
      <c r="P7" s="4">
        <f>$B7*'BNVFE-HDVs-frgt'!P7/'BNVFE-HDVs-frgt'!$B7</f>
        <v>1.2521553698507091E-3</v>
      </c>
      <c r="Q7" s="4">
        <f>$B7*'BNVFE-HDVs-frgt'!Q7/'BNVFE-HDVs-frgt'!$B7</f>
        <v>1.252074367228913E-3</v>
      </c>
      <c r="R7" s="4">
        <f>$B7*'BNVFE-HDVs-frgt'!R7/'BNVFE-HDVs-frgt'!$B7</f>
        <v>1.2523252347546336E-3</v>
      </c>
      <c r="S7" s="4">
        <f>$B7*'BNVFE-HDVs-frgt'!S7/'BNVFE-HDVs-frgt'!$B7</f>
        <v>1.2527262378328314E-3</v>
      </c>
      <c r="T7" s="4">
        <f>$B7*'BNVFE-HDVs-frgt'!T7/'BNVFE-HDVs-frgt'!$B7</f>
        <v>1.2526822878954607E-3</v>
      </c>
      <c r="U7" s="4">
        <f>$B7*'BNVFE-HDVs-frgt'!U7/'BNVFE-HDVs-frgt'!$B7</f>
        <v>1.2522817660209568E-3</v>
      </c>
      <c r="V7" s="4">
        <f>$B7*'BNVFE-HDVs-frgt'!V7/'BNVFE-HDVs-frgt'!$B7</f>
        <v>1.2523305279952656E-3</v>
      </c>
      <c r="W7" s="4">
        <f>$B7*'BNVFE-HDVs-frgt'!W7/'BNVFE-HDVs-frgt'!$B7</f>
        <v>1.2524525933322694E-3</v>
      </c>
      <c r="X7" s="4">
        <f>$B7*'BNVFE-HDVs-frgt'!X7/'BNVFE-HDVs-frgt'!$B7</f>
        <v>1.2517309481927445E-3</v>
      </c>
      <c r="Y7" s="4">
        <f>$B7*'BNVFE-HDVs-frgt'!Y7/'BNVFE-HDVs-frgt'!$B7</f>
        <v>1.2521125427219578E-3</v>
      </c>
      <c r="Z7" s="4">
        <f>$B7*'BNVFE-HDVs-frgt'!Z7/'BNVFE-HDVs-frgt'!$B7</f>
        <v>1.2526240622485068E-3</v>
      </c>
      <c r="AA7" s="4">
        <f>$B7*'BNVFE-HDVs-frgt'!AA7/'BNVFE-HDVs-frgt'!$B7</f>
        <v>1.2533139479442375E-3</v>
      </c>
      <c r="AB7" s="4">
        <f>$B7*'BNVFE-HDVs-frgt'!AB7/'BNVFE-HDVs-frgt'!$B7</f>
        <v>1.2540837134531462E-3</v>
      </c>
      <c r="AC7" s="4">
        <f>$B7*'BNVFE-HDVs-frgt'!AC7/'BNVFE-HDVs-frgt'!$B7</f>
        <v>1.254924697108742E-3</v>
      </c>
      <c r="AD7" s="4">
        <f>$B7*'BNVFE-HDVs-frgt'!AD7/'BNVFE-HDVs-frgt'!$B7</f>
        <v>1.2557445078018095E-3</v>
      </c>
      <c r="AE7" s="4">
        <f>$B7*'BNVFE-HDVs-frgt'!AE7/'BNVFE-HDVs-frgt'!$B7</f>
        <v>1.2564741730028979E-3</v>
      </c>
      <c r="AF7" s="4">
        <f>$B7*'BNVFE-HDVs-frgt'!AF7/'BNVFE-HDVs-frgt'!$B7</f>
        <v>1.2570591562933726E-3</v>
      </c>
      <c r="AG7" s="4"/>
      <c r="AH7" s="4"/>
      <c r="AI7" s="4"/>
    </row>
    <row r="8" spans="1:37">
      <c r="A8" t="s">
        <v>788</v>
      </c>
      <c r="B8" s="15">
        <f>'SYFAFE-passenger'!L7*'Calculations Etc'!$B$9*'AEO 49 (2021)'!$G$207/'AEO 49 (2021)'!$G$133</f>
        <v>3.0110098884479465E-3</v>
      </c>
      <c r="C8" s="4">
        <f>$B8*'BNVFE-HDVs-frgt'!C8/'BNVFE-HDVs-frgt'!$B8</f>
        <v>3.0626560372964094E-3</v>
      </c>
      <c r="D8" s="4">
        <f>$B8*'BNVFE-HDVs-frgt'!D8/'BNVFE-HDVs-frgt'!$B8</f>
        <v>3.1089377273659769E-3</v>
      </c>
      <c r="E8" s="4">
        <f>$B8*'BNVFE-HDVs-frgt'!E8/'BNVFE-HDVs-frgt'!$B8</f>
        <v>3.1651654165834641E-3</v>
      </c>
      <c r="F8" s="4">
        <f>$B8*'BNVFE-HDVs-frgt'!F8/'BNVFE-HDVs-frgt'!$B8</f>
        <v>3.2357820586540707E-3</v>
      </c>
      <c r="G8" s="4">
        <f>$B8*'BNVFE-HDVs-frgt'!G8/'BNVFE-HDVs-frgt'!$B8</f>
        <v>3.318304161313903E-3</v>
      </c>
      <c r="H8" s="4">
        <f>$B8*'BNVFE-HDVs-frgt'!H8/'BNVFE-HDVs-frgt'!$B8</f>
        <v>3.4072599573603387E-3</v>
      </c>
      <c r="I8" s="4">
        <f>$B8*'BNVFE-HDVs-frgt'!I8/'BNVFE-HDVs-frgt'!$B8</f>
        <v>3.4991919982531572E-3</v>
      </c>
      <c r="J8" s="4">
        <f>$B8*'BNVFE-HDVs-frgt'!J8/'BNVFE-HDVs-frgt'!$B8</f>
        <v>3.5460934786803863E-3</v>
      </c>
      <c r="K8" s="4">
        <f>$B8*'BNVFE-HDVs-frgt'!K8/'BNVFE-HDVs-frgt'!$B8</f>
        <v>3.6135529433157275E-3</v>
      </c>
      <c r="L8" s="4">
        <f>$B8*'BNVFE-HDVs-frgt'!L8/'BNVFE-HDVs-frgt'!$B8</f>
        <v>3.6700067982693187E-3</v>
      </c>
      <c r="M8" s="4">
        <f>$B8*'BNVFE-HDVs-frgt'!M8/'BNVFE-HDVs-frgt'!$B8</f>
        <v>3.7201963435365367E-3</v>
      </c>
      <c r="N8" s="4">
        <f>$B8*'BNVFE-HDVs-frgt'!N8/'BNVFE-HDVs-frgt'!$B8</f>
        <v>3.7498052880220317E-3</v>
      </c>
      <c r="O8" s="4">
        <f>$B8*'BNVFE-HDVs-frgt'!O8/'BNVFE-HDVs-frgt'!$B8</f>
        <v>3.7537622259964554E-3</v>
      </c>
      <c r="P8" s="4">
        <f>$B8*'BNVFE-HDVs-frgt'!P8/'BNVFE-HDVs-frgt'!$B8</f>
        <v>3.7564661095521273E-3</v>
      </c>
      <c r="Q8" s="4">
        <f>$B8*'BNVFE-HDVs-frgt'!Q8/'BNVFE-HDVs-frgt'!$B8</f>
        <v>3.7562231016867388E-3</v>
      </c>
      <c r="R8" s="4">
        <f>$B8*'BNVFE-HDVs-frgt'!R8/'BNVFE-HDVs-frgt'!$B8</f>
        <v>3.7569757042639003E-3</v>
      </c>
      <c r="S8" s="4">
        <f>$B8*'BNVFE-HDVs-frgt'!S8/'BNVFE-HDVs-frgt'!$B8</f>
        <v>3.7581787134984938E-3</v>
      </c>
      <c r="T8" s="4">
        <f>$B8*'BNVFE-HDVs-frgt'!T8/'BNVFE-HDVs-frgt'!$B8</f>
        <v>3.7580468636863821E-3</v>
      </c>
      <c r="U8" s="4">
        <f>$B8*'BNVFE-HDVs-frgt'!U8/'BNVFE-HDVs-frgt'!$B8</f>
        <v>3.7568452980628708E-3</v>
      </c>
      <c r="V8" s="4">
        <f>$B8*'BNVFE-HDVs-frgt'!V8/'BNVFE-HDVs-frgt'!$B8</f>
        <v>3.7569915839857971E-3</v>
      </c>
      <c r="W8" s="4">
        <f>$B8*'BNVFE-HDVs-frgt'!W8/'BNVFE-HDVs-frgt'!$B8</f>
        <v>3.757357779996807E-3</v>
      </c>
      <c r="X8" s="4">
        <f>$B8*'BNVFE-HDVs-frgt'!X8/'BNVFE-HDVs-frgt'!$B8</f>
        <v>3.7551928445782338E-3</v>
      </c>
      <c r="Y8" s="4">
        <f>$B8*'BNVFE-HDVs-frgt'!Y8/'BNVFE-HDVs-frgt'!$B8</f>
        <v>3.756337628165872E-3</v>
      </c>
      <c r="Z8" s="4">
        <f>$B8*'BNVFE-HDVs-frgt'!Z8/'BNVFE-HDVs-frgt'!$B8</f>
        <v>3.757872186745519E-3</v>
      </c>
      <c r="AA8" s="4">
        <f>$B8*'BNVFE-HDVs-frgt'!AA8/'BNVFE-HDVs-frgt'!$B8</f>
        <v>3.7599418438327131E-3</v>
      </c>
      <c r="AB8" s="4">
        <f>$B8*'BNVFE-HDVs-frgt'!AB8/'BNVFE-HDVs-frgt'!$B8</f>
        <v>3.7622511403594371E-3</v>
      </c>
      <c r="AC8" s="4">
        <f>$B8*'BNVFE-HDVs-frgt'!AC8/'BNVFE-HDVs-frgt'!$B8</f>
        <v>3.7647740913262255E-3</v>
      </c>
      <c r="AD8" s="4">
        <f>$B8*'BNVFE-HDVs-frgt'!AD8/'BNVFE-HDVs-frgt'!$B8</f>
        <v>3.7672335234054271E-3</v>
      </c>
      <c r="AE8" s="4">
        <f>$B8*'BNVFE-HDVs-frgt'!AE8/'BNVFE-HDVs-frgt'!$B8</f>
        <v>3.7694225190086929E-3</v>
      </c>
      <c r="AF8" s="4">
        <f>$B8*'BNVFE-HDVs-frgt'!AF8/'BNVFE-HDVs-frgt'!$B8</f>
        <v>3.7711774688801167E-3</v>
      </c>
      <c r="AG8" s="4"/>
      <c r="AH8" s="4"/>
      <c r="AI8" s="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F32" sqref="F32"/>
    </sheetView>
  </sheetViews>
  <sheetFormatPr defaultRowHeight="14.5"/>
  <cols>
    <col min="1" max="1" width="31.08984375" customWidth="1"/>
  </cols>
  <sheetData>
    <row r="1" spans="1:35">
      <c r="A1" s="1" t="s">
        <v>790</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INDEX('AEO 49 (2021)'!$202:$202,MATCH('BNVFE-HDVs-frgt'!B1,'AEO 49 (2021)'!1:1,0))*'Calculations Etc'!$B$25/'Calculations Etc'!$B$29</f>
        <v>1.0008485009462467E-3</v>
      </c>
      <c r="C2" s="149">
        <f>AVERAGE(B2,D2)</f>
        <v>1.1887494272718219E-3</v>
      </c>
      <c r="D2" s="15">
        <f>INDEX('AEO 49'!$202:$202,MATCH('BNVFE-HDVs-frgt'!D1,'AEO 49'!1:1,0))*'Calculations Etc'!$B$25/'Calculations Etc'!$B$29</f>
        <v>1.3766503535973971E-3</v>
      </c>
      <c r="E2" s="15">
        <f>INDEX('AEO 49'!$202:$202,MATCH('BNVFE-HDVs-frgt'!E1,'AEO 49'!1:1,0))*'Calculations Etc'!$B$25/'Calculations Etc'!$B$29</f>
        <v>1.3907380723131577E-3</v>
      </c>
      <c r="F2" s="15">
        <f>INDEX('AEO 49'!$202:$202,MATCH('BNVFE-HDVs-frgt'!F1,'AEO 49'!1:1,0))*'Calculations Etc'!$B$25/'Calculations Etc'!$B$29</f>
        <v>1.40844676118065E-3</v>
      </c>
      <c r="G2" s="15">
        <f>INDEX('AEO 49'!$202:$202,MATCH('BNVFE-HDVs-frgt'!G1,'AEO 49'!1:1,0))*'Calculations Etc'!$B$25/'Calculations Etc'!$B$29</f>
        <v>1.4308076629370166E-3</v>
      </c>
      <c r="H2" s="15">
        <f>INDEX('AEO 49'!$202:$202,MATCH('BNVFE-HDVs-frgt'!H1,'AEO 49'!1:1,0))*'Calculations Etc'!$B$25/'Calculations Etc'!$B$29</f>
        <v>1.4584909193532322E-3</v>
      </c>
      <c r="I2" s="15">
        <f>INDEX('AEO 49'!$202:$202,MATCH('BNVFE-HDVs-frgt'!I1,'AEO 49'!1:1,0))*'Calculations Etc'!$B$25/'Calculations Etc'!$B$29</f>
        <v>1.4913906836216341E-3</v>
      </c>
      <c r="J2" s="15">
        <f>INDEX('AEO 49'!$202:$202,MATCH('BNVFE-HDVs-frgt'!J1,'AEO 49'!1:1,0))*'Calculations Etc'!$B$25/'Calculations Etc'!$B$29</f>
        <v>1.5073202961585711E-3</v>
      </c>
      <c r="K2" s="15">
        <f>INDEX('AEO 49'!$202:$202,MATCH('BNVFE-HDVs-frgt'!K1,'AEO 49'!1:1,0))*'Calculations Etc'!$B$25/'Calculations Etc'!$B$29</f>
        <v>1.5345980942262358E-3</v>
      </c>
      <c r="L2" s="15">
        <f>INDEX('AEO 49'!$202:$202,MATCH('BNVFE-HDVs-frgt'!L1,'AEO 49'!1:1,0))*'Calculations Etc'!$B$25/'Calculations Etc'!$B$29</f>
        <v>1.5618363159467445E-3</v>
      </c>
      <c r="M2" s="15">
        <f>INDEX('AEO 49'!$202:$202,MATCH('BNVFE-HDVs-frgt'!M1,'AEO 49'!1:1,0))*'Calculations Etc'!$B$25/'Calculations Etc'!$B$29</f>
        <v>1.587818984694047E-3</v>
      </c>
      <c r="N2" s="15">
        <f>INDEX('AEO 49'!$202:$202,MATCH('BNVFE-HDVs-frgt'!N1,'AEO 49'!1:1,0))*'Calculations Etc'!$B$25/'Calculations Etc'!$B$29</f>
        <v>1.6097101497393673E-3</v>
      </c>
      <c r="O2" s="15">
        <f>INDEX('AEO 49'!$202:$202,MATCH('BNVFE-HDVs-frgt'!O1,'AEO 49'!1:1,0))*'Calculations Etc'!$B$25/'Calculations Etc'!$B$29</f>
        <v>1.6219012583419104E-3</v>
      </c>
      <c r="P2" s="15">
        <f>INDEX('AEO 49'!$202:$202,MATCH('BNVFE-HDVs-frgt'!P1,'AEO 49'!1:1,0))*'Calculations Etc'!$B$25/'Calculations Etc'!$B$29</f>
        <v>1.6251398784820213E-3</v>
      </c>
      <c r="Q2" s="15">
        <f>INDEX('AEO 49'!$202:$202,MATCH('BNVFE-HDVs-frgt'!Q1,'AEO 49'!1:1,0))*'Calculations Etc'!$B$25/'Calculations Etc'!$B$29</f>
        <v>1.6271201567117104E-3</v>
      </c>
      <c r="R2" s="15">
        <f>INDEX('AEO 49'!$202:$202,MATCH('BNVFE-HDVs-frgt'!R1,'AEO 49'!1:1,0))*'Calculations Etc'!$B$25/'Calculations Etc'!$B$29</f>
        <v>1.6281557820644775E-3</v>
      </c>
      <c r="S2" s="15">
        <f>INDEX('AEO 49'!$202:$202,MATCH('BNVFE-HDVs-frgt'!S1,'AEO 49'!1:1,0))*'Calculations Etc'!$B$25/'Calculations Etc'!$B$29</f>
        <v>1.6288701484113018E-3</v>
      </c>
      <c r="T2" s="15">
        <f>INDEX('AEO 49'!$202:$202,MATCH('BNVFE-HDVs-frgt'!T1,'AEO 49'!1:1,0))*'Calculations Etc'!$B$25/'Calculations Etc'!$B$29</f>
        <v>1.6293815863740496E-3</v>
      </c>
      <c r="U2" s="15">
        <f>INDEX('AEO 49'!$202:$202,MATCH('BNVFE-HDVs-frgt'!U1,'AEO 49'!1:1,0))*'Calculations Etc'!$B$25/'Calculations Etc'!$B$29</f>
        <v>1.6293543610345629E-3</v>
      </c>
      <c r="V2" s="15">
        <f>INDEX('AEO 49'!$202:$202,MATCH('BNVFE-HDVs-frgt'!V1,'AEO 49'!1:1,0))*'Calculations Etc'!$B$25/'Calculations Etc'!$B$29</f>
        <v>1.629157276137986E-3</v>
      </c>
      <c r="W2" s="15">
        <f>INDEX('AEO 49'!$202:$202,MATCH('BNVFE-HDVs-frgt'!W1,'AEO 49'!1:1,0))*'Calculations Etc'!$B$25/'Calculations Etc'!$B$29</f>
        <v>1.6289329659019225E-3</v>
      </c>
      <c r="X2" s="15">
        <f>INDEX('AEO 49'!$202:$202,MATCH('BNVFE-HDVs-frgt'!X1,'AEO 49'!1:1,0))*'Calculations Etc'!$B$25/'Calculations Etc'!$B$29</f>
        <v>1.6287301703243799E-3</v>
      </c>
      <c r="Y2" s="15">
        <f>INDEX('AEO 49'!$202:$202,MATCH('BNVFE-HDVs-frgt'!Y1,'AEO 49'!1:1,0))*'Calculations Etc'!$B$25/'Calculations Etc'!$B$29</f>
        <v>1.6285463660812112E-3</v>
      </c>
      <c r="Z2" s="15">
        <f>INDEX('AEO 49'!$202:$202,MATCH('BNVFE-HDVs-frgt'!Z1,'AEO 49'!1:1,0))*'Calculations Etc'!$B$25/'Calculations Etc'!$B$29</f>
        <v>1.6283754440718484E-3</v>
      </c>
      <c r="AA2" s="15">
        <f>INDEX('AEO 49'!$202:$202,MATCH('BNVFE-HDVs-frgt'!AA1,'AEO 49'!1:1,0))*'Calculations Etc'!$B$25/'Calculations Etc'!$B$29</f>
        <v>1.6282172714897573E-3</v>
      </c>
      <c r="AB2" s="15">
        <f>INDEX('AEO 49'!$202:$202,MATCH('BNVFE-HDVs-frgt'!AB1,'AEO 49'!1:1,0))*'Calculations Etc'!$B$25/'Calculations Etc'!$B$29</f>
        <v>1.6280707858826653E-3</v>
      </c>
      <c r="AC2" s="15">
        <f>INDEX('AEO 49'!$202:$202,MATCH('BNVFE-HDVs-frgt'!AC1,'AEO 49'!1:1,0))*'Calculations Etc'!$B$25/'Calculations Etc'!$B$29</f>
        <v>1.6279365184767092E-3</v>
      </c>
      <c r="AD2" s="15">
        <f>INDEX('AEO 49'!$202:$202,MATCH('BNVFE-HDVs-frgt'!AD1,'AEO 49'!1:1,0))*'Calculations Etc'!$B$25/'Calculations Etc'!$B$29</f>
        <v>1.6278114147216043E-3</v>
      </c>
      <c r="AE2" s="15">
        <f>INDEX('AEO 49'!$202:$202,MATCH('BNVFE-HDVs-frgt'!AE1,'AEO 49'!1:1,0))*'Calculations Etc'!$B$25/'Calculations Etc'!$B$29</f>
        <v>1.6276940137454762E-3</v>
      </c>
      <c r="AF2" s="15">
        <f>INDEX('AEO 49'!$202:$202,MATCH('BNVFE-HDVs-frgt'!AF1,'AEO 49'!1:1,0))*'Calculations Etc'!$B$25/'Calculations Etc'!$B$29</f>
        <v>1.627586042033268E-3</v>
      </c>
      <c r="AG2" s="4"/>
      <c r="AH2" s="4"/>
      <c r="AI2" s="4"/>
    </row>
    <row r="3" spans="1:35">
      <c r="A3" t="s">
        <v>113</v>
      </c>
      <c r="B3" s="15">
        <f>INDEX('SYFAFE-freight'!$B$3:$H$3,MATCH($A3,'SYFAFE-freight'!$B$1:$H$1,0))*'AEO 49 (2021)'!H$206/'AEO 49 (2020)'!$F$201*('AEO 49 (2021)'!$G$206/'AEO 49 (2021)'!$G$132)</f>
        <v>5.6372110502552906E-4</v>
      </c>
      <c r="C3" s="15">
        <f>$B3*INDEX('AEO 49'!$206:$206,MATCH(C$1,'AEO 49'!$1:$1,0))/INDEX('AEO 49 (2021)'!$206:$206,MATCH($B$1,'AEO 49 (2021)'!$1:$1,0))</f>
        <v>5.7339029416066524E-4</v>
      </c>
      <c r="D3" s="15">
        <f>$B3*INDEX('AEO 49'!$206:$206,MATCH(D$1,'AEO 49'!$1:$1,0))/INDEX('AEO 49 (2021)'!$206:$206,MATCH($B$1,'AEO 49 (2021)'!$1:$1,0))</f>
        <v>5.820551496194807E-4</v>
      </c>
      <c r="E3" s="15">
        <f>$B3*INDEX('AEO 49'!$206:$206,MATCH(E$1,'AEO 49'!$1:$1,0))/INDEX('AEO 49 (2021)'!$206:$206,MATCH($B$1,'AEO 49 (2021)'!$1:$1,0))</f>
        <v>5.9258209448947985E-4</v>
      </c>
      <c r="F3" s="15">
        <f>$B3*INDEX('AEO 49'!$206:$206,MATCH(F$1,'AEO 49'!$1:$1,0))/INDEX('AEO 49 (2021)'!$206:$206,MATCH($B$1,'AEO 49 (2021)'!$1:$1,0))</f>
        <v>6.0580293831797823E-4</v>
      </c>
      <c r="G3" s="15">
        <f>$B3*INDEX('AEO 49'!$206:$206,MATCH(G$1,'AEO 49'!$1:$1,0))/INDEX('AEO 49 (2021)'!$206:$206,MATCH($B$1,'AEO 49 (2021)'!$1:$1,0))</f>
        <v>6.2125272182048607E-4</v>
      </c>
      <c r="H3" s="15">
        <f>$B3*INDEX('AEO 49'!$206:$206,MATCH(H$1,'AEO 49'!$1:$1,0))/INDEX('AEO 49 (2021)'!$206:$206,MATCH($B$1,'AEO 49 (2021)'!$1:$1,0))</f>
        <v>6.3790702104351866E-4</v>
      </c>
      <c r="I3" s="15">
        <f>$B3*INDEX('AEO 49'!$206:$206,MATCH(I$1,'AEO 49'!$1:$1,0))/INDEX('AEO 49 (2021)'!$206:$206,MATCH($B$1,'AEO 49 (2021)'!$1:$1,0))</f>
        <v>6.5511853266232158E-4</v>
      </c>
      <c r="J3" s="15">
        <f>$B3*INDEX('AEO 49'!$206:$206,MATCH(J$1,'AEO 49'!$1:$1,0))/INDEX('AEO 49 (2021)'!$206:$206,MATCH($B$1,'AEO 49 (2021)'!$1:$1,0))</f>
        <v>6.6389942523766899E-4</v>
      </c>
      <c r="K3" s="15">
        <f>$B3*INDEX('AEO 49'!$206:$206,MATCH(K$1,'AEO 49'!$1:$1,0))/INDEX('AEO 49 (2021)'!$206:$206,MATCH($B$1,'AEO 49 (2021)'!$1:$1,0))</f>
        <v>6.7652918248109928E-4</v>
      </c>
      <c r="L3" s="15">
        <f>$B3*INDEX('AEO 49'!$206:$206,MATCH(L$1,'AEO 49'!$1:$1,0))/INDEX('AEO 49 (2021)'!$206:$206,MATCH($B$1,'AEO 49 (2021)'!$1:$1,0))</f>
        <v>6.8709847008772127E-4</v>
      </c>
      <c r="M3" s="15">
        <f>$B3*INDEX('AEO 49'!$206:$206,MATCH(M$1,'AEO 49'!$1:$1,0))/INDEX('AEO 49 (2021)'!$206:$206,MATCH($B$1,'AEO 49 (2021)'!$1:$1,0))</f>
        <v>6.9649495398082096E-4</v>
      </c>
      <c r="N3" s="15">
        <f>$B3*INDEX('AEO 49'!$206:$206,MATCH(N$1,'AEO 49'!$1:$1,0))/INDEX('AEO 49 (2021)'!$206:$206,MATCH($B$1,'AEO 49 (2021)'!$1:$1,0))</f>
        <v>7.0203833893217572E-4</v>
      </c>
      <c r="O3" s="15">
        <f>$B3*INDEX('AEO 49'!$206:$206,MATCH(O$1,'AEO 49'!$1:$1,0))/INDEX('AEO 49 (2021)'!$206:$206,MATCH($B$1,'AEO 49 (2021)'!$1:$1,0))</f>
        <v>7.0277915664121665E-4</v>
      </c>
      <c r="P3" s="15">
        <f>$B3*INDEX('AEO 49'!$206:$206,MATCH(P$1,'AEO 49'!$1:$1,0))/INDEX('AEO 49 (2021)'!$206:$206,MATCH($B$1,'AEO 49 (2021)'!$1:$1,0))</f>
        <v>7.0328537757118146E-4</v>
      </c>
      <c r="Q3" s="15">
        <f>$B3*INDEX('AEO 49'!$206:$206,MATCH(Q$1,'AEO 49'!$1:$1,0))/INDEX('AEO 49 (2021)'!$206:$206,MATCH($B$1,'AEO 49 (2021)'!$1:$1,0))</f>
        <v>7.0323988165204416E-4</v>
      </c>
      <c r="R3" s="15">
        <f>$B3*INDEX('AEO 49'!$206:$206,MATCH(R$1,'AEO 49'!$1:$1,0))/INDEX('AEO 49 (2021)'!$206:$206,MATCH($B$1,'AEO 49 (2021)'!$1:$1,0))</f>
        <v>7.0338078386497627E-4</v>
      </c>
      <c r="S3" s="15">
        <f>$B3*INDEX('AEO 49'!$206:$206,MATCH(S$1,'AEO 49'!$1:$1,0))/INDEX('AEO 49 (2021)'!$206:$206,MATCH($B$1,'AEO 49 (2021)'!$1:$1,0))</f>
        <v>7.0360601118743776E-4</v>
      </c>
      <c r="T3" s="15">
        <f>$B3*INDEX('AEO 49'!$206:$206,MATCH(T$1,'AEO 49'!$1:$1,0))/INDEX('AEO 49 (2021)'!$206:$206,MATCH($B$1,'AEO 49 (2021)'!$1:$1,0))</f>
        <v>7.0358132627289607E-4</v>
      </c>
      <c r="U3" s="15">
        <f>$B3*INDEX('AEO 49'!$206:$206,MATCH(U$1,'AEO 49'!$1:$1,0))/INDEX('AEO 49 (2021)'!$206:$206,MATCH($B$1,'AEO 49 (2021)'!$1:$1,0))</f>
        <v>7.0335636922322137E-4</v>
      </c>
      <c r="V3" s="15">
        <f>$B3*INDEX('AEO 49'!$206:$206,MATCH(V$1,'AEO 49'!$1:$1,0))/INDEX('AEO 49 (2021)'!$206:$206,MATCH($B$1,'AEO 49 (2021)'!$1:$1,0))</f>
        <v>7.0338375686563269E-4</v>
      </c>
      <c r="W3" s="15">
        <f>$B3*INDEX('AEO 49'!$206:$206,MATCH(W$1,'AEO 49'!$1:$1,0))/INDEX('AEO 49 (2021)'!$206:$206,MATCH($B$1,'AEO 49 (2021)'!$1:$1,0))</f>
        <v>7.0345231606258997E-4</v>
      </c>
      <c r="X3" s="15">
        <f>$B3*INDEX('AEO 49'!$206:$206,MATCH(X$1,'AEO 49'!$1:$1,0))/INDEX('AEO 49 (2021)'!$206:$206,MATCH($B$1,'AEO 49 (2021)'!$1:$1,0))</f>
        <v>7.0304699697308799E-4</v>
      </c>
      <c r="Y3" s="15">
        <f>$B3*INDEX('AEO 49'!$206:$206,MATCH(Y$1,'AEO 49'!$1:$1,0))/INDEX('AEO 49 (2021)'!$206:$206,MATCH($B$1,'AEO 49 (2021)'!$1:$1,0))</f>
        <v>7.0326132329314253E-4</v>
      </c>
      <c r="Z3" s="15">
        <f>$B3*INDEX('AEO 49'!$206:$206,MATCH(Z$1,'AEO 49'!$1:$1,0))/INDEX('AEO 49 (2021)'!$206:$206,MATCH($B$1,'AEO 49 (2021)'!$1:$1,0))</f>
        <v>7.0354862326567466E-4</v>
      </c>
      <c r="AA3" s="15">
        <f>$B3*INDEX('AEO 49'!$206:$206,MATCH(AA$1,'AEO 49'!$1:$1,0))/INDEX('AEO 49 (2021)'!$206:$206,MATCH($B$1,'AEO 49 (2021)'!$1:$1,0))</f>
        <v>7.0393610435123756E-4</v>
      </c>
      <c r="AB3" s="15">
        <f>$B3*INDEX('AEO 49'!$206:$206,MATCH(AB$1,'AEO 49'!$1:$1,0))/INDEX('AEO 49 (2021)'!$206:$206,MATCH($B$1,'AEO 49 (2021)'!$1:$1,0))</f>
        <v>7.0436845071943489E-4</v>
      </c>
      <c r="AC3" s="15">
        <f>$B3*INDEX('AEO 49'!$206:$206,MATCH(AC$1,'AEO 49'!$1:$1,0))/INDEX('AEO 49 (2021)'!$206:$206,MATCH($B$1,'AEO 49 (2021)'!$1:$1,0))</f>
        <v>7.0484079746010162E-4</v>
      </c>
      <c r="AD3" s="15">
        <f>$B3*INDEX('AEO 49'!$206:$206,MATCH(AD$1,'AEO 49'!$1:$1,0))/INDEX('AEO 49 (2021)'!$206:$206,MATCH($B$1,'AEO 49 (2021)'!$1:$1,0))</f>
        <v>7.0530125219814212E-4</v>
      </c>
      <c r="AE3" s="15">
        <f>$B3*INDEX('AEO 49'!$206:$206,MATCH(AE$1,'AEO 49'!$1:$1,0))/INDEX('AEO 49 (2021)'!$206:$206,MATCH($B$1,'AEO 49 (2021)'!$1:$1,0))</f>
        <v>7.0571107583409327E-4</v>
      </c>
      <c r="AF3" s="15">
        <f>$B3*INDEX('AEO 49'!$206:$206,MATCH(AF$1,'AEO 49'!$1:$1,0))/INDEX('AEO 49 (2021)'!$206:$206,MATCH($B$1,'AEO 49 (2021)'!$1:$1,0))</f>
        <v>7.0603963745210043E-4</v>
      </c>
      <c r="AG3" s="4"/>
      <c r="AH3" s="4"/>
      <c r="AI3" s="4"/>
    </row>
    <row r="4" spans="1:35">
      <c r="A4" s="8" t="s">
        <v>114</v>
      </c>
      <c r="B4" s="15">
        <f>INDEX('SYFAFE-freight'!$B$3:$H$3,MATCH($A4,'SYFAFE-freight'!$B$1:$H$1,0))*'AEO 49 (2021)'!H$206/'AEO 49 (2020)'!$F$201*('AEO 49 (2021)'!$G$206/'AEO 49 (2021)'!$G$132)</f>
        <v>8.0760850633148917E-3</v>
      </c>
      <c r="C4" s="15">
        <f>$B4*INDEX('AEO 49'!$206:$206,MATCH(C$1,'AEO 49'!$1:$1,0))/INDEX('AEO 49 (2021)'!$206:$206,MATCH($B$1,'AEO 49 (2021)'!$1:$1,0))</f>
        <v>8.2146095805850135E-3</v>
      </c>
      <c r="D4" s="15">
        <f>$B4*INDEX('AEO 49'!$206:$206,MATCH(D$1,'AEO 49'!$1:$1,0))/INDEX('AEO 49 (2021)'!$206:$206,MATCH($B$1,'AEO 49 (2021)'!$1:$1,0))</f>
        <v>8.3387456278659674E-3</v>
      </c>
      <c r="E4" s="15">
        <f>$B4*INDEX('AEO 49'!$206:$206,MATCH(E$1,'AEO 49'!$1:$1,0))/INDEX('AEO 49 (2021)'!$206:$206,MATCH($B$1,'AEO 49 (2021)'!$1:$1,0))</f>
        <v>8.4895586832386058E-3</v>
      </c>
      <c r="F4" s="15">
        <f>$B4*INDEX('AEO 49'!$206:$206,MATCH(F$1,'AEO 49'!$1:$1,0))/INDEX('AEO 49 (2021)'!$206:$206,MATCH($B$1,'AEO 49 (2021)'!$1:$1,0))</f>
        <v>8.678965569757285E-3</v>
      </c>
      <c r="G4" s="15">
        <f>$B4*INDEX('AEO 49'!$206:$206,MATCH(G$1,'AEO 49'!$1:$1,0))/INDEX('AEO 49 (2021)'!$206:$206,MATCH($B$1,'AEO 49 (2021)'!$1:$1,0))</f>
        <v>8.9003051021319009E-3</v>
      </c>
      <c r="H4" s="15">
        <f>$B4*INDEX('AEO 49'!$206:$206,MATCH(H$1,'AEO 49'!$1:$1,0))/INDEX('AEO 49 (2021)'!$206:$206,MATCH($B$1,'AEO 49 (2021)'!$1:$1,0))</f>
        <v>9.1389009893464105E-3</v>
      </c>
      <c r="I4" s="15">
        <f>$B4*INDEX('AEO 49'!$206:$206,MATCH(I$1,'AEO 49'!$1:$1,0))/INDEX('AEO 49 (2021)'!$206:$206,MATCH($B$1,'AEO 49 (2021)'!$1:$1,0))</f>
        <v>9.3854797153555946E-3</v>
      </c>
      <c r="J4" s="15">
        <f>$B4*INDEX('AEO 49'!$206:$206,MATCH(J$1,'AEO 49'!$1:$1,0))/INDEX('AEO 49 (2021)'!$206:$206,MATCH($B$1,'AEO 49 (2021)'!$1:$1,0))</f>
        <v>9.5112781549352605E-3</v>
      </c>
      <c r="K4" s="15">
        <f>$B4*INDEX('AEO 49'!$206:$206,MATCH(K$1,'AEO 49'!$1:$1,0))/INDEX('AEO 49 (2021)'!$206:$206,MATCH($B$1,'AEO 49 (2021)'!$1:$1,0))</f>
        <v>9.6922169080130623E-3</v>
      </c>
      <c r="L4" s="15">
        <f>$B4*INDEX('AEO 49'!$206:$206,MATCH(L$1,'AEO 49'!$1:$1,0))/INDEX('AEO 49 (2021)'!$206:$206,MATCH($B$1,'AEO 49 (2021)'!$1:$1,0))</f>
        <v>9.8436365816934601E-3</v>
      </c>
      <c r="M4" s="15">
        <f>$B4*INDEX('AEO 49'!$206:$206,MATCH(M$1,'AEO 49'!$1:$1,0))/INDEX('AEO 49 (2021)'!$206:$206,MATCH($B$1,'AEO 49 (2021)'!$1:$1,0))</f>
        <v>9.9782542189261574E-3</v>
      </c>
      <c r="N4" s="15">
        <f>$B4*INDEX('AEO 49'!$206:$206,MATCH(N$1,'AEO 49'!$1:$1,0))/INDEX('AEO 49 (2021)'!$206:$206,MATCH($B$1,'AEO 49 (2021)'!$1:$1,0))</f>
        <v>1.0057670880829945E-2</v>
      </c>
      <c r="O4" s="15">
        <f>$B4*INDEX('AEO 49'!$206:$206,MATCH(O$1,'AEO 49'!$1:$1,0))/INDEX('AEO 49 (2021)'!$206:$206,MATCH($B$1,'AEO 49 (2021)'!$1:$1,0))</f>
        <v>1.0068284119861243E-2</v>
      </c>
      <c r="P4" s="15">
        <f>$B4*INDEX('AEO 49'!$206:$206,MATCH(P$1,'AEO 49'!$1:$1,0))/INDEX('AEO 49 (2021)'!$206:$206,MATCH($B$1,'AEO 49 (2021)'!$1:$1,0))</f>
        <v>1.0075536435332101E-2</v>
      </c>
      <c r="Q4" s="15">
        <f>$B4*INDEX('AEO 49'!$206:$206,MATCH(Q$1,'AEO 49'!$1:$1,0))/INDEX('AEO 49 (2021)'!$206:$206,MATCH($B$1,'AEO 49 (2021)'!$1:$1,0))</f>
        <v>1.0074884643320571E-2</v>
      </c>
      <c r="R4" s="15">
        <f>$B4*INDEX('AEO 49'!$206:$206,MATCH(R$1,'AEO 49'!$1:$1,0))/INDEX('AEO 49 (2021)'!$206:$206,MATCH($B$1,'AEO 49 (2021)'!$1:$1,0))</f>
        <v>1.0076903262540435E-2</v>
      </c>
      <c r="S4" s="15">
        <f>$B4*INDEX('AEO 49'!$206:$206,MATCH(S$1,'AEO 49'!$1:$1,0))/INDEX('AEO 49 (2021)'!$206:$206,MATCH($B$1,'AEO 49 (2021)'!$1:$1,0))</f>
        <v>1.008012995566682E-2</v>
      </c>
      <c r="T4" s="15">
        <f>$B4*INDEX('AEO 49'!$206:$206,MATCH(T$1,'AEO 49'!$1:$1,0))/INDEX('AEO 49 (2021)'!$206:$206,MATCH($B$1,'AEO 49 (2021)'!$1:$1,0))</f>
        <v>1.0079776310100168E-2</v>
      </c>
      <c r="U4" s="15">
        <f>$B4*INDEX('AEO 49'!$206:$206,MATCH(U$1,'AEO 49'!$1:$1,0))/INDEX('AEO 49 (2021)'!$206:$206,MATCH($B$1,'AEO 49 (2021)'!$1:$1,0))</f>
        <v>1.0076553489005539E-2</v>
      </c>
      <c r="V4" s="15">
        <f>$B4*INDEX('AEO 49'!$206:$206,MATCH(V$1,'AEO 49'!$1:$1,0))/INDEX('AEO 49 (2021)'!$206:$206,MATCH($B$1,'AEO 49 (2021)'!$1:$1,0))</f>
        <v>1.0076945854889706E-2</v>
      </c>
      <c r="W4" s="15">
        <f>$B4*INDEX('AEO 49'!$206:$206,MATCH(W$1,'AEO 49'!$1:$1,0))/INDEX('AEO 49 (2021)'!$206:$206,MATCH($B$1,'AEO 49 (2021)'!$1:$1,0))</f>
        <v>1.0077928060277375E-2</v>
      </c>
      <c r="X4" s="15">
        <f>$B4*INDEX('AEO 49'!$206:$206,MATCH(X$1,'AEO 49'!$1:$1,0))/INDEX('AEO 49 (2021)'!$206:$206,MATCH($B$1,'AEO 49 (2021)'!$1:$1,0))</f>
        <v>1.0072121303327138E-2</v>
      </c>
      <c r="Y4" s="15">
        <f>$B4*INDEX('AEO 49'!$206:$206,MATCH(Y$1,'AEO 49'!$1:$1,0))/INDEX('AEO 49 (2021)'!$206:$206,MATCH($B$1,'AEO 49 (2021)'!$1:$1,0))</f>
        <v>1.0075191824506204E-2</v>
      </c>
      <c r="Z4" s="15">
        <f>$B4*INDEX('AEO 49'!$206:$206,MATCH(Z$1,'AEO 49'!$1:$1,0))/INDEX('AEO 49 (2021)'!$206:$206,MATCH($B$1,'AEO 49 (2021)'!$1:$1,0))</f>
        <v>1.0079307794258217E-2</v>
      </c>
      <c r="AA4" s="15">
        <f>$B4*INDEX('AEO 49'!$206:$206,MATCH(AA$1,'AEO 49'!$1:$1,0))/INDEX('AEO 49 (2021)'!$206:$206,MATCH($B$1,'AEO 49 (2021)'!$1:$1,0))</f>
        <v>1.0084858997112848E-2</v>
      </c>
      <c r="AB4" s="15">
        <f>$B4*INDEX('AEO 49'!$206:$206,MATCH(AB$1,'AEO 49'!$1:$1,0))/INDEX('AEO 49 (2021)'!$206:$206,MATCH($B$1,'AEO 49 (2021)'!$1:$1,0))</f>
        <v>1.0091052957238252E-2</v>
      </c>
      <c r="AC4" s="15">
        <f>$B4*INDEX('AEO 49'!$206:$206,MATCH(AC$1,'AEO 49'!$1:$1,0))/INDEX('AEO 49 (2021)'!$206:$206,MATCH($B$1,'AEO 49 (2021)'!$1:$1,0))</f>
        <v>1.0097819978062904E-2</v>
      </c>
      <c r="AD4" s="15">
        <f>$B4*INDEX('AEO 49'!$206:$206,MATCH(AD$1,'AEO 49'!$1:$1,0))/INDEX('AEO 49 (2021)'!$206:$206,MATCH($B$1,'AEO 49 (2021)'!$1:$1,0))</f>
        <v>1.010441662949048E-2</v>
      </c>
      <c r="AE4" s="15">
        <f>$B4*INDEX('AEO 49'!$206:$206,MATCH(AE$1,'AEO 49'!$1:$1,0))/INDEX('AEO 49 (2021)'!$206:$206,MATCH($B$1,'AEO 49 (2021)'!$1:$1,0))</f>
        <v>1.0110287920303246E-2</v>
      </c>
      <c r="AF4" s="15">
        <f>$B4*INDEX('AEO 49'!$206:$206,MATCH(AF$1,'AEO 49'!$1:$1,0))/INDEX('AEO 49 (2021)'!$206:$206,MATCH($B$1,'AEO 49 (2021)'!$1:$1,0))</f>
        <v>1.0114995020236014E-2</v>
      </c>
      <c r="AG4" s="15"/>
      <c r="AH4" s="4"/>
      <c r="AI4" s="4"/>
    </row>
    <row r="5" spans="1:35" s="8" customFormat="1">
      <c r="A5" s="8" t="s">
        <v>115</v>
      </c>
      <c r="B5" s="15">
        <f>INDEX('SYFAFE-freight'!$B$3:$H$3,MATCH($A5,'SYFAFE-freight'!$B$1:$H$1,0))*'AEO 49 (2021)'!H$206/'AEO 49 (2020)'!$F$201*('AEO 49 (2021)'!$G$206/'AEO 49 (2021)'!$G$132)</f>
        <v>8.228549853855965E-4</v>
      </c>
      <c r="C5" s="15">
        <f>$B5*INDEX('AEO 49'!$206:$206,MATCH(C$1,'AEO 49'!$1:$1,0))/INDEX('AEO 49 (2021)'!$206:$206,MATCH($B$1,'AEO 49 (2021)'!$1:$1,0))</f>
        <v>8.3696895134066358E-4</v>
      </c>
      <c r="D5" s="15">
        <f>$B5*INDEX('AEO 49'!$206:$206,MATCH(D$1,'AEO 49'!$1:$1,0))/INDEX('AEO 49 (2021)'!$206:$206,MATCH($B$1,'AEO 49 (2021)'!$1:$1,0))</f>
        <v>8.4961690694915356E-4</v>
      </c>
      <c r="E5" s="15">
        <f>$B5*INDEX('AEO 49'!$206:$206,MATCH(E$1,'AEO 49'!$1:$1,0))/INDEX('AEO 49 (2021)'!$206:$206,MATCH($B$1,'AEO 49 (2021)'!$1:$1,0))</f>
        <v>8.6498292569483441E-4</v>
      </c>
      <c r="F5" s="15">
        <f>$B5*INDEX('AEO 49'!$206:$206,MATCH(F$1,'AEO 49'!$1:$1,0))/INDEX('AEO 49 (2021)'!$206:$206,MATCH($B$1,'AEO 49 (2021)'!$1:$1,0))</f>
        <v>8.8428118711932307E-4</v>
      </c>
      <c r="G5" s="15">
        <f>$B5*INDEX('AEO 49'!$206:$206,MATCH(G$1,'AEO 49'!$1:$1,0))/INDEX('AEO 49 (2021)'!$206:$206,MATCH($B$1,'AEO 49 (2021)'!$1:$1,0))</f>
        <v>9.0683299734042682E-4</v>
      </c>
      <c r="H5" s="15">
        <f>$B5*INDEX('AEO 49'!$206:$206,MATCH(H$1,'AEO 49'!$1:$1,0))/INDEX('AEO 49 (2021)'!$206:$206,MATCH($B$1,'AEO 49 (2021)'!$1:$1,0))</f>
        <v>9.3114302054446375E-4</v>
      </c>
      <c r="I5" s="15">
        <f>$B5*INDEX('AEO 49'!$206:$206,MATCH(I$1,'AEO 49'!$1:$1,0))/INDEX('AEO 49 (2021)'!$206:$206,MATCH($B$1,'AEO 49 (2021)'!$1:$1,0))</f>
        <v>9.5626639807157017E-4</v>
      </c>
      <c r="J5" s="15">
        <f>$B5*INDEX('AEO 49'!$206:$206,MATCH(J$1,'AEO 49'!$1:$1,0))/INDEX('AEO 49 (2021)'!$206:$206,MATCH($B$1,'AEO 49 (2021)'!$1:$1,0))</f>
        <v>9.6908373126585042E-4</v>
      </c>
      <c r="K5" s="15">
        <f>$B5*INDEX('AEO 49'!$206:$206,MATCH(K$1,'AEO 49'!$1:$1,0))/INDEX('AEO 49 (2021)'!$206:$206,MATCH($B$1,'AEO 49 (2021)'!$1:$1,0))</f>
        <v>9.875191927366351E-4</v>
      </c>
      <c r="L5" s="15">
        <f>$B5*INDEX('AEO 49'!$206:$206,MATCH(L$1,'AEO 49'!$1:$1,0))/INDEX('AEO 49 (2021)'!$206:$206,MATCH($B$1,'AEO 49 (2021)'!$1:$1,0))</f>
        <v>1.002947018520609E-3</v>
      </c>
      <c r="M5" s="15">
        <f>$B5*INDEX('AEO 49'!$206:$206,MATCH(M$1,'AEO 49'!$1:$1,0))/INDEX('AEO 49 (2021)'!$206:$206,MATCH($B$1,'AEO 49 (2021)'!$1:$1,0))</f>
        <v>1.0166629208482015E-3</v>
      </c>
      <c r="N5" s="15">
        <f>$B5*INDEX('AEO 49'!$206:$206,MATCH(N$1,'AEO 49'!$1:$1,0))/INDEX('AEO 49 (2021)'!$206:$206,MATCH($B$1,'AEO 49 (2021)'!$1:$1,0))</f>
        <v>1.02475451419546E-3</v>
      </c>
      <c r="O5" s="15">
        <f>$B5*INDEX('AEO 49'!$206:$206,MATCH(O$1,'AEO 49'!$1:$1,0))/INDEX('AEO 49 (2021)'!$206:$206,MATCH($B$1,'AEO 49 (2021)'!$1:$1,0))</f>
        <v>1.0258358743569153E-3</v>
      </c>
      <c r="P5" s="15">
        <f>$B5*INDEX('AEO 49'!$206:$206,MATCH(P$1,'AEO 49'!$1:$1,0))/INDEX('AEO 49 (2021)'!$206:$206,MATCH($B$1,'AEO 49 (2021)'!$1:$1,0))</f>
        <v>1.0265747972253597E-3</v>
      </c>
      <c r="Q5" s="15">
        <f>$B5*INDEX('AEO 49'!$206:$206,MATCH(Q$1,'AEO 49'!$1:$1,0))/INDEX('AEO 49 (2021)'!$206:$206,MATCH($B$1,'AEO 49 (2021)'!$1:$1,0))</f>
        <v>1.0265083875352788E-3</v>
      </c>
      <c r="R5" s="15">
        <f>$B5*INDEX('AEO 49'!$206:$206,MATCH(R$1,'AEO 49'!$1:$1,0))/INDEX('AEO 49 (2021)'!$206:$206,MATCH($B$1,'AEO 49 (2021)'!$1:$1,0))</f>
        <v>1.0267140603180244E-3</v>
      </c>
      <c r="S5" s="15">
        <f>$B5*INDEX('AEO 49'!$206:$206,MATCH(S$1,'AEO 49'!$1:$1,0))/INDEX('AEO 49 (2021)'!$206:$206,MATCH($B$1,'AEO 49 (2021)'!$1:$1,0))</f>
        <v>1.0270428211600088E-3</v>
      </c>
      <c r="T5" s="15">
        <f>$B5*INDEX('AEO 49'!$206:$206,MATCH(T$1,'AEO 49'!$1:$1,0))/INDEX('AEO 49 (2021)'!$206:$206,MATCH($B$1,'AEO 49 (2021)'!$1:$1,0))</f>
        <v>1.0270067889717274E-3</v>
      </c>
      <c r="U5" s="15">
        <f>$B5*INDEX('AEO 49'!$206:$206,MATCH(U$1,'AEO 49'!$1:$1,0))/INDEX('AEO 49 (2021)'!$206:$206,MATCH($B$1,'AEO 49 (2021)'!$1:$1,0))</f>
        <v>1.0266784226427533E-3</v>
      </c>
      <c r="V5" s="15">
        <f>$B5*INDEX('AEO 49'!$206:$206,MATCH(V$1,'AEO 49'!$1:$1,0))/INDEX('AEO 49 (2021)'!$206:$206,MATCH($B$1,'AEO 49 (2021)'!$1:$1,0))</f>
        <v>1.0267183999611385E-3</v>
      </c>
      <c r="W5" s="15">
        <f>$B5*INDEX('AEO 49'!$206:$206,MATCH(W$1,'AEO 49'!$1:$1,0))/INDEX('AEO 49 (2021)'!$206:$206,MATCH($B$1,'AEO 49 (2021)'!$1:$1,0))</f>
        <v>1.0268184747614386E-3</v>
      </c>
      <c r="X5" s="15">
        <f>$B5*INDEX('AEO 49'!$206:$206,MATCH(X$1,'AEO 49'!$1:$1,0))/INDEX('AEO 49 (2021)'!$206:$206,MATCH($B$1,'AEO 49 (2021)'!$1:$1,0))</f>
        <v>1.0262268367502033E-3</v>
      </c>
      <c r="Y5" s="15">
        <f>$B5*INDEX('AEO 49'!$206:$206,MATCH(Y$1,'AEO 49'!$1:$1,0))/INDEX('AEO 49 (2021)'!$206:$206,MATCH($B$1,'AEO 49 (2021)'!$1:$1,0))</f>
        <v>1.0265396855674359E-3</v>
      </c>
      <c r="Z5" s="15">
        <f>$B5*INDEX('AEO 49'!$206:$206,MATCH(Z$1,'AEO 49'!$1:$1,0))/INDEX('AEO 49 (2021)'!$206:$206,MATCH($B$1,'AEO 49 (2021)'!$1:$1,0))</f>
        <v>1.0269590528974712E-3</v>
      </c>
      <c r="AA5" s="15">
        <f>$B5*INDEX('AEO 49'!$206:$206,MATCH(AA$1,'AEO 49'!$1:$1,0))/INDEX('AEO 49 (2021)'!$206:$206,MATCH($B$1,'AEO 49 (2021)'!$1:$1,0))</f>
        <v>1.0275246530500213E-3</v>
      </c>
      <c r="AB5" s="15">
        <f>$B5*INDEX('AEO 49'!$206:$206,MATCH(AB$1,'AEO 49'!$1:$1,0))/INDEX('AEO 49 (2021)'!$206:$206,MATCH($B$1,'AEO 49 (2021)'!$1:$1,0))</f>
        <v>1.0281557423622947E-3</v>
      </c>
      <c r="AC5" s="15">
        <f>$B5*INDEX('AEO 49'!$206:$206,MATCH(AC$1,'AEO 49'!$1:$1,0))/INDEX('AEO 49 (2021)'!$206:$206,MATCH($B$1,'AEO 49 (2021)'!$1:$1,0))</f>
        <v>1.0288452196001046E-3</v>
      </c>
      <c r="AD5" s="15">
        <f>$B5*INDEX('AEO 49'!$206:$206,MATCH(AD$1,'AEO 49'!$1:$1,0))/INDEX('AEO 49 (2021)'!$206:$206,MATCH($B$1,'AEO 49 (2021)'!$1:$1,0))</f>
        <v>1.0295173382654575E-3</v>
      </c>
      <c r="AE5" s="15">
        <f>$B5*INDEX('AEO 49'!$206:$206,MATCH(AE$1,'AEO 49'!$1:$1,0))/INDEX('AEO 49 (2021)'!$206:$206,MATCH($B$1,'AEO 49 (2021)'!$1:$1,0))</f>
        <v>1.0301155514935325E-3</v>
      </c>
      <c r="AF5" s="15">
        <f>$B5*INDEX('AEO 49'!$206:$206,MATCH(AF$1,'AEO 49'!$1:$1,0))/INDEX('AEO 49 (2021)'!$206:$206,MATCH($B$1,'AEO 49 (2021)'!$1:$1,0))</f>
        <v>1.0305951478098193E-3</v>
      </c>
      <c r="AG5" s="15"/>
      <c r="AH5" s="15"/>
      <c r="AI5" s="15"/>
    </row>
    <row r="6" spans="1:35">
      <c r="A6" t="s">
        <v>116</v>
      </c>
      <c r="B6" s="15">
        <f>INDEX('SYFAFE-freight'!$B$3:$H$3,MATCH($A6,'SYFAFE-freight'!$B$1:$H$1,0))*'AEO 49 (2021)'!H$206/'AEO 49 (2020)'!$F$201*('AEO 49 (2021)'!$G$206/'AEO 49 (2021)'!$G$132)</f>
        <v>1.2937212468050634E-3</v>
      </c>
      <c r="C6" s="15">
        <f>$B6*INDEX('AEO 49'!$206:$206,MATCH(C$1,'AEO 49'!$1:$1,0))/INDEX('AEO 49 (2021)'!$206:$206,MATCH($B$1,'AEO 49 (2021)'!$1:$1,0))</f>
        <v>1.3159117153044395E-3</v>
      </c>
      <c r="D6" s="15">
        <f>$B6*INDEX('AEO 49'!$206:$206,MATCH(D$1,'AEO 49'!$1:$1,0))/INDEX('AEO 49 (2021)'!$206:$206,MATCH($B$1,'AEO 49 (2021)'!$1:$1,0))</f>
        <v>1.3357972713136589E-3</v>
      </c>
      <c r="E6" s="15">
        <f>$B6*INDEX('AEO 49'!$206:$206,MATCH(E$1,'AEO 49'!$1:$1,0))/INDEX('AEO 49 (2021)'!$206:$206,MATCH($B$1,'AEO 49 (2021)'!$1:$1,0))</f>
        <v>1.3599562607870914E-3</v>
      </c>
      <c r="F6" s="15">
        <f>$B6*INDEX('AEO 49'!$206:$206,MATCH(F$1,'AEO 49'!$1:$1,0))/INDEX('AEO 49 (2021)'!$206:$206,MATCH($B$1,'AEO 49 (2021)'!$1:$1,0))</f>
        <v>1.3902976590585744E-3</v>
      </c>
      <c r="G6" s="15">
        <f>$B6*INDEX('AEO 49'!$206:$206,MATCH(G$1,'AEO 49'!$1:$1,0))/INDEX('AEO 49 (2021)'!$206:$206,MATCH($B$1,'AEO 49 (2021)'!$1:$1,0))</f>
        <v>1.4257543999851492E-3</v>
      </c>
      <c r="H6" s="15">
        <f>$B6*INDEX('AEO 49'!$206:$206,MATCH(H$1,'AEO 49'!$1:$1,0))/INDEX('AEO 49 (2021)'!$206:$206,MATCH($B$1,'AEO 49 (2021)'!$1:$1,0))</f>
        <v>1.4639754645566286E-3</v>
      </c>
      <c r="I6" s="15">
        <f>$B6*INDEX('AEO 49'!$206:$206,MATCH(I$1,'AEO 49'!$1:$1,0))/INDEX('AEO 49 (2021)'!$206:$206,MATCH($B$1,'AEO 49 (2021)'!$1:$1,0))</f>
        <v>1.5034753131029572E-3</v>
      </c>
      <c r="J6" s="15">
        <f>$B6*INDEX('AEO 49'!$206:$206,MATCH(J$1,'AEO 49'!$1:$1,0))/INDEX('AEO 49 (2021)'!$206:$206,MATCH($B$1,'AEO 49 (2021)'!$1:$1,0))</f>
        <v>1.5236271704476016E-3</v>
      </c>
      <c r="K6" s="15">
        <f>$B6*INDEX('AEO 49'!$206:$206,MATCH(K$1,'AEO 49'!$1:$1,0))/INDEX('AEO 49 (2021)'!$206:$206,MATCH($B$1,'AEO 49 (2021)'!$1:$1,0))</f>
        <v>1.552612044602838E-3</v>
      </c>
      <c r="L6" s="15">
        <f>$B6*INDEX('AEO 49'!$206:$206,MATCH(L$1,'AEO 49'!$1:$1,0))/INDEX('AEO 49 (2021)'!$206:$206,MATCH($B$1,'AEO 49 (2021)'!$1:$1,0))</f>
        <v>1.5768682092530174E-3</v>
      </c>
      <c r="M6" s="15">
        <f>$B6*INDEX('AEO 49'!$206:$206,MATCH(M$1,'AEO 49'!$1:$1,0))/INDEX('AEO 49 (2021)'!$206:$206,MATCH($B$1,'AEO 49 (2021)'!$1:$1,0))</f>
        <v>1.5984328282630049E-3</v>
      </c>
      <c r="N6" s="15">
        <f>$B6*INDEX('AEO 49'!$206:$206,MATCH(N$1,'AEO 49'!$1:$1,0))/INDEX('AEO 49 (2021)'!$206:$206,MATCH($B$1,'AEO 49 (2021)'!$1:$1,0))</f>
        <v>1.6111547129447261E-3</v>
      </c>
      <c r="O6" s="15">
        <f>$B6*INDEX('AEO 49'!$206:$206,MATCH(O$1,'AEO 49'!$1:$1,0))/INDEX('AEO 49 (2021)'!$206:$206,MATCH($B$1,'AEO 49 (2021)'!$1:$1,0))</f>
        <v>1.6128548650264053E-3</v>
      </c>
      <c r="P6" s="15">
        <f>$B6*INDEX('AEO 49'!$206:$206,MATCH(P$1,'AEO 49'!$1:$1,0))/INDEX('AEO 49 (2021)'!$206:$206,MATCH($B$1,'AEO 49 (2021)'!$1:$1,0))</f>
        <v>1.6140166252777682E-3</v>
      </c>
      <c r="Q6" s="15">
        <f>$B6*INDEX('AEO 49'!$206:$206,MATCH(Q$1,'AEO 49'!$1:$1,0))/INDEX('AEO 49 (2021)'!$206:$206,MATCH($B$1,'AEO 49 (2021)'!$1:$1,0))</f>
        <v>1.6139122136516887E-3</v>
      </c>
      <c r="R6" s="15">
        <f>$B6*INDEX('AEO 49'!$206:$206,MATCH(R$1,'AEO 49'!$1:$1,0))/INDEX('AEO 49 (2021)'!$206:$206,MATCH($B$1,'AEO 49 (2021)'!$1:$1,0))</f>
        <v>1.6142355795589912E-3</v>
      </c>
      <c r="S6" s="15">
        <f>$B6*INDEX('AEO 49'!$206:$206,MATCH(S$1,'AEO 49'!$1:$1,0))/INDEX('AEO 49 (2021)'!$206:$206,MATCH($B$1,'AEO 49 (2021)'!$1:$1,0))</f>
        <v>1.6147524687970063E-3</v>
      </c>
      <c r="T6" s="15">
        <f>$B6*INDEX('AEO 49'!$206:$206,MATCH(T$1,'AEO 49'!$1:$1,0))/INDEX('AEO 49 (2021)'!$206:$206,MATCH($B$1,'AEO 49 (2021)'!$1:$1,0))</f>
        <v>1.61469581773652E-3</v>
      </c>
      <c r="U6" s="15">
        <f>$B6*INDEX('AEO 49'!$206:$206,MATCH(U$1,'AEO 49'!$1:$1,0))/INDEX('AEO 49 (2021)'!$206:$206,MATCH($B$1,'AEO 49 (2021)'!$1:$1,0))</f>
        <v>1.6141795487655904E-3</v>
      </c>
      <c r="V6" s="15">
        <f>$B6*INDEX('AEO 49'!$206:$206,MATCH(V$1,'AEO 49'!$1:$1,0))/INDEX('AEO 49 (2021)'!$206:$206,MATCH($B$1,'AEO 49 (2021)'!$1:$1,0))</f>
        <v>1.614242402496933E-3</v>
      </c>
      <c r="W6" s="15">
        <f>$B6*INDEX('AEO 49'!$206:$206,MATCH(W$1,'AEO 49'!$1:$1,0))/INDEX('AEO 49 (2021)'!$206:$206,MATCH($B$1,'AEO 49 (2021)'!$1:$1,0))</f>
        <v>1.6143997435809846E-3</v>
      </c>
      <c r="X6" s="15">
        <f>$B6*INDEX('AEO 49'!$206:$206,MATCH(X$1,'AEO 49'!$1:$1,0))/INDEX('AEO 49 (2021)'!$206:$206,MATCH($B$1,'AEO 49 (2021)'!$1:$1,0))</f>
        <v>1.6134695497082528E-3</v>
      </c>
      <c r="Y6" s="15">
        <f>$B6*INDEX('AEO 49'!$206:$206,MATCH(Y$1,'AEO 49'!$1:$1,0))/INDEX('AEO 49 (2021)'!$206:$206,MATCH($B$1,'AEO 49 (2021)'!$1:$1,0))</f>
        <v>1.6139614215071479E-3</v>
      </c>
      <c r="Z6" s="15">
        <f>$B6*INDEX('AEO 49'!$206:$206,MATCH(Z$1,'AEO 49'!$1:$1,0))/INDEX('AEO 49 (2021)'!$206:$206,MATCH($B$1,'AEO 49 (2021)'!$1:$1,0))</f>
        <v>1.6146207654191599E-3</v>
      </c>
      <c r="AA6" s="15">
        <f>$B6*INDEX('AEO 49'!$206:$206,MATCH(AA$1,'AEO 49'!$1:$1,0))/INDEX('AEO 49 (2021)'!$206:$206,MATCH($B$1,'AEO 49 (2021)'!$1:$1,0))</f>
        <v>1.6155100216642408E-3</v>
      </c>
      <c r="AB6" s="15">
        <f>$B6*INDEX('AEO 49'!$206:$206,MATCH(AB$1,'AEO 49'!$1:$1,0))/INDEX('AEO 49 (2021)'!$206:$206,MATCH($B$1,'AEO 49 (2021)'!$1:$1,0))</f>
        <v>1.6165022422455347E-3</v>
      </c>
      <c r="AC6" s="15">
        <f>$B6*INDEX('AEO 49'!$206:$206,MATCH(AC$1,'AEO 49'!$1:$1,0))/INDEX('AEO 49 (2021)'!$206:$206,MATCH($B$1,'AEO 49 (2021)'!$1:$1,0))</f>
        <v>1.6175862623555E-3</v>
      </c>
      <c r="AD6" s="15">
        <f>$B6*INDEX('AEO 49'!$206:$206,MATCH(AD$1,'AEO 49'!$1:$1,0))/INDEX('AEO 49 (2021)'!$206:$206,MATCH($B$1,'AEO 49 (2021)'!$1:$1,0))</f>
        <v>1.6186429907136977E-3</v>
      </c>
      <c r="AE6" s="15">
        <f>$B6*INDEX('AEO 49'!$206:$206,MATCH(AE$1,'AEO 49'!$1:$1,0))/INDEX('AEO 49 (2021)'!$206:$206,MATCH($B$1,'AEO 49 (2021)'!$1:$1,0))</f>
        <v>1.6195835223711899E-3</v>
      </c>
      <c r="AF6" s="15">
        <f>$B6*INDEX('AEO 49'!$206:$206,MATCH(AF$1,'AEO 49'!$1:$1,0))/INDEX('AEO 49 (2021)'!$206:$206,MATCH($B$1,'AEO 49 (2021)'!$1:$1,0))</f>
        <v>1.6203375603916061E-3</v>
      </c>
      <c r="AG6" s="4"/>
      <c r="AH6" s="4"/>
      <c r="AI6" s="4"/>
    </row>
    <row r="7" spans="1:35">
      <c r="A7" t="s">
        <v>787</v>
      </c>
      <c r="B7" s="15">
        <f>INDEX('SYFAFE-freight'!$B$3:$H$3,MATCH($A7,'SYFAFE-freight'!$B$1:$H$1,0))*'AEO 49 (2021)'!H$206/'AEO 49 (2020)'!$F$201*('AEO 49 (2021)'!$G$206/'AEO 49 (2021)'!$G$132)</f>
        <v>3.4888013693456202E-3</v>
      </c>
      <c r="C7" s="15">
        <f>$B7*INDEX('AEO 49'!$206:$206,MATCH(C$1,'AEO 49'!$1:$1,0))/INDEX('AEO 49 (2021)'!$206:$206,MATCH($B$1,'AEO 49 (2021)'!$1:$1,0))</f>
        <v>3.5486428051094937E-3</v>
      </c>
      <c r="D7" s="15">
        <f>$B7*INDEX('AEO 49'!$206:$206,MATCH(D$1,'AEO 49'!$1:$1,0))/INDEX('AEO 49 (2021)'!$206:$206,MATCH($B$1,'AEO 49 (2021)'!$1:$1,0))</f>
        <v>3.6022685418796792E-3</v>
      </c>
      <c r="E7" s="15">
        <f>$B7*INDEX('AEO 49'!$206:$206,MATCH(E$1,'AEO 49'!$1:$1,0))/INDEX('AEO 49 (2021)'!$206:$206,MATCH($B$1,'AEO 49 (2021)'!$1:$1,0))</f>
        <v>3.6674185235817404E-3</v>
      </c>
      <c r="F7" s="15">
        <f>$B7*INDEX('AEO 49'!$206:$206,MATCH(F$1,'AEO 49'!$1:$1,0))/INDEX('AEO 49 (2021)'!$206:$206,MATCH($B$1,'AEO 49 (2021)'!$1:$1,0))</f>
        <v>3.7492407183542442E-3</v>
      </c>
      <c r="G7" s="15">
        <f>$B7*INDEX('AEO 49'!$206:$206,MATCH(G$1,'AEO 49'!$1:$1,0))/INDEX('AEO 49 (2021)'!$206:$206,MATCH($B$1,'AEO 49 (2021)'!$1:$1,0))</f>
        <v>3.8448575497254975E-3</v>
      </c>
      <c r="H7" s="15">
        <f>$B7*INDEX('AEO 49'!$206:$206,MATCH(H$1,'AEO 49'!$1:$1,0))/INDEX('AEO 49 (2021)'!$206:$206,MATCH($B$1,'AEO 49 (2021)'!$1:$1,0))</f>
        <v>3.9479289824194651E-3</v>
      </c>
      <c r="I7" s="15">
        <f>$B7*INDEX('AEO 49'!$206:$206,MATCH(I$1,'AEO 49'!$1:$1,0))/INDEX('AEO 49 (2021)'!$206:$206,MATCH($B$1,'AEO 49 (2021)'!$1:$1,0))</f>
        <v>4.0544489348726693E-3</v>
      </c>
      <c r="J7" s="15">
        <f>$B7*INDEX('AEO 49'!$206:$206,MATCH(J$1,'AEO 49'!$1:$1,0))/INDEX('AEO 49 (2021)'!$206:$206,MATCH($B$1,'AEO 49 (2021)'!$1:$1,0))</f>
        <v>4.1087928112467182E-3</v>
      </c>
      <c r="K7" s="15">
        <f>$B7*INDEX('AEO 49'!$206:$206,MATCH(K$1,'AEO 49'!$1:$1,0))/INDEX('AEO 49 (2021)'!$206:$206,MATCH($B$1,'AEO 49 (2021)'!$1:$1,0))</f>
        <v>4.1869568430215904E-3</v>
      </c>
      <c r="L7" s="15">
        <f>$B7*INDEX('AEO 49'!$206:$206,MATCH(L$1,'AEO 49'!$1:$1,0))/INDEX('AEO 49 (2021)'!$206:$206,MATCH($B$1,'AEO 49 (2021)'!$1:$1,0))</f>
        <v>4.252368878771646E-3</v>
      </c>
      <c r="M7" s="15">
        <f>$B7*INDEX('AEO 49'!$206:$206,MATCH(M$1,'AEO 49'!$1:$1,0))/INDEX('AEO 49 (2021)'!$206:$206,MATCH($B$1,'AEO 49 (2021)'!$1:$1,0))</f>
        <v>4.3105225749540798E-3</v>
      </c>
      <c r="N7" s="15">
        <f>$B7*INDEX('AEO 49'!$206:$206,MATCH(N$1,'AEO 49'!$1:$1,0))/INDEX('AEO 49 (2021)'!$206:$206,MATCH($B$1,'AEO 49 (2021)'!$1:$1,0))</f>
        <v>4.3448299103308902E-3</v>
      </c>
      <c r="O7" s="15">
        <f>$B7*INDEX('AEO 49'!$206:$206,MATCH(O$1,'AEO 49'!$1:$1,0))/INDEX('AEO 49 (2021)'!$206:$206,MATCH($B$1,'AEO 49 (2021)'!$1:$1,0))</f>
        <v>4.3494147410471718E-3</v>
      </c>
      <c r="P7" s="15">
        <f>$B7*INDEX('AEO 49'!$206:$206,MATCH(P$1,'AEO 49'!$1:$1,0))/INDEX('AEO 49 (2021)'!$206:$206,MATCH($B$1,'AEO 49 (2021)'!$1:$1,0))</f>
        <v>4.352547680825207E-3</v>
      </c>
      <c r="Q7" s="15">
        <f>$B7*INDEX('AEO 49'!$206:$206,MATCH(Q$1,'AEO 49'!$1:$1,0))/INDEX('AEO 49 (2021)'!$206:$206,MATCH($B$1,'AEO 49 (2021)'!$1:$1,0))</f>
        <v>4.3522661121140642E-3</v>
      </c>
      <c r="R7" s="15">
        <f>$B7*INDEX('AEO 49'!$206:$206,MATCH(R$1,'AEO 49'!$1:$1,0))/INDEX('AEO 49 (2021)'!$206:$206,MATCH($B$1,'AEO 49 (2021)'!$1:$1,0))</f>
        <v>4.3531381387758991E-3</v>
      </c>
      <c r="S7" s="15">
        <f>$B7*INDEX('AEO 49'!$206:$206,MATCH(S$1,'AEO 49'!$1:$1,0))/INDEX('AEO 49 (2021)'!$206:$206,MATCH($B$1,'AEO 49 (2021)'!$1:$1,0))</f>
        <v>4.3545320432865041E-3</v>
      </c>
      <c r="T7" s="15">
        <f>$B7*INDEX('AEO 49'!$206:$206,MATCH(T$1,'AEO 49'!$1:$1,0))/INDEX('AEO 49 (2021)'!$206:$206,MATCH($B$1,'AEO 49 (2021)'!$1:$1,0))</f>
        <v>4.3543792713521415E-3</v>
      </c>
      <c r="U7" s="15">
        <f>$B7*INDEX('AEO 49'!$206:$206,MATCH(U$1,'AEO 49'!$1:$1,0))/INDEX('AEO 49 (2021)'!$206:$206,MATCH($B$1,'AEO 49 (2021)'!$1:$1,0))</f>
        <v>4.3529870395269494E-3</v>
      </c>
      <c r="V7" s="15">
        <f>$B7*INDEX('AEO 49'!$206:$206,MATCH(V$1,'AEO 49'!$1:$1,0))/INDEX('AEO 49 (2021)'!$206:$206,MATCH($B$1,'AEO 49 (2021)'!$1:$1,0))</f>
        <v>4.3531565383154386E-3</v>
      </c>
      <c r="W7" s="15">
        <f>$B7*INDEX('AEO 49'!$206:$206,MATCH(W$1,'AEO 49'!$1:$1,0))/INDEX('AEO 49 (2021)'!$206:$206,MATCH($B$1,'AEO 49 (2021)'!$1:$1,0))</f>
        <v>4.3535808428484674E-3</v>
      </c>
      <c r="X7" s="15">
        <f>$B7*INDEX('AEO 49'!$206:$206,MATCH(X$1,'AEO 49'!$1:$1,0))/INDEX('AEO 49 (2021)'!$206:$206,MATCH($B$1,'AEO 49 (2021)'!$1:$1,0))</f>
        <v>4.3510723722911824E-3</v>
      </c>
      <c r="Y7" s="15">
        <f>$B7*INDEX('AEO 49'!$206:$206,MATCH(Y$1,'AEO 49'!$1:$1,0))/INDEX('AEO 49 (2021)'!$206:$206,MATCH($B$1,'AEO 49 (2021)'!$1:$1,0))</f>
        <v>4.3523988118234743E-3</v>
      </c>
      <c r="Z7" s="15">
        <f>$B7*INDEX('AEO 49'!$206:$206,MATCH(Z$1,'AEO 49'!$1:$1,0))/INDEX('AEO 49 (2021)'!$206:$206,MATCH($B$1,'AEO 49 (2021)'!$1:$1,0))</f>
        <v>4.3541768764172022E-3</v>
      </c>
      <c r="AA7" s="15">
        <f>$B7*INDEX('AEO 49'!$206:$206,MATCH(AA$1,'AEO 49'!$1:$1,0))/INDEX('AEO 49 (2021)'!$206:$206,MATCH($B$1,'AEO 49 (2021)'!$1:$1,0))</f>
        <v>4.3565749497372457E-3</v>
      </c>
      <c r="AB7" s="15">
        <f>$B7*INDEX('AEO 49'!$206:$206,MATCH(AB$1,'AEO 49'!$1:$1,0))/INDEX('AEO 49 (2021)'!$206:$206,MATCH($B$1,'AEO 49 (2021)'!$1:$1,0))</f>
        <v>4.3592506888358038E-3</v>
      </c>
      <c r="AC7" s="15">
        <f>$B7*INDEX('AEO 49'!$206:$206,MATCH(AC$1,'AEO 49'!$1:$1,0))/INDEX('AEO 49 (2021)'!$206:$206,MATCH($B$1,'AEO 49 (2021)'!$1:$1,0))</f>
        <v>4.362173985375444E-3</v>
      </c>
      <c r="AD7" s="15">
        <f>$B7*INDEX('AEO 49'!$206:$206,MATCH(AD$1,'AEO 49'!$1:$1,0))/INDEX('AEO 49 (2021)'!$206:$206,MATCH($B$1,'AEO 49 (2021)'!$1:$1,0))</f>
        <v>4.3650236837569243E-3</v>
      </c>
      <c r="AE7" s="15">
        <f>$B7*INDEX('AEO 49'!$206:$206,MATCH(AE$1,'AEO 49'!$1:$1,0))/INDEX('AEO 49 (2021)'!$206:$206,MATCH($B$1,'AEO 49 (2021)'!$1:$1,0))</f>
        <v>4.3675600324044207E-3</v>
      </c>
      <c r="AF7" s="15">
        <f>$B7*INDEX('AEO 49'!$206:$206,MATCH(AF$1,'AEO 49'!$1:$1,0))/INDEX('AEO 49 (2021)'!$206:$206,MATCH($B$1,'AEO 49 (2021)'!$1:$1,0))</f>
        <v>4.3695934603044913E-3</v>
      </c>
      <c r="AG7" s="4"/>
      <c r="AH7" s="4"/>
      <c r="AI7" s="4"/>
    </row>
    <row r="8" spans="1:35">
      <c r="A8" t="s">
        <v>788</v>
      </c>
      <c r="B8" s="15">
        <f>INDEX('SYFAFE-freight'!$B$3:$H$3,MATCH($A8,'SYFAFE-freight'!$B$1:$H$1,0))*'AEO 49 (2021)'!H$206/'AEO 49 (2020)'!$F$201*('AEO 49 (2021)'!$G$206/'AEO 49 (2021)'!$G$132)</f>
        <v>3.2863601626447183E-3</v>
      </c>
      <c r="C8" s="15">
        <f>$B8*INDEX('AEO 49'!$206:$206,MATCH(C$1,'AEO 49'!$1:$1,0))/INDEX('AEO 49 (2021)'!$206:$206,MATCH($B$1,'AEO 49 (2021)'!$1:$1,0))</f>
        <v>3.3427292389406108E-3</v>
      </c>
      <c r="D8" s="15">
        <f>$B8*INDEX('AEO 49'!$206:$206,MATCH(D$1,'AEO 49'!$1:$1,0))/INDEX('AEO 49 (2021)'!$206:$206,MATCH($B$1,'AEO 49 (2021)'!$1:$1,0))</f>
        <v>3.3932432884254816E-3</v>
      </c>
      <c r="E8" s="15">
        <f>$B8*INDEX('AEO 49'!$206:$206,MATCH(E$1,'AEO 49'!$1:$1,0))/INDEX('AEO 49 (2021)'!$206:$206,MATCH($B$1,'AEO 49 (2021)'!$1:$1,0))</f>
        <v>3.4546128769448892E-3</v>
      </c>
      <c r="F8" s="15">
        <f>$B8*INDEX('AEO 49'!$206:$206,MATCH(F$1,'AEO 49'!$1:$1,0))/INDEX('AEO 49 (2021)'!$206:$206,MATCH($B$1,'AEO 49 (2021)'!$1:$1,0))</f>
        <v>3.5316872566109772E-3</v>
      </c>
      <c r="G8" s="15">
        <f>$B8*INDEX('AEO 49'!$206:$206,MATCH(G$1,'AEO 49'!$1:$1,0))/INDEX('AEO 49 (2021)'!$206:$206,MATCH($B$1,'AEO 49 (2021)'!$1:$1,0))</f>
        <v>3.6217558252196118E-3</v>
      </c>
      <c r="H8" s="15">
        <f>$B8*INDEX('AEO 49'!$206:$206,MATCH(H$1,'AEO 49'!$1:$1,0))/INDEX('AEO 49 (2021)'!$206:$206,MATCH($B$1,'AEO 49 (2021)'!$1:$1,0))</f>
        <v>3.7188464344152013E-3</v>
      </c>
      <c r="I8" s="15">
        <f>$B8*INDEX('AEO 49'!$206:$206,MATCH(I$1,'AEO 49'!$1:$1,0))/INDEX('AEO 49 (2021)'!$206:$206,MATCH($B$1,'AEO 49 (2021)'!$1:$1,0))</f>
        <v>3.8191854595442474E-3</v>
      </c>
      <c r="J8" s="15">
        <f>$B8*INDEX('AEO 49'!$206:$206,MATCH(J$1,'AEO 49'!$1:$1,0))/INDEX('AEO 49 (2021)'!$206:$206,MATCH($B$1,'AEO 49 (2021)'!$1:$1,0))</f>
        <v>3.8703759778605309E-3</v>
      </c>
      <c r="K8" s="15">
        <f>$B8*INDEX('AEO 49'!$206:$206,MATCH(K$1,'AEO 49'!$1:$1,0))/INDEX('AEO 49 (2021)'!$206:$206,MATCH($B$1,'AEO 49 (2021)'!$1:$1,0))</f>
        <v>3.9440044631144271E-3</v>
      </c>
      <c r="L8" s="15">
        <f>$B8*INDEX('AEO 49'!$206:$206,MATCH(L$1,'AEO 49'!$1:$1,0))/INDEX('AEO 49 (2021)'!$206:$206,MATCH($B$1,'AEO 49 (2021)'!$1:$1,0))</f>
        <v>4.0056208997322545E-3</v>
      </c>
      <c r="M8" s="15">
        <f>$B8*INDEX('AEO 49'!$206:$206,MATCH(M$1,'AEO 49'!$1:$1,0))/INDEX('AEO 49 (2021)'!$206:$206,MATCH($B$1,'AEO 49 (2021)'!$1:$1,0))</f>
        <v>4.0604001692325815E-3</v>
      </c>
      <c r="N8" s="15">
        <f>$B8*INDEX('AEO 49'!$206:$206,MATCH(N$1,'AEO 49'!$1:$1,0))/INDEX('AEO 49 (2021)'!$206:$206,MATCH($B$1,'AEO 49 (2021)'!$1:$1,0))</f>
        <v>4.092716786985454E-3</v>
      </c>
      <c r="O8" s="15">
        <f>$B8*INDEX('AEO 49'!$206:$206,MATCH(O$1,'AEO 49'!$1:$1,0))/INDEX('AEO 49 (2021)'!$206:$206,MATCH($B$1,'AEO 49 (2021)'!$1:$1,0))</f>
        <v>4.0970355782903554E-3</v>
      </c>
      <c r="P8" s="15">
        <f>$B8*INDEX('AEO 49'!$206:$206,MATCH(P$1,'AEO 49'!$1:$1,0))/INDEX('AEO 49 (2021)'!$206:$206,MATCH($B$1,'AEO 49 (2021)'!$1:$1,0))</f>
        <v>4.0999867260882693E-3</v>
      </c>
      <c r="Q8" s="15">
        <f>$B8*INDEX('AEO 49'!$206:$206,MATCH(Q$1,'AEO 49'!$1:$1,0))/INDEX('AEO 49 (2021)'!$206:$206,MATCH($B$1,'AEO 49 (2021)'!$1:$1,0))</f>
        <v>4.0997214956846476E-3</v>
      </c>
      <c r="R8" s="15">
        <f>$B8*INDEX('AEO 49'!$206:$206,MATCH(R$1,'AEO 49'!$1:$1,0))/INDEX('AEO 49 (2021)'!$206:$206,MATCH($B$1,'AEO 49 (2021)'!$1:$1,0))</f>
        <v>4.1005429221227926E-3</v>
      </c>
      <c r="S8" s="15">
        <f>$B8*INDEX('AEO 49'!$206:$206,MATCH(S$1,'AEO 49'!$1:$1,0))/INDEX('AEO 49 (2021)'!$206:$206,MATCH($B$1,'AEO 49 (2021)'!$1:$1,0))</f>
        <v>4.101855943922897E-3</v>
      </c>
      <c r="T8" s="15">
        <f>$B8*INDEX('AEO 49'!$206:$206,MATCH(T$1,'AEO 49'!$1:$1,0))/INDEX('AEO 49 (2021)'!$206:$206,MATCH($B$1,'AEO 49 (2021)'!$1:$1,0))</f>
        <v>4.1017120367336053E-3</v>
      </c>
      <c r="U8" s="15">
        <f>$B8*INDEX('AEO 49'!$206:$206,MATCH(U$1,'AEO 49'!$1:$1,0))/INDEX('AEO 49 (2021)'!$206:$206,MATCH($B$1,'AEO 49 (2021)'!$1:$1,0))</f>
        <v>4.1004005905596616E-3</v>
      </c>
      <c r="V8" s="15">
        <f>$B8*INDEX('AEO 49'!$206:$206,MATCH(V$1,'AEO 49'!$1:$1,0))/INDEX('AEO 49 (2021)'!$206:$206,MATCH($B$1,'AEO 49 (2021)'!$1:$1,0))</f>
        <v>4.1005602540105544E-3</v>
      </c>
      <c r="W8" s="15">
        <f>$B8*INDEX('AEO 49'!$206:$206,MATCH(W$1,'AEO 49'!$1:$1,0))/INDEX('AEO 49 (2021)'!$206:$206,MATCH($B$1,'AEO 49 (2021)'!$1:$1,0))</f>
        <v>4.1009599378465057E-3</v>
      </c>
      <c r="X8" s="15">
        <f>$B8*INDEX('AEO 49'!$206:$206,MATCH(X$1,'AEO 49'!$1:$1,0))/INDEX('AEO 49 (2021)'!$206:$206,MATCH($B$1,'AEO 49 (2021)'!$1:$1,0))</f>
        <v>4.0985970238150392E-3</v>
      </c>
      <c r="Y8" s="15">
        <f>$B8*INDEX('AEO 49'!$206:$206,MATCH(Y$1,'AEO 49'!$1:$1,0))/INDEX('AEO 49 (2021)'!$206:$206,MATCH($B$1,'AEO 49 (2021)'!$1:$1,0))</f>
        <v>4.0998464953600176E-3</v>
      </c>
      <c r="Z8" s="15">
        <f>$B8*INDEX('AEO 49'!$206:$206,MATCH(Z$1,'AEO 49'!$1:$1,0))/INDEX('AEO 49 (2021)'!$206:$206,MATCH($B$1,'AEO 49 (2021)'!$1:$1,0))</f>
        <v>4.1015213859682299E-3</v>
      </c>
      <c r="AA8" s="15">
        <f>$B8*INDEX('AEO 49'!$206:$206,MATCH(AA$1,'AEO 49'!$1:$1,0))/INDEX('AEO 49 (2021)'!$206:$206,MATCH($B$1,'AEO 49 (2021)'!$1:$1,0))</f>
        <v>4.1037803086731283E-3</v>
      </c>
      <c r="AB8" s="15">
        <f>$B8*INDEX('AEO 49'!$206:$206,MATCH(AB$1,'AEO 49'!$1:$1,0))/INDEX('AEO 49 (2021)'!$206:$206,MATCH($B$1,'AEO 49 (2021)'!$1:$1,0))</f>
        <v>4.1063007853206074E-3</v>
      </c>
      <c r="AC8" s="15">
        <f>$B8*INDEX('AEO 49'!$206:$206,MATCH(AC$1,'AEO 49'!$1:$1,0))/INDEX('AEO 49 (2021)'!$206:$206,MATCH($B$1,'AEO 49 (2021)'!$1:$1,0))</f>
        <v>4.109054454639785E-3</v>
      </c>
      <c r="AD8" s="15">
        <f>$B8*INDEX('AEO 49'!$206:$206,MATCH(AD$1,'AEO 49'!$1:$1,0))/INDEX('AEO 49 (2021)'!$206:$206,MATCH($B$1,'AEO 49 (2021)'!$1:$1,0))</f>
        <v>4.1117387964079164E-3</v>
      </c>
      <c r="AE8" s="15">
        <f>$B8*INDEX('AEO 49'!$206:$206,MATCH(AE$1,'AEO 49'!$1:$1,0))/INDEX('AEO 49 (2021)'!$206:$206,MATCH($B$1,'AEO 49 (2021)'!$1:$1,0))</f>
        <v>4.1141279708753857E-3</v>
      </c>
      <c r="AF8" s="15">
        <f>$B8*INDEX('AEO 49'!$206:$206,MATCH(AF$1,'AEO 49'!$1:$1,0))/INDEX('AEO 49 (2021)'!$206:$206,MATCH($B$1,'AEO 49 (2021)'!$1:$1,0))</f>
        <v>4.1160434070773768E-3</v>
      </c>
      <c r="AG8" s="4"/>
      <c r="AH8" s="4"/>
      <c r="AI8" s="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6" sqref="C6"/>
    </sheetView>
  </sheetViews>
  <sheetFormatPr defaultRowHeight="14.5"/>
  <cols>
    <col min="1" max="1" width="31.08984375" customWidth="1"/>
  </cols>
  <sheetData>
    <row r="1" spans="1:35">
      <c r="A1" s="1" t="s">
        <v>790</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1.5712211682704963E-3</v>
      </c>
      <c r="C2" s="15">
        <f>C$5/(1-'Calculations Etc'!$B$17)</f>
        <v>1.5712211682704963E-3</v>
      </c>
      <c r="D2" s="15">
        <f>D$5/(1-'Calculations Etc'!$B$17)</f>
        <v>1.5823241279988574E-3</v>
      </c>
      <c r="E2" s="15">
        <f>E$5/(1-'Calculations Etc'!$B$17)</f>
        <v>1.5934021679884732E-3</v>
      </c>
      <c r="F2" s="15">
        <f>F$5/(1-'Calculations Etc'!$B$17)</f>
        <v>1.602721275528064E-3</v>
      </c>
      <c r="G2" s="15">
        <f>G$5/(1-'Calculations Etc'!$B$17)</f>
        <v>1.6126092699802412E-3</v>
      </c>
      <c r="H2" s="15">
        <f>H$5/(1-'Calculations Etc'!$B$17)</f>
        <v>1.6187482092164076E-3</v>
      </c>
      <c r="I2" s="15">
        <f>I$5/(1-'Calculations Etc'!$B$17)</f>
        <v>1.6280718611946564E-3</v>
      </c>
      <c r="J2" s="15">
        <f>J$5/(1-'Calculations Etc'!$B$17)</f>
        <v>1.6385896551057533E-3</v>
      </c>
      <c r="K2" s="15">
        <f>K$5/(1-'Calculations Etc'!$B$17)</f>
        <v>1.6494002559471071E-3</v>
      </c>
      <c r="L2" s="15">
        <f>L$5/(1-'Calculations Etc'!$B$17)</f>
        <v>1.6610939286948495E-3</v>
      </c>
      <c r="M2" s="15">
        <f>M$5/(1-'Calculations Etc'!$B$17)</f>
        <v>1.6734300954602051E-3</v>
      </c>
      <c r="N2" s="15">
        <f>N$5/(1-'Calculations Etc'!$B$17)</f>
        <v>1.6882056016861357E-3</v>
      </c>
      <c r="O2" s="15">
        <f>O$5/(1-'Calculations Etc'!$B$17)</f>
        <v>1.7024053723384031E-3</v>
      </c>
      <c r="P2" s="15">
        <f>P$5/(1-'Calculations Etc'!$B$17)</f>
        <v>1.7177491467505305E-3</v>
      </c>
      <c r="Q2" s="15">
        <f>Q$5/(1-'Calculations Etc'!$B$17)</f>
        <v>1.7333494365898267E-3</v>
      </c>
      <c r="R2" s="15">
        <f>R$5/(1-'Calculations Etc'!$B$17)</f>
        <v>1.7492262971254872E-3</v>
      </c>
      <c r="S2" s="15">
        <f>S$5/(1-'Calculations Etc'!$B$17)</f>
        <v>1.7657126031553737E-3</v>
      </c>
      <c r="T2" s="15">
        <f>T$5/(1-'Calculations Etc'!$B$17)</f>
        <v>1.7824632333661792E-3</v>
      </c>
      <c r="U2" s="15">
        <f>U$5/(1-'Calculations Etc'!$B$17)</f>
        <v>1.798998034743812E-3</v>
      </c>
      <c r="V2" s="15">
        <f>V$5/(1-'Calculations Etc'!$B$17)</f>
        <v>1.8159523112785242E-3</v>
      </c>
      <c r="W2" s="15">
        <f>W$5/(1-'Calculations Etc'!$B$17)</f>
        <v>1.8332824320921189E-3</v>
      </c>
      <c r="X2" s="15">
        <f>X$5/(1-'Calculations Etc'!$B$17)</f>
        <v>1.8513644121466216E-3</v>
      </c>
      <c r="Y2" s="15">
        <f>Y$5/(1-'Calculations Etc'!$B$17)</f>
        <v>1.8691810865921372E-3</v>
      </c>
      <c r="Z2" s="15">
        <f>Z$5/(1-'Calculations Etc'!$B$17)</f>
        <v>1.8864141953748466E-3</v>
      </c>
      <c r="AA2" s="15">
        <f>AA$5/(1-'Calculations Etc'!$B$17)</f>
        <v>1.9039516748706881E-3</v>
      </c>
      <c r="AB2" s="15">
        <f>AB$5/(1-'Calculations Etc'!$B$17)</f>
        <v>1.9213843549172863E-3</v>
      </c>
      <c r="AC2" s="15">
        <f>AC$5/(1-'Calculations Etc'!$B$17)</f>
        <v>1.9385525187644306E-3</v>
      </c>
      <c r="AD2" s="15">
        <f>AD$5/(1-'Calculations Etc'!$B$17)</f>
        <v>1.9554306066115923E-3</v>
      </c>
      <c r="AE2" s="15">
        <f>AE$5/(1-'Calculations Etc'!$B$17)</f>
        <v>1.9718511356255951E-3</v>
      </c>
      <c r="AF2" s="15">
        <f>AF$5/(1-'Calculations Etc'!$B$17)</f>
        <v>1.9880187122230213E-3</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 (2021)'!C49/'AEO 7 (2020)'!C49)*'Calculations Etc'!B8*('AEO 7 (2021)'!C49/'AEO 7 (2021)'!$C$49)</f>
        <v>4.8894774164554196E-4</v>
      </c>
      <c r="C5" s="4">
        <f>$B$5*(INDEX('AEO 7'!$49:$49,MATCH(C$1,'AEO 7'!$1:$1,0))/INDEX('AEO 7'!$49:$49,MATCH($B$1,'AEO 7 (2021)'!$1:$1,0)))</f>
        <v>4.8894774164554196E-4</v>
      </c>
      <c r="D5" s="4">
        <f>$B$5*(INDEX('AEO 7'!$49:$49,MATCH(D$1,'AEO 7'!$1:$1,0))/INDEX('AEO 7'!$49:$49,MATCH($B$1,'AEO 7 (2021)'!$1:$1,0)))</f>
        <v>4.9240286762932642E-4</v>
      </c>
      <c r="E5" s="4">
        <f>$B$5*(INDEX('AEO 7'!$49:$49,MATCH(E$1,'AEO 7'!$1:$1,0))/INDEX('AEO 7'!$49:$49,MATCH($B$1,'AEO 7 (2021)'!$1:$1,0)))</f>
        <v>4.9585023884870984E-4</v>
      </c>
      <c r="F5" s="4">
        <f>$B$5*(INDEX('AEO 7'!$49:$49,MATCH(F$1,'AEO 7'!$1:$1,0))/INDEX('AEO 7'!$49:$49,MATCH($B$1,'AEO 7 (2021)'!$1:$1,0)))</f>
        <v>4.9875024852121853E-4</v>
      </c>
      <c r="G5" s="4">
        <f>$B$5*(INDEX('AEO 7'!$49:$49,MATCH(G$1,'AEO 7'!$1:$1,0))/INDEX('AEO 7'!$49:$49,MATCH($B$1,'AEO 7 (2021)'!$1:$1,0)))</f>
        <v>5.018272899043342E-4</v>
      </c>
      <c r="H5" s="4">
        <f>$B$5*(INDEX('AEO 7'!$49:$49,MATCH(H$1,'AEO 7'!$1:$1,0))/INDEX('AEO 7'!$49:$49,MATCH($B$1,'AEO 7 (2021)'!$1:$1,0)))</f>
        <v>5.0373766416369245E-4</v>
      </c>
      <c r="I5" s="4">
        <f>$B$5*(INDEX('AEO 7'!$49:$49,MATCH(I$1,'AEO 7'!$1:$1,0))/INDEX('AEO 7'!$49:$49,MATCH($B$1,'AEO 7 (2021)'!$1:$1,0)))</f>
        <v>5.066390880184078E-4</v>
      </c>
      <c r="J5" s="4">
        <f>$B$5*(INDEX('AEO 7'!$49:$49,MATCH(J$1,'AEO 7'!$1:$1,0))/INDEX('AEO 7'!$49:$49,MATCH($B$1,'AEO 7 (2021)'!$1:$1,0)))</f>
        <v>5.0991211646518261E-4</v>
      </c>
      <c r="K5" s="4">
        <f>$B$5*(INDEX('AEO 7'!$49:$49,MATCH(K$1,'AEO 7'!$1:$1,0))/INDEX('AEO 7'!$49:$49,MATCH($B$1,'AEO 7 (2021)'!$1:$1,0)))</f>
        <v>5.1327626339366984E-4</v>
      </c>
      <c r="L5" s="4">
        <f>$B$5*(INDEX('AEO 7'!$49:$49,MATCH(L$1,'AEO 7'!$1:$1,0))/INDEX('AEO 7'!$49:$49,MATCH($B$1,'AEO 7 (2021)'!$1:$1,0)))</f>
        <v>5.1691521314626535E-4</v>
      </c>
      <c r="M5" s="4">
        <f>$B$5*(INDEX('AEO 7'!$49:$49,MATCH(M$1,'AEO 7'!$1:$1,0))/INDEX('AEO 7'!$49:$49,MATCH($B$1,'AEO 7 (2021)'!$1:$1,0)))</f>
        <v>5.2075410037760446E-4</v>
      </c>
      <c r="N5" s="4">
        <f>$B$5*(INDEX('AEO 7'!$49:$49,MATCH(N$1,'AEO 7'!$1:$1,0))/INDEX('AEO 7'!$49:$49,MATCH($B$1,'AEO 7 (2021)'!$1:$1,0)))</f>
        <v>5.2535208476499069E-4</v>
      </c>
      <c r="O5" s="4">
        <f>$B$5*(INDEX('AEO 7'!$49:$49,MATCH(O$1,'AEO 7'!$1:$1,0))/INDEX('AEO 7'!$49:$49,MATCH($B$1,'AEO 7 (2021)'!$1:$1,0)))</f>
        <v>5.2977090620943002E-4</v>
      </c>
      <c r="P5" s="4">
        <f>$B$5*(INDEX('AEO 7'!$49:$49,MATCH(P$1,'AEO 7'!$1:$1,0))/INDEX('AEO 7'!$49:$49,MATCH($B$1,'AEO 7 (2021)'!$1:$1,0)))</f>
        <v>5.3454572976618399E-4</v>
      </c>
      <c r="Q5" s="4">
        <f>$B$5*(INDEX('AEO 7'!$49:$49,MATCH(Q$1,'AEO 7'!$1:$1,0))/INDEX('AEO 7'!$49:$49,MATCH($B$1,'AEO 7 (2021)'!$1:$1,0)))</f>
        <v>5.3940037826505566E-4</v>
      </c>
      <c r="R5" s="4">
        <f>$B$5*(INDEX('AEO 7'!$49:$49,MATCH(R$1,'AEO 7'!$1:$1,0))/INDEX('AEO 7'!$49:$49,MATCH($B$1,'AEO 7 (2021)'!$1:$1,0)))</f>
        <v>5.4434109269794312E-4</v>
      </c>
      <c r="S5" s="4">
        <f>$B$5*(INDEX('AEO 7'!$49:$49,MATCH(S$1,'AEO 7'!$1:$1,0))/INDEX('AEO 7'!$49:$49,MATCH($B$1,'AEO 7 (2021)'!$1:$1,0)))</f>
        <v>5.4947146025164869E-4</v>
      </c>
      <c r="T5" s="4">
        <f>$B$5*(INDEX('AEO 7'!$49:$49,MATCH(T$1,'AEO 7'!$1:$1,0))/INDEX('AEO 7'!$49:$49,MATCH($B$1,'AEO 7 (2021)'!$1:$1,0)))</f>
        <v>5.5468408275070034E-4</v>
      </c>
      <c r="U5" s="4">
        <f>$B$5*(INDEX('AEO 7'!$49:$49,MATCH(U$1,'AEO 7'!$1:$1,0))/INDEX('AEO 7'!$49:$49,MATCH($B$1,'AEO 7 (2021)'!$1:$1,0)))</f>
        <v>5.5982954155396364E-4</v>
      </c>
      <c r="V5" s="4">
        <f>$B$5*(INDEX('AEO 7'!$49:$49,MATCH(V$1,'AEO 7'!$1:$1,0))/INDEX('AEO 7'!$49:$49,MATCH($B$1,'AEO 7 (2021)'!$1:$1,0)))</f>
        <v>5.651055366781933E-4</v>
      </c>
      <c r="W5" s="4">
        <f>$B$5*(INDEX('AEO 7'!$49:$49,MATCH(W$1,'AEO 7'!$1:$1,0))/INDEX('AEO 7'!$49:$49,MATCH($B$1,'AEO 7 (2021)'!$1:$1,0)))</f>
        <v>5.7049849064633434E-4</v>
      </c>
      <c r="X5" s="4">
        <f>$B$5*(INDEX('AEO 7'!$49:$49,MATCH(X$1,'AEO 7'!$1:$1,0))/INDEX('AEO 7'!$49:$49,MATCH($B$1,'AEO 7 (2021)'!$1:$1,0)))</f>
        <v>5.7612541541712304E-4</v>
      </c>
      <c r="Y5" s="4">
        <f>$B$5*(INDEX('AEO 7'!$49:$49,MATCH(Y$1,'AEO 7'!$1:$1,0))/INDEX('AEO 7'!$49:$49,MATCH($B$1,'AEO 7 (2021)'!$1:$1,0)))</f>
        <v>5.8166977983232354E-4</v>
      </c>
      <c r="Z5" s="4">
        <f>$B$5*(INDEX('AEO 7'!$49:$49,MATCH(Z$1,'AEO 7'!$1:$1,0))/INDEX('AEO 7'!$49:$49,MATCH($B$1,'AEO 7 (2021)'!$1:$1,0)))</f>
        <v>5.8703254466199587E-4</v>
      </c>
      <c r="AA5" s="4">
        <f>$B$5*(INDEX('AEO 7'!$49:$49,MATCH(AA$1,'AEO 7'!$1:$1,0))/INDEX('AEO 7'!$49:$49,MATCH($B$1,'AEO 7 (2021)'!$1:$1,0)))</f>
        <v>5.9249002650275126E-4</v>
      </c>
      <c r="AB5" s="4">
        <f>$B$5*(INDEX('AEO 7'!$49:$49,MATCH(AB$1,'AEO 7'!$1:$1,0))/INDEX('AEO 7'!$49:$49,MATCH($B$1,'AEO 7 (2021)'!$1:$1,0)))</f>
        <v>5.979148958411626E-4</v>
      </c>
      <c r="AC5" s="4">
        <f>$B$5*(INDEX('AEO 7'!$49:$49,MATCH(AC$1,'AEO 7'!$1:$1,0))/INDEX('AEO 7'!$49:$49,MATCH($B$1,'AEO 7 (2021)'!$1:$1,0)))</f>
        <v>6.0325745048005013E-4</v>
      </c>
      <c r="AD5" s="4">
        <f>$B$5*(INDEX('AEO 7'!$49:$49,MATCH(AD$1,'AEO 7'!$1:$1,0))/INDEX('AEO 7'!$49:$49,MATCH($B$1,'AEO 7 (2021)'!$1:$1,0)))</f>
        <v>6.085097364744201E-4</v>
      </c>
      <c r="AE5" s="4">
        <f>$B$5*(INDEX('AEO 7'!$49:$49,MATCH(AE$1,'AEO 7'!$1:$1,0))/INDEX('AEO 7'!$49:$49,MATCH($B$1,'AEO 7 (2021)'!$1:$1,0)))</f>
        <v>6.1361963490257044E-4</v>
      </c>
      <c r="AF5" s="4">
        <f>$B$5*(INDEX('AEO 7'!$49:$49,MATCH(AF$1,'AEO 7'!$1:$1,0))/INDEX('AEO 7'!$49:$49,MATCH($B$1,'AEO 7 (2021)'!$1:$1,0)))</f>
        <v>6.1865081716056805E-4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787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788</v>
      </c>
      <c r="B8" s="4">
        <f>B$5*'Calculations Etc'!$B$39</f>
        <v>1.4668432249366255E-3</v>
      </c>
      <c r="C8" s="4">
        <f>C$5*'Calculations Etc'!$B$39</f>
        <v>1.4668432249366255E-3</v>
      </c>
      <c r="D8" s="4">
        <f>D$5*'Calculations Etc'!$B$39</f>
        <v>1.4772086028879789E-3</v>
      </c>
      <c r="E8" s="4">
        <f>E$5*'Calculations Etc'!$B$39</f>
        <v>1.4875507165461293E-3</v>
      </c>
      <c r="F8" s="4">
        <f>F$5*'Calculations Etc'!$B$39</f>
        <v>1.4962507455636553E-3</v>
      </c>
      <c r="G8" s="4">
        <f>G$5*'Calculations Etc'!$B$39</f>
        <v>1.5054818697130023E-3</v>
      </c>
      <c r="H8" s="4">
        <f>H$5*'Calculations Etc'!$B$39</f>
        <v>1.511212992491077E-3</v>
      </c>
      <c r="I8" s="4">
        <f>I$5*'Calculations Etc'!$B$39</f>
        <v>1.5199172640552232E-3</v>
      </c>
      <c r="J8" s="4">
        <f>J$5*'Calculations Etc'!$B$39</f>
        <v>1.5297363493955475E-3</v>
      </c>
      <c r="K8" s="4">
        <f>K$5*'Calculations Etc'!$B$39</f>
        <v>1.5398287901810092E-3</v>
      </c>
      <c r="L8" s="4">
        <f>L$5*'Calculations Etc'!$B$39</f>
        <v>1.5507456394387958E-3</v>
      </c>
      <c r="M8" s="4">
        <f>M$5*'Calculations Etc'!$B$39</f>
        <v>1.5622623011328132E-3</v>
      </c>
      <c r="N8" s="4">
        <f>N$5*'Calculations Etc'!$B$39</f>
        <v>1.5760562542949717E-3</v>
      </c>
      <c r="O8" s="4">
        <f>O$5*'Calculations Etc'!$B$39</f>
        <v>1.5893127186282897E-3</v>
      </c>
      <c r="P8" s="4">
        <f>P$5*'Calculations Etc'!$B$39</f>
        <v>1.6036371892985516E-3</v>
      </c>
      <c r="Q8" s="4">
        <f>Q$5*'Calculations Etc'!$B$39</f>
        <v>1.6182011347951667E-3</v>
      </c>
      <c r="R8" s="4">
        <f>R$5*'Calculations Etc'!$B$39</f>
        <v>1.6330232780938292E-3</v>
      </c>
      <c r="S8" s="4">
        <f>S$5*'Calculations Etc'!$B$39</f>
        <v>1.6484143807549458E-3</v>
      </c>
      <c r="T8" s="4">
        <f>T$5*'Calculations Etc'!$B$39</f>
        <v>1.6640522482521008E-3</v>
      </c>
      <c r="U8" s="4">
        <f>U$5*'Calculations Etc'!$B$39</f>
        <v>1.6794886246618906E-3</v>
      </c>
      <c r="V8" s="4">
        <f>V$5*'Calculations Etc'!$B$39</f>
        <v>1.6953166100345796E-3</v>
      </c>
      <c r="W8" s="4">
        <f>W$5*'Calculations Etc'!$B$39</f>
        <v>1.7114954719390028E-3</v>
      </c>
      <c r="X8" s="4">
        <f>X$5*'Calculations Etc'!$B$39</f>
        <v>1.7283762462513689E-3</v>
      </c>
      <c r="Y8" s="4">
        <f>Y$5*'Calculations Etc'!$B$39</f>
        <v>1.7450093394969703E-3</v>
      </c>
      <c r="Z8" s="4">
        <f>Z$5*'Calculations Etc'!$B$39</f>
        <v>1.7610976339859873E-3</v>
      </c>
      <c r="AA8" s="4">
        <f>AA$5*'Calculations Etc'!$B$39</f>
        <v>1.7774700795082535E-3</v>
      </c>
      <c r="AB8" s="4">
        <f>AB$5*'Calculations Etc'!$B$39</f>
        <v>1.7937446875234875E-3</v>
      </c>
      <c r="AC8" s="4">
        <f>AC$5*'Calculations Etc'!$B$39</f>
        <v>1.8097723514401501E-3</v>
      </c>
      <c r="AD8" s="4">
        <f>AD$5*'Calculations Etc'!$B$39</f>
        <v>1.82552920942326E-3</v>
      </c>
      <c r="AE8" s="4">
        <f>AE$5*'Calculations Etc'!$B$39</f>
        <v>1.840858904707711E-3</v>
      </c>
      <c r="AF8" s="4">
        <f>AF$5*'Calculations Etc'!$B$39</f>
        <v>1.8559524514817039E-3</v>
      </c>
      <c r="AG8" s="4"/>
      <c r="AH8" s="4"/>
      <c r="AI8"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C5" sqref="C5:AF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4.0454397051318511E-4</v>
      </c>
      <c r="C2" s="15">
        <f>C$5/(1-'Calculations Etc'!$B$17)</f>
        <v>4.0454397051318511E-4</v>
      </c>
      <c r="D2" s="15">
        <f>D$5/(1-'Calculations Etc'!$B$17)</f>
        <v>4.0740266125874276E-4</v>
      </c>
      <c r="E2" s="15">
        <f>E$5/(1-'Calculations Etc'!$B$17)</f>
        <v>4.1025493589289636E-4</v>
      </c>
      <c r="F2" s="15">
        <f>F$5/(1-'Calculations Etc'!$B$17)</f>
        <v>4.1265433633494561E-4</v>
      </c>
      <c r="G2" s="15">
        <f>G$5/(1-'Calculations Etc'!$B$17)</f>
        <v>4.1520020869007641E-4</v>
      </c>
      <c r="H2" s="15">
        <f>H$5/(1-'Calculations Etc'!$B$17)</f>
        <v>4.1678080784663654E-4</v>
      </c>
      <c r="I2" s="15">
        <f>I$5/(1-'Calculations Etc'!$B$17)</f>
        <v>4.1918137835009775E-4</v>
      </c>
      <c r="J2" s="15">
        <f>J$5/(1-'Calculations Etc'!$B$17)</f>
        <v>4.2188940583582599E-4</v>
      </c>
      <c r="K2" s="15">
        <f>K$5/(1-'Calculations Etc'!$B$17)</f>
        <v>4.2467282263055278E-4</v>
      </c>
      <c r="L2" s="15">
        <f>L$5/(1-'Calculations Etc'!$B$17)</f>
        <v>4.2768360487991671E-4</v>
      </c>
      <c r="M2" s="15">
        <f>M$5/(1-'Calculations Etc'!$B$17)</f>
        <v>4.30859810741287E-4</v>
      </c>
      <c r="N2" s="15">
        <f>N$5/(1-'Calculations Etc'!$B$17)</f>
        <v>4.3466407590502562E-4</v>
      </c>
      <c r="O2" s="15">
        <f>O$5/(1-'Calculations Etc'!$B$17)</f>
        <v>4.383201058236958E-4</v>
      </c>
      <c r="P2" s="15">
        <f>P$5/(1-'Calculations Etc'!$B$17)</f>
        <v>4.4227068359638022E-4</v>
      </c>
      <c r="Q2" s="15">
        <f>Q$5/(1-'Calculations Etc'!$B$17)</f>
        <v>4.4628730666650606E-4</v>
      </c>
      <c r="R2" s="15">
        <f>R$5/(1-'Calculations Etc'!$B$17)</f>
        <v>4.5037513868537464E-4</v>
      </c>
      <c r="S2" s="15">
        <f>S$5/(1-'Calculations Etc'!$B$17)</f>
        <v>4.5461988527809456E-4</v>
      </c>
      <c r="T2" s="15">
        <f>T$5/(1-'Calculations Etc'!$B$17)</f>
        <v>4.5893268769631586E-4</v>
      </c>
      <c r="U2" s="15">
        <f>U$5/(1-'Calculations Etc'!$B$17)</f>
        <v>4.6318992043734188E-4</v>
      </c>
      <c r="V2" s="15">
        <f>V$5/(1-'Calculations Etc'!$B$17)</f>
        <v>4.6755515588925526E-4</v>
      </c>
      <c r="W2" s="15">
        <f>W$5/(1-'Calculations Etc'!$B$17)</f>
        <v>4.7201716036385244E-4</v>
      </c>
      <c r="X2" s="15">
        <f>X$5/(1-'Calculations Etc'!$B$17)</f>
        <v>4.7667274682978614E-4</v>
      </c>
      <c r="Y2" s="15">
        <f>Y$5/(1-'Calculations Etc'!$B$17)</f>
        <v>4.8126002478089951E-4</v>
      </c>
      <c r="Z2" s="15">
        <f>Z$5/(1-'Calculations Etc'!$B$17)</f>
        <v>4.8569705146563844E-4</v>
      </c>
      <c r="AA2" s="15">
        <f>AA$5/(1-'Calculations Etc'!$B$17)</f>
        <v>4.9021244479874294E-4</v>
      </c>
      <c r="AB2" s="15">
        <f>AB$5/(1-'Calculations Etc'!$B$17)</f>
        <v>4.9470085530717539E-4</v>
      </c>
      <c r="AC2" s="15">
        <f>AC$5/(1-'Calculations Etc'!$B$17)</f>
        <v>4.9912116055089207E-4</v>
      </c>
      <c r="AD2" s="15">
        <f>AD$5/(1-'Calculations Etc'!$B$17)</f>
        <v>5.0346677962110665E-4</v>
      </c>
      <c r="AE2" s="15">
        <f>AE$5/(1-'Calculations Etc'!$B$17)</f>
        <v>5.0769459053620766E-4</v>
      </c>
      <c r="AF2" s="15">
        <f>AF$5/(1-'Calculations Etc'!$B$17)</f>
        <v>5.1185727352596013E-4</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 (2021)'!C49/'AEO 7 (2020)'!C49)*'Calculations Etc'!B8*('AEO 7 (2021)'!C49/'AEO 7 (2021)'!$C$49)</f>
        <v>1.2588989047065195E-4</v>
      </c>
      <c r="C5" s="4">
        <f>$B$5*(INDEX('AEO 7'!$49:$49,MATCH(C$1,'AEO 7'!$1:$1,0))/INDEX('AEO 7'!$49:$49,MATCH($B$1,'AEO 7 (2021)'!$1:$1,0)))</f>
        <v>1.2588989047065195E-4</v>
      </c>
      <c r="D5" s="4">
        <f>$B$5*(INDEX('AEO 7'!$49:$49,MATCH(D$1,'AEO 7'!$1:$1,0))/INDEX('AEO 7'!$49:$49,MATCH($B$1,'AEO 7 (2021)'!$1:$1,0)))</f>
        <v>1.267794853999527E-4</v>
      </c>
      <c r="E5" s="4">
        <f>$B$5*(INDEX('AEO 7'!$49:$49,MATCH(E$1,'AEO 7'!$1:$1,0))/INDEX('AEO 7'!$49:$49,MATCH($B$1,'AEO 7 (2021)'!$1:$1,0)))</f>
        <v>1.2766708370188837E-4</v>
      </c>
      <c r="F5" s="4">
        <f>$B$5*(INDEX('AEO 7'!$49:$49,MATCH(F$1,'AEO 7'!$1:$1,0))/INDEX('AEO 7'!$49:$49,MATCH($B$1,'AEO 7 (2021)'!$1:$1,0)))</f>
        <v>1.2841375224934351E-4</v>
      </c>
      <c r="G5" s="4">
        <f>$B$5*(INDEX('AEO 7'!$49:$49,MATCH(G$1,'AEO 7'!$1:$1,0))/INDEX('AEO 7'!$49:$49,MATCH($B$1,'AEO 7 (2021)'!$1:$1,0)))</f>
        <v>1.292060013379484E-4</v>
      </c>
      <c r="H5" s="4">
        <f>$B$5*(INDEX('AEO 7'!$49:$49,MATCH(H$1,'AEO 7'!$1:$1,0))/INDEX('AEO 7'!$49:$49,MATCH($B$1,'AEO 7 (2021)'!$1:$1,0)))</f>
        <v>1.2969786741234555E-4</v>
      </c>
      <c r="I5" s="4">
        <f>$B$5*(INDEX('AEO 7'!$49:$49,MATCH(I$1,'AEO 7'!$1:$1,0))/INDEX('AEO 7'!$49:$49,MATCH($B$1,'AEO 7 (2021)'!$1:$1,0)))</f>
        <v>1.3044490007078425E-4</v>
      </c>
      <c r="J5" s="4">
        <f>$B$5*(INDEX('AEO 7'!$49:$49,MATCH(J$1,'AEO 7'!$1:$1,0))/INDEX('AEO 7'!$49:$49,MATCH($B$1,'AEO 7 (2021)'!$1:$1,0)))</f>
        <v>1.3128761015527118E-4</v>
      </c>
      <c r="K5" s="4">
        <f>$B$5*(INDEX('AEO 7'!$49:$49,MATCH(K$1,'AEO 7'!$1:$1,0))/INDEX('AEO 7'!$49:$49,MATCH($B$1,'AEO 7 (2021)'!$1:$1,0)))</f>
        <v>1.3215378061129805E-4</v>
      </c>
      <c r="L5" s="4">
        <f>$B$5*(INDEX('AEO 7'!$49:$49,MATCH(L$1,'AEO 7'!$1:$1,0))/INDEX('AEO 7'!$49:$49,MATCH($B$1,'AEO 7 (2021)'!$1:$1,0)))</f>
        <v>1.3309070484013427E-4</v>
      </c>
      <c r="M5" s="4">
        <f>$B$5*(INDEX('AEO 7'!$49:$49,MATCH(M$1,'AEO 7'!$1:$1,0))/INDEX('AEO 7'!$49:$49,MATCH($B$1,'AEO 7 (2021)'!$1:$1,0)))</f>
        <v>1.3407910718238873E-4</v>
      </c>
      <c r="N5" s="4">
        <f>$B$5*(INDEX('AEO 7'!$49:$49,MATCH(N$1,'AEO 7'!$1:$1,0))/INDEX('AEO 7'!$49:$49,MATCH($B$1,'AEO 7 (2021)'!$1:$1,0)))</f>
        <v>1.3526295506962046E-4</v>
      </c>
      <c r="O5" s="4">
        <f>$B$5*(INDEX('AEO 7'!$49:$49,MATCH(O$1,'AEO 7'!$1:$1,0))/INDEX('AEO 7'!$49:$49,MATCH($B$1,'AEO 7 (2021)'!$1:$1,0)))</f>
        <v>1.3640067368506529E-4</v>
      </c>
      <c r="P5" s="4">
        <f>$B$5*(INDEX('AEO 7'!$49:$49,MATCH(P$1,'AEO 7'!$1:$1,0))/INDEX('AEO 7'!$49:$49,MATCH($B$1,'AEO 7 (2021)'!$1:$1,0)))</f>
        <v>1.3763005253965096E-4</v>
      </c>
      <c r="Q5" s="4">
        <f>$B$5*(INDEX('AEO 7'!$49:$49,MATCH(Q$1,'AEO 7'!$1:$1,0))/INDEX('AEO 7'!$49:$49,MATCH($B$1,'AEO 7 (2021)'!$1:$1,0)))</f>
        <v>1.3887998400623192E-4</v>
      </c>
      <c r="R5" s="4">
        <f>$B$5*(INDEX('AEO 7'!$49:$49,MATCH(R$1,'AEO 7'!$1:$1,0))/INDEX('AEO 7'!$49:$49,MATCH($B$1,'AEO 7 (2021)'!$1:$1,0)))</f>
        <v>1.4015207495957123E-4</v>
      </c>
      <c r="S5" s="4">
        <f>$B$5*(INDEX('AEO 7'!$49:$49,MATCH(S$1,'AEO 7'!$1:$1,0))/INDEX('AEO 7'!$49:$49,MATCH($B$1,'AEO 7 (2021)'!$1:$1,0)))</f>
        <v>1.4147299610185228E-4</v>
      </c>
      <c r="T5" s="4">
        <f>$B$5*(INDEX('AEO 7'!$49:$49,MATCH(T$1,'AEO 7'!$1:$1,0))/INDEX('AEO 7'!$49:$49,MATCH($B$1,'AEO 7 (2021)'!$1:$1,0)))</f>
        <v>1.428150955116215E-4</v>
      </c>
      <c r="U5" s="4">
        <f>$B$5*(INDEX('AEO 7'!$49:$49,MATCH(U$1,'AEO 7'!$1:$1,0))/INDEX('AEO 7'!$49:$49,MATCH($B$1,'AEO 7 (2021)'!$1:$1,0)))</f>
        <v>1.4413990221383478E-4</v>
      </c>
      <c r="V5" s="4">
        <f>$B$5*(INDEX('AEO 7'!$49:$49,MATCH(V$1,'AEO 7'!$1:$1,0))/INDEX('AEO 7'!$49:$49,MATCH($B$1,'AEO 7 (2021)'!$1:$1,0)))</f>
        <v>1.4549831824021349E-4</v>
      </c>
      <c r="W5" s="4">
        <f>$B$5*(INDEX('AEO 7'!$49:$49,MATCH(W$1,'AEO 7'!$1:$1,0))/INDEX('AEO 7'!$49:$49,MATCH($B$1,'AEO 7 (2021)'!$1:$1,0)))</f>
        <v>1.4688684778342735E-4</v>
      </c>
      <c r="X5" s="4">
        <f>$B$5*(INDEX('AEO 7'!$49:$49,MATCH(X$1,'AEO 7'!$1:$1,0))/INDEX('AEO 7'!$49:$49,MATCH($B$1,'AEO 7 (2021)'!$1:$1,0)))</f>
        <v>1.4833561803584159E-4</v>
      </c>
      <c r="Y5" s="4">
        <f>$B$5*(INDEX('AEO 7'!$49:$49,MATCH(Y$1,'AEO 7'!$1:$1,0))/INDEX('AEO 7'!$49:$49,MATCH($B$1,'AEO 7 (2021)'!$1:$1,0)))</f>
        <v>1.4976313138647074E-4</v>
      </c>
      <c r="Z5" s="4">
        <f>$B$5*(INDEX('AEO 7'!$49:$49,MATCH(Z$1,'AEO 7'!$1:$1,0))/INDEX('AEO 7'!$49:$49,MATCH($B$1,'AEO 7 (2021)'!$1:$1,0)))</f>
        <v>1.5114388810037889E-4</v>
      </c>
      <c r="AA5" s="4">
        <f>$B$5*(INDEX('AEO 7'!$49:$49,MATCH(AA$1,'AEO 7'!$1:$1,0))/INDEX('AEO 7'!$49:$49,MATCH($B$1,'AEO 7 (2021)'!$1:$1,0)))</f>
        <v>1.5254903170297749E-4</v>
      </c>
      <c r="AB5" s="4">
        <f>$B$5*(INDEX('AEO 7'!$49:$49,MATCH(AB$1,'AEO 7'!$1:$1,0))/INDEX('AEO 7'!$49:$49,MATCH($B$1,'AEO 7 (2021)'!$1:$1,0)))</f>
        <v>1.5394577853021879E-4</v>
      </c>
      <c r="AC5" s="4">
        <f>$B$5*(INDEX('AEO 7'!$49:$49,MATCH(AC$1,'AEO 7'!$1:$1,0))/INDEX('AEO 7'!$49:$49,MATCH($B$1,'AEO 7 (2021)'!$1:$1,0)))</f>
        <v>1.553213317050008E-4</v>
      </c>
      <c r="AD5" s="4">
        <f>$B$5*(INDEX('AEO 7'!$49:$49,MATCH(AD$1,'AEO 7'!$1:$1,0))/INDEX('AEO 7'!$49:$49,MATCH($B$1,'AEO 7 (2021)'!$1:$1,0)))</f>
        <v>1.5667364331672129E-4</v>
      </c>
      <c r="AE5" s="4">
        <f>$B$5*(INDEX('AEO 7'!$49:$49,MATCH(AE$1,'AEO 7'!$1:$1,0))/INDEX('AEO 7'!$49:$49,MATCH($B$1,'AEO 7 (2021)'!$1:$1,0)))</f>
        <v>1.5798929425166793E-4</v>
      </c>
      <c r="AF5" s="4">
        <f>$B$5*(INDEX('AEO 7'!$49:$49,MATCH(AF$1,'AEO 7'!$1:$1,0))/INDEX('AEO 7'!$49:$49,MATCH($B$1,'AEO 7 (2021)'!$1:$1,0)))</f>
        <v>1.5928467805130587E-4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787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788</v>
      </c>
      <c r="B8" s="4">
        <f>B$5*'Calculations Etc'!$B$39</f>
        <v>3.7766967141195578E-4</v>
      </c>
      <c r="C8" s="4">
        <f>C$5*'Calculations Etc'!$B$39</f>
        <v>3.7766967141195578E-4</v>
      </c>
      <c r="D8" s="4">
        <f>D$5*'Calculations Etc'!$B$39</f>
        <v>3.8033845619985803E-4</v>
      </c>
      <c r="E8" s="4">
        <f>E$5*'Calculations Etc'!$B$39</f>
        <v>3.8300125110566502E-4</v>
      </c>
      <c r="F8" s="4">
        <f>F$5*'Calculations Etc'!$B$39</f>
        <v>3.8524125674803048E-4</v>
      </c>
      <c r="G8" s="4">
        <f>G$5*'Calculations Etc'!$B$39</f>
        <v>3.8761800401384514E-4</v>
      </c>
      <c r="H8" s="4">
        <f>H$5*'Calculations Etc'!$B$39</f>
        <v>3.8909360223703658E-4</v>
      </c>
      <c r="I8" s="4">
        <f>I$5*'Calculations Etc'!$B$39</f>
        <v>3.9133470021235269E-4</v>
      </c>
      <c r="J8" s="4">
        <f>J$5*'Calculations Etc'!$B$39</f>
        <v>3.9386283046581344E-4</v>
      </c>
      <c r="K8" s="4">
        <f>K$5*'Calculations Etc'!$B$39</f>
        <v>3.9646134183389406E-4</v>
      </c>
      <c r="L8" s="4">
        <f>L$5*'Calculations Etc'!$B$39</f>
        <v>3.9927211452040276E-4</v>
      </c>
      <c r="M8" s="4">
        <f>M$5*'Calculations Etc'!$B$39</f>
        <v>4.0223732154716612E-4</v>
      </c>
      <c r="N8" s="4">
        <f>N$5*'Calculations Etc'!$B$39</f>
        <v>4.0578886520886129E-4</v>
      </c>
      <c r="O8" s="4">
        <f>O$5*'Calculations Etc'!$B$39</f>
        <v>4.0920202105519578E-4</v>
      </c>
      <c r="P8" s="4">
        <f>P$5*'Calculations Etc'!$B$39</f>
        <v>4.1289015761895279E-4</v>
      </c>
      <c r="Q8" s="4">
        <f>Q$5*'Calculations Etc'!$B$39</f>
        <v>4.1663995201869571E-4</v>
      </c>
      <c r="R8" s="4">
        <f>R$5*'Calculations Etc'!$B$39</f>
        <v>4.2045622487871362E-4</v>
      </c>
      <c r="S8" s="4">
        <f>S$5*'Calculations Etc'!$B$39</f>
        <v>4.2441898830555678E-4</v>
      </c>
      <c r="T8" s="4">
        <f>T$5*'Calculations Etc'!$B$39</f>
        <v>4.2844528653486442E-4</v>
      </c>
      <c r="U8" s="4">
        <f>U$5*'Calculations Etc'!$B$39</f>
        <v>4.3241970664150428E-4</v>
      </c>
      <c r="V8" s="4">
        <f>V$5*'Calculations Etc'!$B$39</f>
        <v>4.3649495472064038E-4</v>
      </c>
      <c r="W8" s="4">
        <f>W$5*'Calculations Etc'!$B$39</f>
        <v>4.4066054335028198E-4</v>
      </c>
      <c r="X8" s="4">
        <f>X$5*'Calculations Etc'!$B$39</f>
        <v>4.4500685410752468E-4</v>
      </c>
      <c r="Y8" s="4">
        <f>Y$5*'Calculations Etc'!$B$39</f>
        <v>4.4928939415941215E-4</v>
      </c>
      <c r="Z8" s="4">
        <f>Z$5*'Calculations Etc'!$B$39</f>
        <v>4.5343166430113663E-4</v>
      </c>
      <c r="AA8" s="4">
        <f>AA$5*'Calculations Etc'!$B$39</f>
        <v>4.5764709510893239E-4</v>
      </c>
      <c r="AB8" s="4">
        <f>AB$5*'Calculations Etc'!$B$39</f>
        <v>4.6183733559065627E-4</v>
      </c>
      <c r="AC8" s="4">
        <f>AC$5*'Calculations Etc'!$B$39</f>
        <v>4.6596399511500235E-4</v>
      </c>
      <c r="AD8" s="4">
        <f>AD$5*'Calculations Etc'!$B$39</f>
        <v>4.7002092995016378E-4</v>
      </c>
      <c r="AE8" s="4">
        <f>AE$5*'Calculations Etc'!$B$39</f>
        <v>4.7396788275500375E-4</v>
      </c>
      <c r="AF8" s="4">
        <f>AF$5*'Calculations Etc'!$B$39</f>
        <v>4.7785403415391754E-4</v>
      </c>
      <c r="AG8" s="4"/>
      <c r="AH8" s="4"/>
      <c r="AI8"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workbookViewId="0">
      <selection activeCell="B8" sqref="B8"/>
    </sheetView>
  </sheetViews>
  <sheetFormatPr defaultRowHeight="14.5"/>
  <cols>
    <col min="1" max="1" width="31.08984375" customWidth="1"/>
  </cols>
  <sheetData>
    <row r="1" spans="1:35">
      <c r="A1" s="1" t="s">
        <v>790</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'Calculations Etc'!E52</f>
        <v>1.2485882196394983E-3</v>
      </c>
      <c r="C2" s="15">
        <f>'Calculations Etc'!F52</f>
        <v>1.2294220931562134E-3</v>
      </c>
      <c r="D2" s="15">
        <f>'Calculations Etc'!G52</f>
        <v>1.2289038504258785E-3</v>
      </c>
      <c r="E2" s="15">
        <f>'Calculations Etc'!H52</f>
        <v>1.2284483212881695E-3</v>
      </c>
      <c r="F2" s="15">
        <f>'Calculations Etc'!I52</f>
        <v>1.2281389393695341E-3</v>
      </c>
      <c r="G2" s="15">
        <f>'Calculations Etc'!J52</f>
        <v>1.2279154873998631E-3</v>
      </c>
      <c r="H2" s="15">
        <f>'Calculations Etc'!K52</f>
        <v>1.2275610171203651E-3</v>
      </c>
      <c r="I2" s="15">
        <f>'Calculations Etc'!L52</f>
        <v>1.2272125274922902E-3</v>
      </c>
      <c r="J2" s="15">
        <f>'Calculations Etc'!M52</f>
        <v>1.2270142310850131E-3</v>
      </c>
      <c r="K2" s="15">
        <f>'Calculations Etc'!N52</f>
        <v>1.2268662476902642E-3</v>
      </c>
      <c r="L2" s="15">
        <f>'Calculations Etc'!O52</f>
        <v>1.2266426863615321E-3</v>
      </c>
      <c r="M2" s="15">
        <f>'Calculations Etc'!P52</f>
        <v>1.2262481156244335E-3</v>
      </c>
      <c r="N2" s="15">
        <f>'Calculations Etc'!Q52</f>
        <v>1.2260922462529371E-3</v>
      </c>
      <c r="O2" s="15">
        <f>'Calculations Etc'!R52</f>
        <v>1.2259954190717215E-3</v>
      </c>
      <c r="P2" s="15">
        <f>'Calculations Etc'!S52</f>
        <v>1.2258911365360214E-3</v>
      </c>
      <c r="Q2" s="15">
        <f>'Calculations Etc'!T52</f>
        <v>1.2257442329748247E-3</v>
      </c>
      <c r="R2" s="15">
        <f>'Calculations Etc'!U52</f>
        <v>1.2254926602884161E-3</v>
      </c>
      <c r="S2" s="15">
        <f>'Calculations Etc'!V52</f>
        <v>1.2252532561200515E-3</v>
      </c>
      <c r="T2" s="15">
        <f>'Calculations Etc'!W52</f>
        <v>1.2249265662081276E-3</v>
      </c>
      <c r="U2" s="15">
        <f>'Calculations Etc'!X52</f>
        <v>1.2246348359612647E-3</v>
      </c>
      <c r="V2" s="15">
        <f>'Calculations Etc'!Y52</f>
        <v>1.2242464876074037E-3</v>
      </c>
      <c r="W2" s="15">
        <f>'Calculations Etc'!Z52</f>
        <v>1.2238782712582989E-3</v>
      </c>
      <c r="X2" s="15">
        <f>'Calculations Etc'!AA52</f>
        <v>1.2234724119972555E-3</v>
      </c>
      <c r="Y2" s="15">
        <f>'Calculations Etc'!AB52</f>
        <v>1.2229866011676566E-3</v>
      </c>
      <c r="Z2" s="15">
        <f>'Calculations Etc'!AC52</f>
        <v>1.2224512129731741E-3</v>
      </c>
      <c r="AA2" s="15">
        <f>'Calculations Etc'!AD52</f>
        <v>1.2218815068132573E-3</v>
      </c>
      <c r="AB2" s="15">
        <f>'Calculations Etc'!AE52</f>
        <v>1.2212170384425776E-3</v>
      </c>
      <c r="AC2" s="15">
        <f>'Calculations Etc'!AF52</f>
        <v>1.2205791968195919E-3</v>
      </c>
      <c r="AD2" s="15">
        <f>'Calculations Etc'!AG52</f>
        <v>1.2199345245082229E-3</v>
      </c>
      <c r="AE2" s="15">
        <f>'Calculations Etc'!AH52</f>
        <v>1.219207576723474E-3</v>
      </c>
      <c r="AF2" s="15">
        <f>'Calculations Etc'!AI52</f>
        <v>1.2183870275091699E-3</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47" customFormat="1">
      <c r="A5" s="47" t="s">
        <v>115</v>
      </c>
      <c r="B5" s="40">
        <f>'Calculations Etc'!E53</f>
        <v>3.8854771216578971E-4</v>
      </c>
      <c r="C5" s="40">
        <f>'Calculations Etc'!F53</f>
        <v>3.8258341226368855E-4</v>
      </c>
      <c r="D5" s="40">
        <f>'Calculations Etc'!G53</f>
        <v>3.8242214049766438E-4</v>
      </c>
      <c r="E5" s="40">
        <f>'Calculations Etc'!H53</f>
        <v>3.8228038455163064E-4</v>
      </c>
      <c r="F5" s="40">
        <f>'Calculations Etc'!I53</f>
        <v>3.8218410810533679E-4</v>
      </c>
      <c r="G5" s="40">
        <f>'Calculations Etc'!J53</f>
        <v>3.8211457216848514E-4</v>
      </c>
      <c r="H5" s="40">
        <f>'Calculations Etc'!K53</f>
        <v>3.8200426469163777E-4</v>
      </c>
      <c r="I5" s="40">
        <f>'Calculations Etc'!L53</f>
        <v>3.8189581833152308E-4</v>
      </c>
      <c r="J5" s="40">
        <f>'Calculations Etc'!M53</f>
        <v>3.8183411054494749E-4</v>
      </c>
      <c r="K5" s="40">
        <f>'Calculations Etc'!N53</f>
        <v>3.817880596463697E-4</v>
      </c>
      <c r="L5" s="40">
        <f>'Calculations Etc'!O53</f>
        <v>3.8171848967811172E-4</v>
      </c>
      <c r="M5" s="40">
        <f>'Calculations Etc'!P53</f>
        <v>3.815957033545058E-4</v>
      </c>
      <c r="N5" s="40">
        <f>'Calculations Etc'!Q53</f>
        <v>3.8154719842170315E-4</v>
      </c>
      <c r="O5" s="40">
        <f>'Calculations Etc'!R53</f>
        <v>3.8151706680653578E-4</v>
      </c>
      <c r="P5" s="40">
        <f>'Calculations Etc'!S53</f>
        <v>3.8148461516232849E-4</v>
      </c>
      <c r="Q5" s="40">
        <f>'Calculations Etc'!T53</f>
        <v>3.8143890029675929E-4</v>
      </c>
      <c r="R5" s="40">
        <f>'Calculations Etc'!U53</f>
        <v>3.8136061348433399E-4</v>
      </c>
      <c r="S5" s="40">
        <f>'Calculations Etc'!V53</f>
        <v>3.8128611338859555E-4</v>
      </c>
      <c r="T5" s="40">
        <f>'Calculations Etc'!W53</f>
        <v>3.8118445087418999E-4</v>
      </c>
      <c r="U5" s="40">
        <f>'Calculations Etc'!X53</f>
        <v>3.8109366744518982E-4</v>
      </c>
      <c r="V5" s="40">
        <f>'Calculations Etc'!Y53</f>
        <v>3.809728174627515E-4</v>
      </c>
      <c r="W5" s="40">
        <f>'Calculations Etc'!Z53</f>
        <v>3.8085823235152255E-4</v>
      </c>
      <c r="X5" s="40">
        <f>'Calculations Etc'!AA53</f>
        <v>3.8073193315627202E-4</v>
      </c>
      <c r="Y5" s="40">
        <f>'Calculations Etc'!AB53</f>
        <v>3.8058075386159586E-4</v>
      </c>
      <c r="Z5" s="40">
        <f>'Calculations Etc'!AC53</f>
        <v>3.8041414660484408E-4</v>
      </c>
      <c r="AA5" s="40">
        <f>'Calculations Etc'!AD53</f>
        <v>3.8023685995295948E-4</v>
      </c>
      <c r="AB5" s="40">
        <f>'Calculations Etc'!AE53</f>
        <v>3.8003008428330864E-4</v>
      </c>
      <c r="AC5" s="40">
        <f>'Calculations Etc'!AF53</f>
        <v>3.7983159458155041E-4</v>
      </c>
      <c r="AD5" s="40">
        <f>'Calculations Etc'!AG53</f>
        <v>3.796309792403681E-4</v>
      </c>
      <c r="AE5" s="40">
        <f>'Calculations Etc'!AH53</f>
        <v>3.7940476062466651E-4</v>
      </c>
      <c r="AF5" s="40">
        <f>'Calculations Etc'!AI53</f>
        <v>3.7914941421427883E-4</v>
      </c>
      <c r="AG5" s="40"/>
      <c r="AH5" s="40"/>
      <c r="AI5" s="40"/>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787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788</v>
      </c>
      <c r="B8" s="4">
        <f>B$5*'Calculations Etc'!$B$39</f>
        <v>1.165643136497369E-3</v>
      </c>
      <c r="C8" s="4">
        <f>C$5*'Calculations Etc'!$B$39</f>
        <v>1.1477502367910654E-3</v>
      </c>
      <c r="D8" s="4">
        <f>D$5*'Calculations Etc'!$B$39</f>
        <v>1.1472664214929929E-3</v>
      </c>
      <c r="E8" s="4">
        <f>E$5*'Calculations Etc'!$B$39</f>
        <v>1.1468411536548918E-3</v>
      </c>
      <c r="F8" s="4">
        <f>F$5*'Calculations Etc'!$B$39</f>
        <v>1.1465523243160101E-3</v>
      </c>
      <c r="G8" s="4">
        <f>G$5*'Calculations Etc'!$B$39</f>
        <v>1.1463437165054552E-3</v>
      </c>
      <c r="H8" s="4">
        <f>H$5*'Calculations Etc'!$B$39</f>
        <v>1.1460127940749131E-3</v>
      </c>
      <c r="I8" s="4">
        <f>I$5*'Calculations Etc'!$B$39</f>
        <v>1.145687454994569E-3</v>
      </c>
      <c r="J8" s="4">
        <f>J$5*'Calculations Etc'!$B$39</f>
        <v>1.1455023316348423E-3</v>
      </c>
      <c r="K8" s="4">
        <f>K$5*'Calculations Etc'!$B$39</f>
        <v>1.1453641789391088E-3</v>
      </c>
      <c r="L8" s="4">
        <f>L$5*'Calculations Etc'!$B$39</f>
        <v>1.1451554690343349E-3</v>
      </c>
      <c r="M8" s="4">
        <f>M$5*'Calculations Etc'!$B$39</f>
        <v>1.1447871100635173E-3</v>
      </c>
      <c r="N8" s="4">
        <f>N$5*'Calculations Etc'!$B$39</f>
        <v>1.1446415952651092E-3</v>
      </c>
      <c r="O8" s="4">
        <f>O$5*'Calculations Etc'!$B$39</f>
        <v>1.1445512004196071E-3</v>
      </c>
      <c r="P8" s="4">
        <f>P$5*'Calculations Etc'!$B$39</f>
        <v>1.1444538454869852E-3</v>
      </c>
      <c r="Q8" s="4">
        <f>Q$5*'Calculations Etc'!$B$39</f>
        <v>1.1443167008902777E-3</v>
      </c>
      <c r="R8" s="4">
        <f>R$5*'Calculations Etc'!$B$39</f>
        <v>1.1440818404530018E-3</v>
      </c>
      <c r="S8" s="4">
        <f>S$5*'Calculations Etc'!$B$39</f>
        <v>1.1438583401657864E-3</v>
      </c>
      <c r="T8" s="4">
        <f>T$5*'Calculations Etc'!$B$39</f>
        <v>1.1435533526225699E-3</v>
      </c>
      <c r="U8" s="4">
        <f>U$5*'Calculations Etc'!$B$39</f>
        <v>1.1432810023355694E-3</v>
      </c>
      <c r="V8" s="4">
        <f>V$5*'Calculations Etc'!$B$39</f>
        <v>1.1429184523882544E-3</v>
      </c>
      <c r="W8" s="4">
        <f>W$5*'Calculations Etc'!$B$39</f>
        <v>1.1425746970545674E-3</v>
      </c>
      <c r="X8" s="4">
        <f>X$5*'Calculations Etc'!$B$39</f>
        <v>1.1421957994688159E-3</v>
      </c>
      <c r="Y8" s="4">
        <f>Y$5*'Calculations Etc'!$B$39</f>
        <v>1.1417422615847873E-3</v>
      </c>
      <c r="Z8" s="4">
        <f>Z$5*'Calculations Etc'!$B$39</f>
        <v>1.141242439814532E-3</v>
      </c>
      <c r="AA8" s="4">
        <f>AA$5*'Calculations Etc'!$B$39</f>
        <v>1.1407105798588782E-3</v>
      </c>
      <c r="AB8" s="4">
        <f>AB$5*'Calculations Etc'!$B$39</f>
        <v>1.1400902528499257E-3</v>
      </c>
      <c r="AC8" s="4">
        <f>AC$5*'Calculations Etc'!$B$39</f>
        <v>1.139494783744651E-3</v>
      </c>
      <c r="AD8" s="4">
        <f>AD$5*'Calculations Etc'!$B$39</f>
        <v>1.1388929377211042E-3</v>
      </c>
      <c r="AE8" s="4">
        <f>AE$5*'Calculations Etc'!$B$39</f>
        <v>1.1382142818739994E-3</v>
      </c>
      <c r="AF8" s="4">
        <f>AF$5*'Calculations Etc'!$B$39</f>
        <v>1.1374482426428363E-3</v>
      </c>
      <c r="AG8" s="4"/>
      <c r="AH8" s="4"/>
      <c r="AI8" s="4"/>
    </row>
    <row r="10" spans="1:35">
      <c r="B10" s="52"/>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6" sqref="B6"/>
    </sheetView>
  </sheetViews>
  <sheetFormatPr defaultRowHeight="14.5"/>
  <cols>
    <col min="1" max="1" width="31.08984375" customWidth="1"/>
    <col min="3" max="3" width="10.7265625" bestFit="1" customWidth="1"/>
    <col min="6" max="6" width="10.7265625" bestFit="1" customWidth="1"/>
  </cols>
  <sheetData>
    <row r="1" spans="1:35">
      <c r="A1" s="1" t="s">
        <v>790</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1.1213005219530657E-2</v>
      </c>
      <c r="C2" s="15">
        <f>C$5/(1-'Calculations Etc'!$B$17)</f>
        <v>1.1285732577592732E-2</v>
      </c>
      <c r="D2" s="15">
        <f>D$5/(1-'Calculations Etc'!$B$17)</f>
        <v>1.1358932316426948E-2</v>
      </c>
      <c r="E2" s="15">
        <f>E$5/(1-'Calculations Etc'!$B$17)</f>
        <v>1.1432610862982587E-2</v>
      </c>
      <c r="F2" s="15">
        <f>F$5/(1-'Calculations Etc'!$B$17)</f>
        <v>1.150676179031037E-2</v>
      </c>
      <c r="G2" s="15">
        <f>G$5/(1-'Calculations Etc'!$B$17)</f>
        <v>1.1581394738834218E-2</v>
      </c>
      <c r="H2" s="15">
        <f>H$5/(1-'Calculations Etc'!$B$17)</f>
        <v>1.1656512922028765E-2</v>
      </c>
      <c r="I2" s="15">
        <f>I$5/(1-'Calculations Etc'!$B$17)</f>
        <v>1.1732119553368661E-2</v>
      </c>
      <c r="J2" s="15">
        <f>J$5/(1-'Calculations Etc'!$B$17)</f>
        <v>1.1808214632853897E-2</v>
      </c>
      <c r="K2" s="15">
        <f>K$5/(1-'Calculations Etc'!$B$17)</f>
        <v>1.188480458743376E-2</v>
      </c>
      <c r="L2" s="15">
        <f>L$5/(1-'Calculations Etc'!$B$17)</f>
        <v>1.1961889417108251E-2</v>
      </c>
      <c r="M2" s="15">
        <f>M$5/(1-'Calculations Etc'!$B$17)</f>
        <v>1.2039475548826646E-2</v>
      </c>
      <c r="N2" s="15">
        <f>N$5/(1-'Calculations Etc'!$B$17)</f>
        <v>1.2117562982588948E-2</v>
      </c>
      <c r="O2" s="15">
        <f>O$5/(1-'Calculations Etc'!$B$17)</f>
        <v>1.2196158145344435E-2</v>
      </c>
      <c r="P2" s="15">
        <f>P$5/(1-'Calculations Etc'!$B$17)</f>
        <v>1.2275264250567752E-2</v>
      </c>
      <c r="Q2" s="15">
        <f>Q$5/(1-'Calculations Etc'!$B$17)</f>
        <v>1.2354884511733534E-2</v>
      </c>
      <c r="R2" s="15">
        <f>R$5/(1-'Calculations Etc'!$B$17)</f>
        <v>1.2435018928841786E-2</v>
      </c>
      <c r="S2" s="15">
        <f>S$5/(1-'Calculations Etc'!$B$17)</f>
        <v>1.2515673928841786E-2</v>
      </c>
      <c r="T2" s="15">
        <f>T$5/(1-'Calculations Etc'!$B$17)</f>
        <v>1.2596849511733533E-2</v>
      </c>
      <c r="U2" s="15">
        <f>U$5/(1-'Calculations Etc'!$B$17)</f>
        <v>1.2678555317940952E-2</v>
      </c>
      <c r="V2" s="15">
        <f>V$5/(1-'Calculations Etc'!$B$17)</f>
        <v>1.2760788133989403E-2</v>
      </c>
      <c r="W2" s="15">
        <f>W$5/(1-'Calculations Etc'!$B$17)</f>
        <v>1.2843557600302801E-2</v>
      </c>
      <c r="X2" s="15">
        <f>X$5/(1-'Calculations Etc'!$B$17)</f>
        <v>1.2926860503406511E-2</v>
      </c>
      <c r="Y2" s="15">
        <f>Y$5/(1-'Calculations Etc'!$B$17)</f>
        <v>1.3010706483724453E-2</v>
      </c>
      <c r="Z2" s="15">
        <f>Z$5/(1-'Calculations Etc'!$B$17)</f>
        <v>1.3095095541256624E-2</v>
      </c>
      <c r="AA2" s="15">
        <f>AA$5/(1-'Calculations Etc'!$B$17)</f>
        <v>1.3180030889477667E-2</v>
      </c>
      <c r="AB2" s="15">
        <f>AB$5/(1-'Calculations Etc'!$B$17)</f>
        <v>1.3265515741862226E-2</v>
      </c>
      <c r="AC2" s="15">
        <f>AC$5/(1-'Calculations Etc'!$B$17)</f>
        <v>1.3351556525359576E-2</v>
      </c>
      <c r="AD2" s="15">
        <f>AD$5/(1-'Calculations Etc'!$B$17)</f>
        <v>1.343815645344436E-2</v>
      </c>
      <c r="AE2" s="15">
        <f>AE$5/(1-'Calculations Etc'!$B$17)</f>
        <v>1.3525318739591218E-2</v>
      </c>
      <c r="AF2" s="15">
        <f>AF$5/(1-'Calculations Etc'!$B$17)</f>
        <v>1.361304338380015E-2</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47" customFormat="1">
      <c r="A5" s="47" t="s">
        <v>115</v>
      </c>
      <c r="B5" s="40">
        <f>INDEX('AEO 7 (2021)'!$C$51:$AJ$51,MATCH(B$1,'AEO 7 (2021)'!$C$1:$AJ$1,0))/10^3</f>
        <v>3.4893709999999998E-3</v>
      </c>
      <c r="C5" s="40">
        <f>INDEX('AEO 7'!$C$51:$AJ$51,MATCH(C$1,'AEO 7'!$C$1:$AJ$1,0))/10^3</f>
        <v>3.5120030000000001E-3</v>
      </c>
      <c r="D5" s="40">
        <f>INDEX('AEO 7'!$C$51:$AJ$51,MATCH(D$1,'AEO 7'!$C$1:$AJ$1,0))/10^3</f>
        <v>3.5347819999999998E-3</v>
      </c>
      <c r="E5" s="40">
        <f>INDEX('AEO 7'!$C$51:$AJ$51,MATCH(E$1,'AEO 7'!$C$1:$AJ$1,0))/10^3</f>
        <v>3.55771E-3</v>
      </c>
      <c r="F5" s="40">
        <f>INDEX('AEO 7'!$C$51:$AJ$51,MATCH(F$1,'AEO 7'!$C$1:$AJ$1,0))/10^3</f>
        <v>3.580785E-3</v>
      </c>
      <c r="G5" s="40">
        <f>INDEX('AEO 7'!$C$51:$AJ$51,MATCH(G$1,'AEO 7'!$C$1:$AJ$1,0))/10^3</f>
        <v>3.6040100000000004E-3</v>
      </c>
      <c r="H5" s="40">
        <f>INDEX('AEO 7'!$C$51:$AJ$51,MATCH(H$1,'AEO 7'!$C$1:$AJ$1,0))/10^3</f>
        <v>3.6273859999999998E-3</v>
      </c>
      <c r="I5" s="40">
        <f>INDEX('AEO 7'!$C$51:$AJ$51,MATCH(I$1,'AEO 7'!$C$1:$AJ$1,0))/10^3</f>
        <v>3.6509140000000003E-3</v>
      </c>
      <c r="J5" s="40">
        <f>INDEX('AEO 7'!$C$51:$AJ$51,MATCH(J$1,'AEO 7'!$C$1:$AJ$1,0))/10^3</f>
        <v>3.6745939999999998E-3</v>
      </c>
      <c r="K5" s="40">
        <f>INDEX('AEO 7'!$C$51:$AJ$51,MATCH(K$1,'AEO 7'!$C$1:$AJ$1,0))/10^3</f>
        <v>3.6984279999999997E-3</v>
      </c>
      <c r="L5" s="40">
        <f>INDEX('AEO 7'!$C$51:$AJ$51,MATCH(L$1,'AEO 7'!$C$1:$AJ$1,0))/10^3</f>
        <v>3.7224160000000001E-3</v>
      </c>
      <c r="M5" s="40">
        <f>INDEX('AEO 7'!$C$51:$AJ$51,MATCH(M$1,'AEO 7'!$C$1:$AJ$1,0))/10^3</f>
        <v>3.7465599999999999E-3</v>
      </c>
      <c r="N5" s="40">
        <f>INDEX('AEO 7'!$C$51:$AJ$51,MATCH(N$1,'AEO 7'!$C$1:$AJ$1,0))/10^3</f>
        <v>3.77086E-3</v>
      </c>
      <c r="O5" s="40">
        <f>INDEX('AEO 7'!$C$51:$AJ$51,MATCH(O$1,'AEO 7'!$C$1:$AJ$1,0))/10^3</f>
        <v>3.7953179999999998E-3</v>
      </c>
      <c r="P5" s="40">
        <f>INDEX('AEO 7'!$C$51:$AJ$51,MATCH(P$1,'AEO 7'!$C$1:$AJ$1,0))/10^3</f>
        <v>3.819935E-3</v>
      </c>
      <c r="Q5" s="40">
        <f>INDEX('AEO 7'!$C$51:$AJ$51,MATCH(Q$1,'AEO 7'!$C$1:$AJ$1,0))/10^3</f>
        <v>3.8447119999999997E-3</v>
      </c>
      <c r="R5" s="40">
        <f>INDEX('AEO 7'!$C$51:$AJ$51,MATCH(R$1,'AEO 7'!$C$1:$AJ$1,0))/10^3</f>
        <v>3.8696489999999997E-3</v>
      </c>
      <c r="S5" s="40">
        <f>INDEX('AEO 7'!$C$51:$AJ$51,MATCH(S$1,'AEO 7'!$C$1:$AJ$1,0))/10^3</f>
        <v>3.894748E-3</v>
      </c>
      <c r="T5" s="40">
        <f>INDEX('AEO 7'!$C$51:$AJ$51,MATCH(T$1,'AEO 7'!$C$1:$AJ$1,0))/10^3</f>
        <v>3.9200089999999995E-3</v>
      </c>
      <c r="U5" s="40">
        <f>INDEX('AEO 7'!$C$51:$AJ$51,MATCH(U$1,'AEO 7'!$C$1:$AJ$1,0))/10^3</f>
        <v>3.9454349999999997E-3</v>
      </c>
      <c r="V5" s="40">
        <f>INDEX('AEO 7'!$C$51:$AJ$51,MATCH(V$1,'AEO 7'!$C$1:$AJ$1,0))/10^3</f>
        <v>3.9710250000000004E-3</v>
      </c>
      <c r="W5" s="40">
        <f>INDEX('AEO 7'!$C$51:$AJ$51,MATCH(W$1,'AEO 7'!$C$1:$AJ$1,0))/10^3</f>
        <v>3.9967819999999999E-3</v>
      </c>
      <c r="X5" s="40">
        <f>INDEX('AEO 7'!$C$51:$AJ$51,MATCH(X$1,'AEO 7'!$C$1:$AJ$1,0))/10^3</f>
        <v>4.0227050000000006E-3</v>
      </c>
      <c r="Y5" s="40">
        <f>INDEX('AEO 7'!$C$51:$AJ$51,MATCH(Y$1,'AEO 7'!$C$1:$AJ$1,0))/10^3</f>
        <v>4.0487970000000007E-3</v>
      </c>
      <c r="Z5" s="40">
        <f>INDEX('AEO 7'!$C$51:$AJ$51,MATCH(Z$1,'AEO 7'!$C$1:$AJ$1,0))/10^3</f>
        <v>4.0750580000000003E-3</v>
      </c>
      <c r="AA5" s="40">
        <f>INDEX('AEO 7'!$C$51:$AJ$51,MATCH(AA$1,'AEO 7'!$C$1:$AJ$1,0))/10^3</f>
        <v>4.1014889999999998E-3</v>
      </c>
      <c r="AB5" s="40">
        <f>INDEX('AEO 7'!$C$51:$AJ$51,MATCH(AB$1,'AEO 7'!$C$1:$AJ$1,0))/10^3</f>
        <v>4.1280910000000004E-3</v>
      </c>
      <c r="AC5" s="40">
        <f>INDEX('AEO 7'!$C$51:$AJ$51,MATCH(AC$1,'AEO 7'!$C$1:$AJ$1,0))/10^3</f>
        <v>4.1548660000000001E-3</v>
      </c>
      <c r="AD5" s="40">
        <f>INDEX('AEO 7'!$C$51:$AJ$51,MATCH(AD$1,'AEO 7'!$C$1:$AJ$1,0))/10^3</f>
        <v>4.1818150000000002E-3</v>
      </c>
      <c r="AE5" s="40">
        <f>INDEX('AEO 7'!$C$51:$AJ$51,MATCH(AE$1,'AEO 7'!$C$1:$AJ$1,0))/10^3</f>
        <v>4.2089390000000001E-3</v>
      </c>
      <c r="AF5" s="40">
        <f>INDEX('AEO 7'!$C$51:$AJ$51,MATCH(AF$1,'AEO 7'!$C$1:$AJ$1,0))/10^3</f>
        <v>4.2362379999999998E-3</v>
      </c>
      <c r="AG5" s="40"/>
      <c r="AH5" s="40"/>
      <c r="AI5" s="40"/>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787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788</v>
      </c>
      <c r="B8" s="4">
        <f>B$5*'Calculations Etc'!$B$39</f>
        <v>1.0468112999999998E-2</v>
      </c>
      <c r="C8" s="4">
        <f>C$5*'Calculations Etc'!$B$39</f>
        <v>1.0536008999999999E-2</v>
      </c>
      <c r="D8" s="4">
        <f>D$5*'Calculations Etc'!$B$39</f>
        <v>1.0604345999999997E-2</v>
      </c>
      <c r="E8" s="4">
        <f>E$5*'Calculations Etc'!$B$39</f>
        <v>1.0673129999999998E-2</v>
      </c>
      <c r="F8" s="4">
        <f>F$5*'Calculations Etc'!$B$39</f>
        <v>1.0742354999999999E-2</v>
      </c>
      <c r="G8" s="4">
        <f>G$5*'Calculations Etc'!$B$39</f>
        <v>1.081203E-2</v>
      </c>
      <c r="H8" s="4">
        <f>H$5*'Calculations Etc'!$B$39</f>
        <v>1.0882157999999998E-2</v>
      </c>
      <c r="I8" s="4">
        <f>I$5*'Calculations Etc'!$B$39</f>
        <v>1.0952742E-2</v>
      </c>
      <c r="J8" s="4">
        <f>J$5*'Calculations Etc'!$B$39</f>
        <v>1.1023781999999998E-2</v>
      </c>
      <c r="K8" s="4">
        <f>K$5*'Calculations Etc'!$B$39</f>
        <v>1.1095283999999997E-2</v>
      </c>
      <c r="L8" s="4">
        <f>L$5*'Calculations Etc'!$B$39</f>
        <v>1.1167247999999999E-2</v>
      </c>
      <c r="M8" s="4">
        <f>M$5*'Calculations Etc'!$B$39</f>
        <v>1.1239679999999998E-2</v>
      </c>
      <c r="N8" s="4">
        <f>N$5*'Calculations Etc'!$B$39</f>
        <v>1.1312579999999999E-2</v>
      </c>
      <c r="O8" s="4">
        <f>O$5*'Calculations Etc'!$B$39</f>
        <v>1.1385953999999998E-2</v>
      </c>
      <c r="P8" s="4">
        <f>P$5*'Calculations Etc'!$B$39</f>
        <v>1.1459804999999998E-2</v>
      </c>
      <c r="Q8" s="4">
        <f>Q$5*'Calculations Etc'!$B$39</f>
        <v>1.1534135999999997E-2</v>
      </c>
      <c r="R8" s="4">
        <f>R$5*'Calculations Etc'!$B$39</f>
        <v>1.1608946999999998E-2</v>
      </c>
      <c r="S8" s="4">
        <f>S$5*'Calculations Etc'!$B$39</f>
        <v>1.1684243999999998E-2</v>
      </c>
      <c r="T8" s="4">
        <f>T$5*'Calculations Etc'!$B$39</f>
        <v>1.1760026999999996E-2</v>
      </c>
      <c r="U8" s="4">
        <f>U$5*'Calculations Etc'!$B$39</f>
        <v>1.1836304999999997E-2</v>
      </c>
      <c r="V8" s="4">
        <f>V$5*'Calculations Etc'!$B$39</f>
        <v>1.1913074999999999E-2</v>
      </c>
      <c r="W8" s="4">
        <f>W$5*'Calculations Etc'!$B$39</f>
        <v>1.1990345999999997E-2</v>
      </c>
      <c r="X8" s="4">
        <f>X$5*'Calculations Etc'!$B$39</f>
        <v>1.2068114999999999E-2</v>
      </c>
      <c r="Y8" s="4">
        <f>Y$5*'Calculations Etc'!$B$39</f>
        <v>1.2146390999999999E-2</v>
      </c>
      <c r="Z8" s="4">
        <f>Z$5*'Calculations Etc'!$B$39</f>
        <v>1.2225173999999998E-2</v>
      </c>
      <c r="AA8" s="4">
        <f>AA$5*'Calculations Etc'!$B$39</f>
        <v>1.2304466999999998E-2</v>
      </c>
      <c r="AB8" s="4">
        <f>AB$5*'Calculations Etc'!$B$39</f>
        <v>1.2384272999999999E-2</v>
      </c>
      <c r="AC8" s="4">
        <f>AC$5*'Calculations Etc'!$B$39</f>
        <v>1.2464597999999999E-2</v>
      </c>
      <c r="AD8" s="4">
        <f>AD$5*'Calculations Etc'!$B$39</f>
        <v>1.2545444999999999E-2</v>
      </c>
      <c r="AE8" s="4">
        <f>AE$5*'Calculations Etc'!$B$39</f>
        <v>1.2626816999999999E-2</v>
      </c>
      <c r="AF8" s="4">
        <f>AF$5*'Calculations Etc'!$B$39</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C5" sqref="C5"/>
    </sheetView>
  </sheetViews>
  <sheetFormatPr defaultRowHeight="14.5"/>
  <cols>
    <col min="1" max="1" width="31.08984375" customWidth="1"/>
    <col min="2" max="2" width="11.6328125" bestFit="1" customWidth="1"/>
  </cols>
  <sheetData>
    <row r="1" spans="1:36">
      <c r="A1" s="1" t="s">
        <v>790</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15">
        <f t="array" ref="B2:B8">TRANSPOSE('SYFAFE-passenger'!B6:H6)</f>
        <v>3.2293482418666772E-5</v>
      </c>
      <c r="C2" s="15">
        <f>B2</f>
        <v>3.2293482418666772E-5</v>
      </c>
      <c r="D2" s="15">
        <f t="shared" ref="D2:AF8" si="0">C2</f>
        <v>3.2293482418666772E-5</v>
      </c>
      <c r="E2" s="15">
        <f t="shared" si="0"/>
        <v>3.2293482418666772E-5</v>
      </c>
      <c r="F2" s="15">
        <f t="shared" si="0"/>
        <v>3.2293482418666772E-5</v>
      </c>
      <c r="G2" s="15">
        <f t="shared" si="0"/>
        <v>3.2293482418666772E-5</v>
      </c>
      <c r="H2" s="15">
        <f t="shared" si="0"/>
        <v>3.2293482418666772E-5</v>
      </c>
      <c r="I2" s="15">
        <f t="shared" si="0"/>
        <v>3.2293482418666772E-5</v>
      </c>
      <c r="J2" s="15">
        <f t="shared" si="0"/>
        <v>3.2293482418666772E-5</v>
      </c>
      <c r="K2" s="15">
        <f t="shared" si="0"/>
        <v>3.2293482418666772E-5</v>
      </c>
      <c r="L2" s="15">
        <f t="shared" si="0"/>
        <v>3.2293482418666772E-5</v>
      </c>
      <c r="M2" s="15">
        <f t="shared" si="0"/>
        <v>3.2293482418666772E-5</v>
      </c>
      <c r="N2" s="15">
        <f t="shared" si="0"/>
        <v>3.2293482418666772E-5</v>
      </c>
      <c r="O2" s="15">
        <f t="shared" si="0"/>
        <v>3.2293482418666772E-5</v>
      </c>
      <c r="P2" s="15">
        <f t="shared" si="0"/>
        <v>3.2293482418666772E-5</v>
      </c>
      <c r="Q2" s="15">
        <f t="shared" si="0"/>
        <v>3.2293482418666772E-5</v>
      </c>
      <c r="R2" s="15">
        <f t="shared" si="0"/>
        <v>3.2293482418666772E-5</v>
      </c>
      <c r="S2" s="15">
        <f t="shared" si="0"/>
        <v>3.2293482418666772E-5</v>
      </c>
      <c r="T2" s="15">
        <f t="shared" si="0"/>
        <v>3.2293482418666772E-5</v>
      </c>
      <c r="U2" s="15">
        <f t="shared" si="0"/>
        <v>3.2293482418666772E-5</v>
      </c>
      <c r="V2" s="15">
        <f t="shared" si="0"/>
        <v>3.2293482418666772E-5</v>
      </c>
      <c r="W2" s="15">
        <f t="shared" si="0"/>
        <v>3.2293482418666772E-5</v>
      </c>
      <c r="X2" s="15">
        <f t="shared" si="0"/>
        <v>3.2293482418666772E-5</v>
      </c>
      <c r="Y2" s="15">
        <f t="shared" si="0"/>
        <v>3.2293482418666772E-5</v>
      </c>
      <c r="Z2" s="15">
        <f t="shared" si="0"/>
        <v>3.2293482418666772E-5</v>
      </c>
      <c r="AA2" s="15">
        <f t="shared" si="0"/>
        <v>3.2293482418666772E-5</v>
      </c>
      <c r="AB2" s="15">
        <f t="shared" si="0"/>
        <v>3.2293482418666772E-5</v>
      </c>
      <c r="AC2" s="15">
        <f t="shared" si="0"/>
        <v>3.2293482418666772E-5</v>
      </c>
      <c r="AD2" s="15">
        <f t="shared" si="0"/>
        <v>3.2293482418666772E-5</v>
      </c>
      <c r="AE2" s="15">
        <f t="shared" si="0"/>
        <v>3.2293482418666772E-5</v>
      </c>
      <c r="AF2" s="15">
        <f t="shared" si="0"/>
        <v>3.2293482418666772E-5</v>
      </c>
      <c r="AG2" s="15"/>
      <c r="AH2" s="15"/>
      <c r="AI2" s="15"/>
    </row>
    <row r="3" spans="1:36">
      <c r="A3" t="s">
        <v>113</v>
      </c>
      <c r="B3">
        <v>0</v>
      </c>
      <c r="C3" s="123">
        <f t="shared" ref="C3:R8" si="1">B3</f>
        <v>0</v>
      </c>
      <c r="D3" s="123">
        <f t="shared" si="1"/>
        <v>0</v>
      </c>
      <c r="E3" s="123">
        <f t="shared" si="1"/>
        <v>0</v>
      </c>
      <c r="F3" s="123">
        <f t="shared" si="1"/>
        <v>0</v>
      </c>
      <c r="G3" s="123">
        <f t="shared" si="1"/>
        <v>0</v>
      </c>
      <c r="H3" s="123">
        <f t="shared" si="1"/>
        <v>0</v>
      </c>
      <c r="I3" s="123">
        <f t="shared" si="1"/>
        <v>0</v>
      </c>
      <c r="J3" s="123">
        <f t="shared" si="1"/>
        <v>0</v>
      </c>
      <c r="K3" s="123">
        <f t="shared" si="1"/>
        <v>0</v>
      </c>
      <c r="L3" s="123">
        <f t="shared" si="1"/>
        <v>0</v>
      </c>
      <c r="M3" s="123">
        <f t="shared" si="1"/>
        <v>0</v>
      </c>
      <c r="N3" s="123">
        <f t="shared" si="1"/>
        <v>0</v>
      </c>
      <c r="O3" s="123">
        <f t="shared" si="1"/>
        <v>0</v>
      </c>
      <c r="P3" s="123">
        <f t="shared" si="1"/>
        <v>0</v>
      </c>
      <c r="Q3" s="123">
        <f t="shared" si="1"/>
        <v>0</v>
      </c>
      <c r="R3" s="123">
        <f t="shared" si="1"/>
        <v>0</v>
      </c>
      <c r="S3" s="123">
        <f t="shared" si="0"/>
        <v>0</v>
      </c>
      <c r="T3" s="123">
        <f t="shared" si="0"/>
        <v>0</v>
      </c>
      <c r="U3" s="123">
        <f t="shared" si="0"/>
        <v>0</v>
      </c>
      <c r="V3" s="123">
        <f t="shared" si="0"/>
        <v>0</v>
      </c>
      <c r="W3" s="123">
        <f t="shared" si="0"/>
        <v>0</v>
      </c>
      <c r="X3" s="123">
        <f t="shared" si="0"/>
        <v>0</v>
      </c>
      <c r="Y3" s="123">
        <f t="shared" si="0"/>
        <v>0</v>
      </c>
      <c r="Z3" s="123">
        <f t="shared" si="0"/>
        <v>0</v>
      </c>
      <c r="AA3" s="123">
        <f t="shared" si="0"/>
        <v>0</v>
      </c>
      <c r="AB3" s="123">
        <f t="shared" si="0"/>
        <v>0</v>
      </c>
      <c r="AC3" s="123">
        <f t="shared" si="0"/>
        <v>0</v>
      </c>
      <c r="AD3" s="123">
        <f t="shared" si="0"/>
        <v>0</v>
      </c>
      <c r="AE3" s="123">
        <f t="shared" si="0"/>
        <v>0</v>
      </c>
      <c r="AF3" s="123">
        <f t="shared" si="0"/>
        <v>0</v>
      </c>
    </row>
    <row r="4" spans="1:36">
      <c r="A4" t="s">
        <v>114</v>
      </c>
      <c r="B4" s="4">
        <v>1.0049397002369564E-5</v>
      </c>
      <c r="C4" s="15">
        <f t="shared" si="1"/>
        <v>1.0049397002369564E-5</v>
      </c>
      <c r="D4" s="15">
        <f t="shared" si="0"/>
        <v>1.0049397002369564E-5</v>
      </c>
      <c r="E4" s="15">
        <f t="shared" si="0"/>
        <v>1.0049397002369564E-5</v>
      </c>
      <c r="F4" s="15">
        <f t="shared" si="0"/>
        <v>1.0049397002369564E-5</v>
      </c>
      <c r="G4" s="15">
        <f t="shared" si="0"/>
        <v>1.0049397002369564E-5</v>
      </c>
      <c r="H4" s="15">
        <f t="shared" si="0"/>
        <v>1.0049397002369564E-5</v>
      </c>
      <c r="I4" s="15">
        <f t="shared" si="0"/>
        <v>1.0049397002369564E-5</v>
      </c>
      <c r="J4" s="15">
        <f t="shared" si="0"/>
        <v>1.0049397002369564E-5</v>
      </c>
      <c r="K4" s="15">
        <f t="shared" si="0"/>
        <v>1.0049397002369564E-5</v>
      </c>
      <c r="L4" s="15">
        <f t="shared" si="0"/>
        <v>1.0049397002369564E-5</v>
      </c>
      <c r="M4" s="15">
        <f t="shared" si="0"/>
        <v>1.0049397002369564E-5</v>
      </c>
      <c r="N4" s="15">
        <f t="shared" si="0"/>
        <v>1.0049397002369564E-5</v>
      </c>
      <c r="O4" s="15">
        <f t="shared" si="0"/>
        <v>1.0049397002369564E-5</v>
      </c>
      <c r="P4" s="15">
        <f t="shared" si="0"/>
        <v>1.0049397002369564E-5</v>
      </c>
      <c r="Q4" s="15">
        <f t="shared" si="0"/>
        <v>1.0049397002369564E-5</v>
      </c>
      <c r="R4" s="15">
        <f t="shared" si="0"/>
        <v>1.0049397002369564E-5</v>
      </c>
      <c r="S4" s="15">
        <f t="shared" si="0"/>
        <v>1.0049397002369564E-5</v>
      </c>
      <c r="T4" s="15">
        <f t="shared" si="0"/>
        <v>1.0049397002369564E-5</v>
      </c>
      <c r="U4" s="15">
        <f t="shared" si="0"/>
        <v>1.0049397002369564E-5</v>
      </c>
      <c r="V4" s="15">
        <f t="shared" si="0"/>
        <v>1.0049397002369564E-5</v>
      </c>
      <c r="W4" s="15">
        <f t="shared" si="0"/>
        <v>1.0049397002369564E-5</v>
      </c>
      <c r="X4" s="15">
        <f t="shared" si="0"/>
        <v>1.0049397002369564E-5</v>
      </c>
      <c r="Y4" s="15">
        <f t="shared" si="0"/>
        <v>1.0049397002369564E-5</v>
      </c>
      <c r="Z4" s="15">
        <f t="shared" si="0"/>
        <v>1.0049397002369564E-5</v>
      </c>
      <c r="AA4" s="15">
        <f t="shared" si="0"/>
        <v>1.0049397002369564E-5</v>
      </c>
      <c r="AB4" s="15">
        <f t="shared" si="0"/>
        <v>1.0049397002369564E-5</v>
      </c>
      <c r="AC4" s="15">
        <f t="shared" si="0"/>
        <v>1.0049397002369564E-5</v>
      </c>
      <c r="AD4" s="15">
        <f t="shared" si="0"/>
        <v>1.0049397002369564E-5</v>
      </c>
      <c r="AE4" s="15">
        <f t="shared" si="0"/>
        <v>1.0049397002369564E-5</v>
      </c>
      <c r="AF4" s="15">
        <f t="shared" si="0"/>
        <v>1.0049397002369564E-5</v>
      </c>
    </row>
    <row r="5" spans="1:36">
      <c r="A5" t="s">
        <v>115</v>
      </c>
      <c r="B5" s="4">
        <v>1.0049397002369565E-5</v>
      </c>
      <c r="C5" s="15">
        <f t="shared" si="1"/>
        <v>1.0049397002369565E-5</v>
      </c>
      <c r="D5" s="15">
        <f t="shared" si="0"/>
        <v>1.0049397002369565E-5</v>
      </c>
      <c r="E5" s="15">
        <f t="shared" si="0"/>
        <v>1.0049397002369565E-5</v>
      </c>
      <c r="F5" s="15">
        <f t="shared" si="0"/>
        <v>1.0049397002369565E-5</v>
      </c>
      <c r="G5" s="15">
        <f t="shared" si="0"/>
        <v>1.0049397002369565E-5</v>
      </c>
      <c r="H5" s="15">
        <f t="shared" si="0"/>
        <v>1.0049397002369565E-5</v>
      </c>
      <c r="I5" s="15">
        <f t="shared" si="0"/>
        <v>1.0049397002369565E-5</v>
      </c>
      <c r="J5" s="15">
        <f t="shared" si="0"/>
        <v>1.0049397002369565E-5</v>
      </c>
      <c r="K5" s="15">
        <f t="shared" si="0"/>
        <v>1.0049397002369565E-5</v>
      </c>
      <c r="L5" s="15">
        <f t="shared" si="0"/>
        <v>1.0049397002369565E-5</v>
      </c>
      <c r="M5" s="15">
        <f t="shared" si="0"/>
        <v>1.0049397002369565E-5</v>
      </c>
      <c r="N5" s="15">
        <f t="shared" si="0"/>
        <v>1.0049397002369565E-5</v>
      </c>
      <c r="O5" s="15">
        <f t="shared" si="0"/>
        <v>1.0049397002369565E-5</v>
      </c>
      <c r="P5" s="15">
        <f t="shared" si="0"/>
        <v>1.0049397002369565E-5</v>
      </c>
      <c r="Q5" s="15">
        <f t="shared" si="0"/>
        <v>1.0049397002369565E-5</v>
      </c>
      <c r="R5" s="15">
        <f t="shared" si="0"/>
        <v>1.0049397002369565E-5</v>
      </c>
      <c r="S5" s="15">
        <f t="shared" si="0"/>
        <v>1.0049397002369565E-5</v>
      </c>
      <c r="T5" s="15">
        <f t="shared" si="0"/>
        <v>1.0049397002369565E-5</v>
      </c>
      <c r="U5" s="15">
        <f t="shared" si="0"/>
        <v>1.0049397002369565E-5</v>
      </c>
      <c r="V5" s="15">
        <f t="shared" si="0"/>
        <v>1.0049397002369565E-5</v>
      </c>
      <c r="W5" s="15">
        <f t="shared" si="0"/>
        <v>1.0049397002369565E-5</v>
      </c>
      <c r="X5" s="15">
        <f t="shared" si="0"/>
        <v>1.0049397002369565E-5</v>
      </c>
      <c r="Y5" s="15">
        <f t="shared" si="0"/>
        <v>1.0049397002369565E-5</v>
      </c>
      <c r="Z5" s="15">
        <f t="shared" si="0"/>
        <v>1.0049397002369565E-5</v>
      </c>
      <c r="AA5" s="15">
        <f t="shared" si="0"/>
        <v>1.0049397002369565E-5</v>
      </c>
      <c r="AB5" s="15">
        <f t="shared" si="0"/>
        <v>1.0049397002369565E-5</v>
      </c>
      <c r="AC5" s="15">
        <f t="shared" si="0"/>
        <v>1.0049397002369565E-5</v>
      </c>
      <c r="AD5" s="15">
        <f t="shared" si="0"/>
        <v>1.0049397002369565E-5</v>
      </c>
      <c r="AE5" s="15">
        <f t="shared" si="0"/>
        <v>1.0049397002369565E-5</v>
      </c>
      <c r="AF5" s="15">
        <f t="shared" si="0"/>
        <v>1.0049397002369565E-5</v>
      </c>
      <c r="AG5" s="4"/>
      <c r="AH5" s="4"/>
      <c r="AI5" s="4"/>
    </row>
    <row r="6" spans="1:36">
      <c r="A6" t="s">
        <v>116</v>
      </c>
      <c r="B6">
        <v>0</v>
      </c>
      <c r="C6" s="123">
        <f t="shared" si="1"/>
        <v>0</v>
      </c>
      <c r="D6" s="123">
        <f t="shared" si="0"/>
        <v>0</v>
      </c>
      <c r="E6" s="123">
        <f t="shared" si="0"/>
        <v>0</v>
      </c>
      <c r="F6" s="123">
        <f t="shared" si="0"/>
        <v>0</v>
      </c>
      <c r="G6" s="123">
        <f t="shared" si="0"/>
        <v>0</v>
      </c>
      <c r="H6" s="123">
        <f t="shared" si="0"/>
        <v>0</v>
      </c>
      <c r="I6" s="123">
        <f t="shared" si="0"/>
        <v>0</v>
      </c>
      <c r="J6" s="123">
        <f t="shared" si="0"/>
        <v>0</v>
      </c>
      <c r="K6" s="123">
        <f t="shared" si="0"/>
        <v>0</v>
      </c>
      <c r="L6" s="123">
        <f t="shared" si="0"/>
        <v>0</v>
      </c>
      <c r="M6" s="123">
        <f t="shared" si="0"/>
        <v>0</v>
      </c>
      <c r="N6" s="123">
        <f t="shared" si="0"/>
        <v>0</v>
      </c>
      <c r="O6" s="123">
        <f t="shared" si="0"/>
        <v>0</v>
      </c>
      <c r="P6" s="123">
        <f t="shared" si="0"/>
        <v>0</v>
      </c>
      <c r="Q6" s="123">
        <f t="shared" si="0"/>
        <v>0</v>
      </c>
      <c r="R6" s="123">
        <f t="shared" si="0"/>
        <v>0</v>
      </c>
      <c r="S6" s="123">
        <f t="shared" si="0"/>
        <v>0</v>
      </c>
      <c r="T6" s="123">
        <f t="shared" si="0"/>
        <v>0</v>
      </c>
      <c r="U6" s="123">
        <f t="shared" si="0"/>
        <v>0</v>
      </c>
      <c r="V6" s="123">
        <f t="shared" si="0"/>
        <v>0</v>
      </c>
      <c r="W6" s="123">
        <f t="shared" si="0"/>
        <v>0</v>
      </c>
      <c r="X6" s="123">
        <f t="shared" si="0"/>
        <v>0</v>
      </c>
      <c r="Y6" s="123">
        <f t="shared" si="0"/>
        <v>0</v>
      </c>
      <c r="Z6" s="123">
        <f t="shared" si="0"/>
        <v>0</v>
      </c>
      <c r="AA6" s="123">
        <f t="shared" si="0"/>
        <v>0</v>
      </c>
      <c r="AB6" s="123">
        <f t="shared" si="0"/>
        <v>0</v>
      </c>
      <c r="AC6" s="123">
        <f t="shared" si="0"/>
        <v>0</v>
      </c>
      <c r="AD6" s="123">
        <f t="shared" si="0"/>
        <v>0</v>
      </c>
      <c r="AE6" s="123">
        <f t="shared" si="0"/>
        <v>0</v>
      </c>
      <c r="AF6" s="123">
        <f t="shared" si="0"/>
        <v>0</v>
      </c>
    </row>
    <row r="7" spans="1:36">
      <c r="A7" t="s">
        <v>787</v>
      </c>
      <c r="B7">
        <v>0</v>
      </c>
      <c r="C7" s="123">
        <f t="shared" si="1"/>
        <v>0</v>
      </c>
      <c r="D7" s="123">
        <f t="shared" si="0"/>
        <v>0</v>
      </c>
      <c r="E7" s="123">
        <f t="shared" si="0"/>
        <v>0</v>
      </c>
      <c r="F7" s="123">
        <f t="shared" si="0"/>
        <v>0</v>
      </c>
      <c r="G7" s="123">
        <f t="shared" si="0"/>
        <v>0</v>
      </c>
      <c r="H7" s="123">
        <f t="shared" si="0"/>
        <v>0</v>
      </c>
      <c r="I7" s="123">
        <f t="shared" si="0"/>
        <v>0</v>
      </c>
      <c r="J7" s="123">
        <f t="shared" si="0"/>
        <v>0</v>
      </c>
      <c r="K7" s="123">
        <f t="shared" si="0"/>
        <v>0</v>
      </c>
      <c r="L7" s="123">
        <f t="shared" si="0"/>
        <v>0</v>
      </c>
      <c r="M7" s="123">
        <f t="shared" si="0"/>
        <v>0</v>
      </c>
      <c r="N7" s="123">
        <f t="shared" si="0"/>
        <v>0</v>
      </c>
      <c r="O7" s="123">
        <f t="shared" si="0"/>
        <v>0</v>
      </c>
      <c r="P7" s="123">
        <f t="shared" si="0"/>
        <v>0</v>
      </c>
      <c r="Q7" s="123">
        <f t="shared" si="0"/>
        <v>0</v>
      </c>
      <c r="R7" s="123">
        <f t="shared" si="0"/>
        <v>0</v>
      </c>
      <c r="S7" s="123">
        <f t="shared" si="0"/>
        <v>0</v>
      </c>
      <c r="T7" s="123">
        <f t="shared" si="0"/>
        <v>0</v>
      </c>
      <c r="U7" s="123">
        <f t="shared" si="0"/>
        <v>0</v>
      </c>
      <c r="V7" s="123">
        <f t="shared" si="0"/>
        <v>0</v>
      </c>
      <c r="W7" s="123">
        <f t="shared" si="0"/>
        <v>0</v>
      </c>
      <c r="X7" s="123">
        <f t="shared" si="0"/>
        <v>0</v>
      </c>
      <c r="Y7" s="123">
        <f t="shared" si="0"/>
        <v>0</v>
      </c>
      <c r="Z7" s="123">
        <f t="shared" si="0"/>
        <v>0</v>
      </c>
      <c r="AA7" s="123">
        <f t="shared" si="0"/>
        <v>0</v>
      </c>
      <c r="AB7" s="123">
        <f t="shared" si="0"/>
        <v>0</v>
      </c>
      <c r="AC7" s="123">
        <f t="shared" si="0"/>
        <v>0</v>
      </c>
      <c r="AD7" s="123">
        <f t="shared" si="0"/>
        <v>0</v>
      </c>
      <c r="AE7" s="123">
        <f t="shared" si="0"/>
        <v>0</v>
      </c>
      <c r="AF7" s="123">
        <f t="shared" si="0"/>
        <v>0</v>
      </c>
    </row>
    <row r="8" spans="1:36">
      <c r="A8" t="s">
        <v>788</v>
      </c>
      <c r="B8" s="4">
        <v>3.0148191007108693E-5</v>
      </c>
      <c r="C8" s="15">
        <f t="shared" si="1"/>
        <v>3.0148191007108693E-5</v>
      </c>
      <c r="D8" s="15">
        <f t="shared" si="0"/>
        <v>3.0148191007108693E-5</v>
      </c>
      <c r="E8" s="15">
        <f t="shared" si="0"/>
        <v>3.0148191007108693E-5</v>
      </c>
      <c r="F8" s="15">
        <f t="shared" si="0"/>
        <v>3.0148191007108693E-5</v>
      </c>
      <c r="G8" s="15">
        <f t="shared" si="0"/>
        <v>3.0148191007108693E-5</v>
      </c>
      <c r="H8" s="15">
        <f t="shared" si="0"/>
        <v>3.0148191007108693E-5</v>
      </c>
      <c r="I8" s="15">
        <f t="shared" si="0"/>
        <v>3.0148191007108693E-5</v>
      </c>
      <c r="J8" s="15">
        <f t="shared" si="0"/>
        <v>3.0148191007108693E-5</v>
      </c>
      <c r="K8" s="15">
        <f t="shared" si="0"/>
        <v>3.0148191007108693E-5</v>
      </c>
      <c r="L8" s="15">
        <f t="shared" si="0"/>
        <v>3.0148191007108693E-5</v>
      </c>
      <c r="M8" s="15">
        <f t="shared" si="0"/>
        <v>3.0148191007108693E-5</v>
      </c>
      <c r="N8" s="15">
        <f t="shared" si="0"/>
        <v>3.0148191007108693E-5</v>
      </c>
      <c r="O8" s="15">
        <f t="shared" si="0"/>
        <v>3.0148191007108693E-5</v>
      </c>
      <c r="P8" s="15">
        <f t="shared" si="0"/>
        <v>3.0148191007108693E-5</v>
      </c>
      <c r="Q8" s="15">
        <f t="shared" si="0"/>
        <v>3.0148191007108693E-5</v>
      </c>
      <c r="R8" s="15">
        <f t="shared" si="0"/>
        <v>3.0148191007108693E-5</v>
      </c>
      <c r="S8" s="15">
        <f t="shared" si="0"/>
        <v>3.0148191007108693E-5</v>
      </c>
      <c r="T8" s="15">
        <f t="shared" si="0"/>
        <v>3.0148191007108693E-5</v>
      </c>
      <c r="U8" s="15">
        <f t="shared" si="0"/>
        <v>3.0148191007108693E-5</v>
      </c>
      <c r="V8" s="15">
        <f t="shared" si="0"/>
        <v>3.0148191007108693E-5</v>
      </c>
      <c r="W8" s="15">
        <f t="shared" si="0"/>
        <v>3.0148191007108693E-5</v>
      </c>
      <c r="X8" s="15">
        <f t="shared" si="0"/>
        <v>3.0148191007108693E-5</v>
      </c>
      <c r="Y8" s="15">
        <f t="shared" si="0"/>
        <v>3.0148191007108693E-5</v>
      </c>
      <c r="Z8" s="15">
        <f t="shared" si="0"/>
        <v>3.0148191007108693E-5</v>
      </c>
      <c r="AA8" s="15">
        <f t="shared" si="0"/>
        <v>3.0148191007108693E-5</v>
      </c>
      <c r="AB8" s="15">
        <f t="shared" si="0"/>
        <v>3.0148191007108693E-5</v>
      </c>
      <c r="AC8" s="15">
        <f t="shared" si="0"/>
        <v>3.0148191007108693E-5</v>
      </c>
      <c r="AD8" s="15">
        <f t="shared" si="0"/>
        <v>3.0148191007108693E-5</v>
      </c>
      <c r="AE8" s="15">
        <f t="shared" si="0"/>
        <v>3.0148191007108693E-5</v>
      </c>
      <c r="AF8" s="15">
        <f t="shared" si="0"/>
        <v>3.0148191007108693E-5</v>
      </c>
      <c r="AG8" s="4"/>
      <c r="AH8" s="4"/>
      <c r="AI8" s="4"/>
    </row>
    <row r="9" spans="1:36">
      <c r="AJ9" s="4"/>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6" sqref="B6"/>
    </sheetView>
  </sheetViews>
  <sheetFormatPr defaultRowHeight="14.5"/>
  <cols>
    <col min="1" max="1" width="31.08984375" customWidth="1"/>
  </cols>
  <sheetData>
    <row r="1" spans="1:37">
      <c r="A1" s="1" t="s">
        <v>790</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15">
        <f>B$5/(1-'Calculations Etc'!$B$17)</f>
        <v>1.6756497184521695E-2</v>
      </c>
      <c r="C2" s="15">
        <f>C$5/(1-'Calculations Etc'!$B$17)</f>
        <v>1.6756497184521695E-2</v>
      </c>
      <c r="D2" s="15">
        <f>D$5/(1-'Calculations Etc'!$B$17)</f>
        <v>1.6756497184521695E-2</v>
      </c>
      <c r="E2" s="15">
        <f>E$5/(1-'Calculations Etc'!$B$17)</f>
        <v>1.6756497184521695E-2</v>
      </c>
      <c r="F2" s="15">
        <f>F$5/(1-'Calculations Etc'!$B$17)</f>
        <v>1.6756497184521695E-2</v>
      </c>
      <c r="G2" s="15">
        <f>G$5/(1-'Calculations Etc'!$B$17)</f>
        <v>1.6756497184521695E-2</v>
      </c>
      <c r="H2" s="15">
        <f>H$5/(1-'Calculations Etc'!$B$17)</f>
        <v>1.6756497184521695E-2</v>
      </c>
      <c r="I2" s="15">
        <f>I$5/(1-'Calculations Etc'!$B$17)</f>
        <v>1.6756497184521695E-2</v>
      </c>
      <c r="J2" s="15">
        <f>J$5/(1-'Calculations Etc'!$B$17)</f>
        <v>1.6756497184521695E-2</v>
      </c>
      <c r="K2" s="15">
        <f>K$5/(1-'Calculations Etc'!$B$17)</f>
        <v>1.6756497184521695E-2</v>
      </c>
      <c r="L2" s="15">
        <f>L$5/(1-'Calculations Etc'!$B$17)</f>
        <v>1.6756497184521695E-2</v>
      </c>
      <c r="M2" s="15">
        <f>M$5/(1-'Calculations Etc'!$B$17)</f>
        <v>1.6756497184521695E-2</v>
      </c>
      <c r="N2" s="15">
        <f>N$5/(1-'Calculations Etc'!$B$17)</f>
        <v>1.6756497184521695E-2</v>
      </c>
      <c r="O2" s="15">
        <f>O$5/(1-'Calculations Etc'!$B$17)</f>
        <v>1.6756497184521695E-2</v>
      </c>
      <c r="P2" s="15">
        <f>P$5/(1-'Calculations Etc'!$B$17)</f>
        <v>1.6756497184521695E-2</v>
      </c>
      <c r="Q2" s="15">
        <f>Q$5/(1-'Calculations Etc'!$B$17)</f>
        <v>1.6756497184521695E-2</v>
      </c>
      <c r="R2" s="15">
        <f>R$5/(1-'Calculations Etc'!$B$17)</f>
        <v>1.6756497184521695E-2</v>
      </c>
      <c r="S2" s="15">
        <f>S$5/(1-'Calculations Etc'!$B$17)</f>
        <v>1.6756497184521695E-2</v>
      </c>
      <c r="T2" s="15">
        <f>T$5/(1-'Calculations Etc'!$B$17)</f>
        <v>1.6756497184521695E-2</v>
      </c>
      <c r="U2" s="15">
        <f>U$5/(1-'Calculations Etc'!$B$17)</f>
        <v>1.6756497184521695E-2</v>
      </c>
      <c r="V2" s="15">
        <f>V$5/(1-'Calculations Etc'!$B$17)</f>
        <v>1.6756497184521695E-2</v>
      </c>
      <c r="W2" s="15">
        <f>W$5/(1-'Calculations Etc'!$B$17)</f>
        <v>1.6756497184521695E-2</v>
      </c>
      <c r="X2" s="15">
        <f>X$5/(1-'Calculations Etc'!$B$17)</f>
        <v>1.6756497184521695E-2</v>
      </c>
      <c r="Y2" s="15">
        <f>Y$5/(1-'Calculations Etc'!$B$17)</f>
        <v>1.6756497184521695E-2</v>
      </c>
      <c r="Z2" s="15">
        <f>Z$5/(1-'Calculations Etc'!$B$17)</f>
        <v>1.6756497184521695E-2</v>
      </c>
      <c r="AA2" s="15">
        <f>AA$5/(1-'Calculations Etc'!$B$17)</f>
        <v>1.6756497184521695E-2</v>
      </c>
      <c r="AB2" s="15">
        <f>AB$5/(1-'Calculations Etc'!$B$17)</f>
        <v>1.6756497184521695E-2</v>
      </c>
      <c r="AC2" s="15">
        <f>AC$5/(1-'Calculations Etc'!$B$17)</f>
        <v>1.6756497184521695E-2</v>
      </c>
      <c r="AD2" s="15">
        <f>AD$5/(1-'Calculations Etc'!$B$17)</f>
        <v>1.6756497184521695E-2</v>
      </c>
      <c r="AE2" s="15">
        <f>AE$5/(1-'Calculations Etc'!$B$17)</f>
        <v>1.6756497184521695E-2</v>
      </c>
      <c r="AF2" s="15">
        <f>AF$5/(1-'Calculations Etc'!$B$17)</f>
        <v>1.6756497184521695E-2</v>
      </c>
      <c r="AG2" s="15"/>
      <c r="AH2" s="15"/>
      <c r="AI2" s="15"/>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 (2021)'!$C$52:$AJ$52,MATCH(B$1,'AEO 7 (2021)'!$C$1:$AJ$1,0))/10^3*'Calculations Etc'!$B$8</f>
        <v>5.2144482404601084E-3</v>
      </c>
      <c r="C5" s="4">
        <f>B5</f>
        <v>5.2144482404601084E-3</v>
      </c>
      <c r="D5" s="4">
        <f t="shared" ref="D5:AF5" si="0">C5</f>
        <v>5.2144482404601084E-3</v>
      </c>
      <c r="E5" s="4">
        <f t="shared" si="0"/>
        <v>5.2144482404601084E-3</v>
      </c>
      <c r="F5" s="4">
        <f t="shared" si="0"/>
        <v>5.2144482404601084E-3</v>
      </c>
      <c r="G5" s="4">
        <f t="shared" si="0"/>
        <v>5.2144482404601084E-3</v>
      </c>
      <c r="H5" s="4">
        <f t="shared" si="0"/>
        <v>5.2144482404601084E-3</v>
      </c>
      <c r="I5" s="4">
        <f t="shared" si="0"/>
        <v>5.2144482404601084E-3</v>
      </c>
      <c r="J5" s="4">
        <f t="shared" si="0"/>
        <v>5.2144482404601084E-3</v>
      </c>
      <c r="K5" s="4">
        <f t="shared" si="0"/>
        <v>5.2144482404601084E-3</v>
      </c>
      <c r="L5" s="4">
        <f t="shared" si="0"/>
        <v>5.2144482404601084E-3</v>
      </c>
      <c r="M5" s="4">
        <f t="shared" si="0"/>
        <v>5.2144482404601084E-3</v>
      </c>
      <c r="N5" s="4">
        <f t="shared" si="0"/>
        <v>5.2144482404601084E-3</v>
      </c>
      <c r="O5" s="4">
        <f t="shared" si="0"/>
        <v>5.2144482404601084E-3</v>
      </c>
      <c r="P5" s="4">
        <f t="shared" si="0"/>
        <v>5.2144482404601084E-3</v>
      </c>
      <c r="Q5" s="4">
        <f t="shared" si="0"/>
        <v>5.2144482404601084E-3</v>
      </c>
      <c r="R5" s="4">
        <f t="shared" si="0"/>
        <v>5.2144482404601084E-3</v>
      </c>
      <c r="S5" s="4">
        <f t="shared" si="0"/>
        <v>5.2144482404601084E-3</v>
      </c>
      <c r="T5" s="4">
        <f t="shared" si="0"/>
        <v>5.2144482404601084E-3</v>
      </c>
      <c r="U5" s="4">
        <f t="shared" si="0"/>
        <v>5.2144482404601084E-3</v>
      </c>
      <c r="V5" s="4">
        <f t="shared" si="0"/>
        <v>5.2144482404601084E-3</v>
      </c>
      <c r="W5" s="4">
        <f t="shared" si="0"/>
        <v>5.2144482404601084E-3</v>
      </c>
      <c r="X5" s="4">
        <f t="shared" si="0"/>
        <v>5.2144482404601084E-3</v>
      </c>
      <c r="Y5" s="4">
        <f t="shared" si="0"/>
        <v>5.2144482404601084E-3</v>
      </c>
      <c r="Z5" s="4">
        <f t="shared" si="0"/>
        <v>5.2144482404601084E-3</v>
      </c>
      <c r="AA5" s="4">
        <f t="shared" si="0"/>
        <v>5.2144482404601084E-3</v>
      </c>
      <c r="AB5" s="4">
        <f t="shared" si="0"/>
        <v>5.2144482404601084E-3</v>
      </c>
      <c r="AC5" s="4">
        <f t="shared" si="0"/>
        <v>5.2144482404601084E-3</v>
      </c>
      <c r="AD5" s="4">
        <f t="shared" si="0"/>
        <v>5.2144482404601084E-3</v>
      </c>
      <c r="AE5" s="4">
        <f t="shared" si="0"/>
        <v>5.2144482404601084E-3</v>
      </c>
      <c r="AF5" s="4">
        <f t="shared" si="0"/>
        <v>5.2144482404601084E-3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787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788</v>
      </c>
      <c r="B8" s="4">
        <f>B$5*'Calculations Etc'!$B$39</f>
        <v>1.5643344721380324E-2</v>
      </c>
      <c r="C8" s="4">
        <f>C$5*'Calculations Etc'!$B$39</f>
        <v>1.5643344721380324E-2</v>
      </c>
      <c r="D8" s="4">
        <f>D$5*'Calculations Etc'!$B$39</f>
        <v>1.5643344721380324E-2</v>
      </c>
      <c r="E8" s="4">
        <f>E$5*'Calculations Etc'!$B$39</f>
        <v>1.5643344721380324E-2</v>
      </c>
      <c r="F8" s="4">
        <f>F$5*'Calculations Etc'!$B$39</f>
        <v>1.5643344721380324E-2</v>
      </c>
      <c r="G8" s="4">
        <f>G$5*'Calculations Etc'!$B$39</f>
        <v>1.5643344721380324E-2</v>
      </c>
      <c r="H8" s="4">
        <f>H$5*'Calculations Etc'!$B$39</f>
        <v>1.5643344721380324E-2</v>
      </c>
      <c r="I8" s="4">
        <f>I$5*'Calculations Etc'!$B$39</f>
        <v>1.5643344721380324E-2</v>
      </c>
      <c r="J8" s="4">
        <f>J$5*'Calculations Etc'!$B$39</f>
        <v>1.5643344721380324E-2</v>
      </c>
      <c r="K8" s="4">
        <f>K$5*'Calculations Etc'!$B$39</f>
        <v>1.5643344721380324E-2</v>
      </c>
      <c r="L8" s="4">
        <f>L$5*'Calculations Etc'!$B$39</f>
        <v>1.5643344721380324E-2</v>
      </c>
      <c r="M8" s="4">
        <f>M$5*'Calculations Etc'!$B$39</f>
        <v>1.5643344721380324E-2</v>
      </c>
      <c r="N8" s="4">
        <f>N$5*'Calculations Etc'!$B$39</f>
        <v>1.5643344721380324E-2</v>
      </c>
      <c r="O8" s="4">
        <f>O$5*'Calculations Etc'!$B$39</f>
        <v>1.5643344721380324E-2</v>
      </c>
      <c r="P8" s="4">
        <f>P$5*'Calculations Etc'!$B$39</f>
        <v>1.5643344721380324E-2</v>
      </c>
      <c r="Q8" s="4">
        <f>Q$5*'Calculations Etc'!$B$39</f>
        <v>1.5643344721380324E-2</v>
      </c>
      <c r="R8" s="4">
        <f>R$5*'Calculations Etc'!$B$39</f>
        <v>1.5643344721380324E-2</v>
      </c>
      <c r="S8" s="4">
        <f>S$5*'Calculations Etc'!$B$39</f>
        <v>1.5643344721380324E-2</v>
      </c>
      <c r="T8" s="4">
        <f>T$5*'Calculations Etc'!$B$39</f>
        <v>1.5643344721380324E-2</v>
      </c>
      <c r="U8" s="4">
        <f>U$5*'Calculations Etc'!$B$39</f>
        <v>1.5643344721380324E-2</v>
      </c>
      <c r="V8" s="4">
        <f>V$5*'Calculations Etc'!$B$39</f>
        <v>1.5643344721380324E-2</v>
      </c>
      <c r="W8" s="4">
        <f>W$5*'Calculations Etc'!$B$39</f>
        <v>1.5643344721380324E-2</v>
      </c>
      <c r="X8" s="4">
        <f>X$5*'Calculations Etc'!$B$39</f>
        <v>1.5643344721380324E-2</v>
      </c>
      <c r="Y8" s="4">
        <f>Y$5*'Calculations Etc'!$B$39</f>
        <v>1.5643344721380324E-2</v>
      </c>
      <c r="Z8" s="4">
        <f>Z$5*'Calculations Etc'!$B$39</f>
        <v>1.5643344721380324E-2</v>
      </c>
      <c r="AA8" s="4">
        <f>AA$5*'Calculations Etc'!$B$39</f>
        <v>1.5643344721380324E-2</v>
      </c>
      <c r="AB8" s="4">
        <f>AB$5*'Calculations Etc'!$B$39</f>
        <v>1.5643344721380324E-2</v>
      </c>
      <c r="AC8" s="4">
        <f>AC$5*'Calculations Etc'!$B$39</f>
        <v>1.5643344721380324E-2</v>
      </c>
      <c r="AD8" s="4">
        <f>AD$5*'Calculations Etc'!$B$39</f>
        <v>1.5643344721380324E-2</v>
      </c>
      <c r="AE8" s="4">
        <f>AE$5*'Calculations Etc'!$B$39</f>
        <v>1.5643344721380324E-2</v>
      </c>
      <c r="AF8" s="4">
        <f>AF$5*'Calculations Etc'!$B$39</f>
        <v>1.5643344721380324E-2</v>
      </c>
      <c r="AG8" s="4"/>
      <c r="AH8" s="4"/>
      <c r="AI8" s="4"/>
    </row>
    <row r="9" spans="1:37">
      <c r="AJ9" s="4"/>
      <c r="AK9" s="4"/>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790</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40">
        <f>'SYFAFE-passenger'!D7</f>
        <v>1.110710625237613E-3</v>
      </c>
      <c r="C4" s="40">
        <f>$B$4</f>
        <v>1.110710625237613E-3</v>
      </c>
      <c r="D4" s="40">
        <f t="shared" ref="D4:AF4" si="1">$B$4</f>
        <v>1.110710625237613E-3</v>
      </c>
      <c r="E4" s="40">
        <f t="shared" si="1"/>
        <v>1.110710625237613E-3</v>
      </c>
      <c r="F4" s="40">
        <f t="shared" si="1"/>
        <v>1.110710625237613E-3</v>
      </c>
      <c r="G4" s="40">
        <f t="shared" si="1"/>
        <v>1.110710625237613E-3</v>
      </c>
      <c r="H4" s="40">
        <f t="shared" si="1"/>
        <v>1.110710625237613E-3</v>
      </c>
      <c r="I4" s="40">
        <f t="shared" si="1"/>
        <v>1.110710625237613E-3</v>
      </c>
      <c r="J4" s="40">
        <f t="shared" si="1"/>
        <v>1.110710625237613E-3</v>
      </c>
      <c r="K4" s="40">
        <f t="shared" si="1"/>
        <v>1.110710625237613E-3</v>
      </c>
      <c r="L4" s="40">
        <f t="shared" si="1"/>
        <v>1.110710625237613E-3</v>
      </c>
      <c r="M4" s="40">
        <f t="shared" si="1"/>
        <v>1.110710625237613E-3</v>
      </c>
      <c r="N4" s="40">
        <f t="shared" si="1"/>
        <v>1.110710625237613E-3</v>
      </c>
      <c r="O4" s="40">
        <f t="shared" si="1"/>
        <v>1.110710625237613E-3</v>
      </c>
      <c r="P4" s="40">
        <f t="shared" si="1"/>
        <v>1.110710625237613E-3</v>
      </c>
      <c r="Q4" s="40">
        <f t="shared" si="1"/>
        <v>1.110710625237613E-3</v>
      </c>
      <c r="R4" s="40">
        <f t="shared" si="1"/>
        <v>1.110710625237613E-3</v>
      </c>
      <c r="S4" s="40">
        <f t="shared" si="1"/>
        <v>1.110710625237613E-3</v>
      </c>
      <c r="T4" s="40">
        <f t="shared" si="1"/>
        <v>1.110710625237613E-3</v>
      </c>
      <c r="U4" s="40">
        <f t="shared" si="1"/>
        <v>1.110710625237613E-3</v>
      </c>
      <c r="V4" s="40">
        <f t="shared" si="1"/>
        <v>1.110710625237613E-3</v>
      </c>
      <c r="W4" s="40">
        <f t="shared" si="1"/>
        <v>1.110710625237613E-3</v>
      </c>
      <c r="X4" s="40">
        <f t="shared" si="1"/>
        <v>1.110710625237613E-3</v>
      </c>
      <c r="Y4" s="40">
        <f t="shared" si="1"/>
        <v>1.110710625237613E-3</v>
      </c>
      <c r="Z4" s="40">
        <f t="shared" si="1"/>
        <v>1.110710625237613E-3</v>
      </c>
      <c r="AA4" s="40">
        <f t="shared" si="1"/>
        <v>1.110710625237613E-3</v>
      </c>
      <c r="AB4" s="40">
        <f t="shared" si="1"/>
        <v>1.110710625237613E-3</v>
      </c>
      <c r="AC4" s="40">
        <f t="shared" si="1"/>
        <v>1.110710625237613E-3</v>
      </c>
      <c r="AD4" s="40">
        <f t="shared" si="1"/>
        <v>1.110710625237613E-3</v>
      </c>
      <c r="AE4" s="40">
        <f t="shared" si="1"/>
        <v>1.110710625237613E-3</v>
      </c>
      <c r="AF4" s="40">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787</v>
      </c>
      <c r="B7" s="4">
        <f>B4*'Calculations Etc'!$B$43</f>
        <v>8.6080073455915005E-4</v>
      </c>
      <c r="C7" s="4">
        <f>C4*'Calculations Etc'!$B$43</f>
        <v>8.6080073455915005E-4</v>
      </c>
      <c r="D7" s="4">
        <f>D4*'Calculations Etc'!$B$43</f>
        <v>8.6080073455915005E-4</v>
      </c>
      <c r="E7" s="4">
        <f>E4*'Calculations Etc'!$B$43</f>
        <v>8.6080073455915005E-4</v>
      </c>
      <c r="F7" s="4">
        <f>F4*'Calculations Etc'!$B$43</f>
        <v>8.6080073455915005E-4</v>
      </c>
      <c r="G7" s="4">
        <f>G4*'Calculations Etc'!$B$43</f>
        <v>8.6080073455915005E-4</v>
      </c>
      <c r="H7" s="4">
        <f>H4*'Calculations Etc'!$B$43</f>
        <v>8.6080073455915005E-4</v>
      </c>
      <c r="I7" s="4">
        <f>I4*'Calculations Etc'!$B$43</f>
        <v>8.6080073455915005E-4</v>
      </c>
      <c r="J7" s="4">
        <f>J4*'Calculations Etc'!$B$43</f>
        <v>8.6080073455915005E-4</v>
      </c>
      <c r="K7" s="4">
        <f>K4*'Calculations Etc'!$B$43</f>
        <v>8.6080073455915005E-4</v>
      </c>
      <c r="L7" s="4">
        <f>L4*'Calculations Etc'!$B$43</f>
        <v>8.6080073455915005E-4</v>
      </c>
      <c r="M7" s="4">
        <f>M4*'Calculations Etc'!$B$43</f>
        <v>8.6080073455915005E-4</v>
      </c>
      <c r="N7" s="4">
        <f>N4*'Calculations Etc'!$B$43</f>
        <v>8.6080073455915005E-4</v>
      </c>
      <c r="O7" s="4">
        <f>O4*'Calculations Etc'!$B$43</f>
        <v>8.6080073455915005E-4</v>
      </c>
      <c r="P7" s="4">
        <f>P4*'Calculations Etc'!$B$43</f>
        <v>8.6080073455915005E-4</v>
      </c>
      <c r="Q7" s="4">
        <f>Q4*'Calculations Etc'!$B$43</f>
        <v>8.6080073455915005E-4</v>
      </c>
      <c r="R7" s="4">
        <f>R4*'Calculations Etc'!$B$43</f>
        <v>8.6080073455915005E-4</v>
      </c>
      <c r="S7" s="4">
        <f>S4*'Calculations Etc'!$B$43</f>
        <v>8.6080073455915005E-4</v>
      </c>
      <c r="T7" s="4">
        <f>T4*'Calculations Etc'!$B$43</f>
        <v>8.6080073455915005E-4</v>
      </c>
      <c r="U7" s="4">
        <f>U4*'Calculations Etc'!$B$43</f>
        <v>8.6080073455915005E-4</v>
      </c>
      <c r="V7" s="4">
        <f>V4*'Calculations Etc'!$B$43</f>
        <v>8.6080073455915005E-4</v>
      </c>
      <c r="W7" s="4">
        <f>W4*'Calculations Etc'!$B$43</f>
        <v>8.6080073455915005E-4</v>
      </c>
      <c r="X7" s="4">
        <f>X4*'Calculations Etc'!$B$43</f>
        <v>8.6080073455915005E-4</v>
      </c>
      <c r="Y7" s="4">
        <f>Y4*'Calculations Etc'!$B$43</f>
        <v>8.6080073455915005E-4</v>
      </c>
      <c r="Z7" s="4">
        <f>Z4*'Calculations Etc'!$B$43</f>
        <v>8.6080073455915005E-4</v>
      </c>
      <c r="AA7" s="4">
        <f>AA4*'Calculations Etc'!$B$43</f>
        <v>8.6080073455915005E-4</v>
      </c>
      <c r="AB7" s="4">
        <f>AB4*'Calculations Etc'!$B$43</f>
        <v>8.6080073455915005E-4</v>
      </c>
      <c r="AC7" s="4">
        <f>AC4*'Calculations Etc'!$B$43</f>
        <v>8.6080073455915005E-4</v>
      </c>
      <c r="AD7" s="4">
        <f>AD4*'Calculations Etc'!$B$43</f>
        <v>8.6080073455915005E-4</v>
      </c>
      <c r="AE7" s="4">
        <f>AE4*'Calculations Etc'!$B$43</f>
        <v>8.6080073455915005E-4</v>
      </c>
      <c r="AF7" s="4">
        <f>AF4*'Calculations Etc'!$B$43</f>
        <v>8.6080073455915005E-4</v>
      </c>
      <c r="AG7" s="4"/>
      <c r="AH7" s="4"/>
      <c r="AI7" s="4"/>
    </row>
    <row r="8" spans="1:36">
      <c r="A8" t="s">
        <v>788</v>
      </c>
      <c r="B8" s="4">
        <f>B4*'Calculations Etc'!$B$39</f>
        <v>3.3321318757128385E-3</v>
      </c>
      <c r="C8" s="4">
        <f>C4*'Calculations Etc'!$B$39</f>
        <v>3.3321318757128385E-3</v>
      </c>
      <c r="D8" s="4">
        <f>D4*'Calculations Etc'!$B$39</f>
        <v>3.3321318757128385E-3</v>
      </c>
      <c r="E8" s="4">
        <f>E4*'Calculations Etc'!$B$39</f>
        <v>3.3321318757128385E-3</v>
      </c>
      <c r="F8" s="4">
        <f>F4*'Calculations Etc'!$B$39</f>
        <v>3.3321318757128385E-3</v>
      </c>
      <c r="G8" s="4">
        <f>G4*'Calculations Etc'!$B$39</f>
        <v>3.3321318757128385E-3</v>
      </c>
      <c r="H8" s="4">
        <f>H4*'Calculations Etc'!$B$39</f>
        <v>3.3321318757128385E-3</v>
      </c>
      <c r="I8" s="4">
        <f>I4*'Calculations Etc'!$B$39</f>
        <v>3.3321318757128385E-3</v>
      </c>
      <c r="J8" s="4">
        <f>J4*'Calculations Etc'!$B$39</f>
        <v>3.3321318757128385E-3</v>
      </c>
      <c r="K8" s="4">
        <f>K4*'Calculations Etc'!$B$39</f>
        <v>3.3321318757128385E-3</v>
      </c>
      <c r="L8" s="4">
        <f>L4*'Calculations Etc'!$B$39</f>
        <v>3.3321318757128385E-3</v>
      </c>
      <c r="M8" s="4">
        <f>M4*'Calculations Etc'!$B$39</f>
        <v>3.3321318757128385E-3</v>
      </c>
      <c r="N8" s="4">
        <f>N4*'Calculations Etc'!$B$39</f>
        <v>3.3321318757128385E-3</v>
      </c>
      <c r="O8" s="4">
        <f>O4*'Calculations Etc'!$B$39</f>
        <v>3.3321318757128385E-3</v>
      </c>
      <c r="P8" s="4">
        <f>P4*'Calculations Etc'!$B$39</f>
        <v>3.3321318757128385E-3</v>
      </c>
      <c r="Q8" s="4">
        <f>Q4*'Calculations Etc'!$B$39</f>
        <v>3.3321318757128385E-3</v>
      </c>
      <c r="R8" s="4">
        <f>R4*'Calculations Etc'!$B$39</f>
        <v>3.3321318757128385E-3</v>
      </c>
      <c r="S8" s="4">
        <f>S4*'Calculations Etc'!$B$39</f>
        <v>3.3321318757128385E-3</v>
      </c>
      <c r="T8" s="4">
        <f>T4*'Calculations Etc'!$B$39</f>
        <v>3.3321318757128385E-3</v>
      </c>
      <c r="U8" s="4">
        <f>U4*'Calculations Etc'!$B$39</f>
        <v>3.3321318757128385E-3</v>
      </c>
      <c r="V8" s="4">
        <f>V4*'Calculations Etc'!$B$39</f>
        <v>3.3321318757128385E-3</v>
      </c>
      <c r="W8" s="4">
        <f>W4*'Calculations Etc'!$B$39</f>
        <v>3.3321318757128385E-3</v>
      </c>
      <c r="X8" s="4">
        <f>X4*'Calculations Etc'!$B$39</f>
        <v>3.3321318757128385E-3</v>
      </c>
      <c r="Y8" s="4">
        <f>Y4*'Calculations Etc'!$B$39</f>
        <v>3.3321318757128385E-3</v>
      </c>
      <c r="Z8" s="4">
        <f>Z4*'Calculations Etc'!$B$39</f>
        <v>3.3321318757128385E-3</v>
      </c>
      <c r="AA8" s="4">
        <f>AA4*'Calculations Etc'!$B$39</f>
        <v>3.3321318757128385E-3</v>
      </c>
      <c r="AB8" s="4">
        <f>AB4*'Calculations Etc'!$B$39</f>
        <v>3.3321318757128385E-3</v>
      </c>
      <c r="AC8" s="4">
        <f>AC4*'Calculations Etc'!$B$39</f>
        <v>3.3321318757128385E-3</v>
      </c>
      <c r="AD8" s="4">
        <f>AD4*'Calculations Etc'!$B$39</f>
        <v>3.3321318757128385E-3</v>
      </c>
      <c r="AE8" s="4">
        <f>AE4*'Calculations Etc'!$B$39</f>
        <v>3.3321318757128385E-3</v>
      </c>
      <c r="AF8" s="4">
        <f>AF4*'Calculations Etc'!$B$39</f>
        <v>3.3321318757128385E-3</v>
      </c>
      <c r="AG8" s="4"/>
      <c r="AH8" s="4"/>
      <c r="AI8" s="4"/>
    </row>
    <row r="14" spans="1:36">
      <c r="B14" s="14"/>
    </row>
    <row r="15" spans="1:36">
      <c r="B15" s="4"/>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790</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787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788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A7" workbookViewId="0">
      <selection activeCell="P18" sqref="P18"/>
    </sheetView>
  </sheetViews>
  <sheetFormatPr defaultRowHeight="14.5"/>
  <cols>
    <col min="3" max="3" width="24.6328125" customWidth="1"/>
  </cols>
  <sheetData>
    <row r="1" spans="1:37">
      <c r="A1" s="1" t="s">
        <v>794</v>
      </c>
      <c r="B1" s="1" t="s">
        <v>795</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796</v>
      </c>
      <c r="B2" t="s">
        <v>797</v>
      </c>
      <c r="C2" t="s">
        <v>114</v>
      </c>
      <c r="D2" s="4">
        <f>'BNVFE-LDVs-psgr'!B4</f>
        <v>4.024988144927663E-4</v>
      </c>
      <c r="E2" s="4">
        <f>'BNVFE-LDVs-psgr'!C4</f>
        <v>4.0796787215023562E-4</v>
      </c>
      <c r="F2" s="4">
        <f>'BNVFE-LDVs-psgr'!D4</f>
        <v>4.4349306088874353E-4</v>
      </c>
      <c r="G2" s="4">
        <f>'BNVFE-LDVs-psgr'!E4</f>
        <v>4.9179385282965761E-4</v>
      </c>
      <c r="H2" s="4">
        <f>'BNVFE-LDVs-psgr'!F4</f>
        <v>5.174051794644127E-4</v>
      </c>
      <c r="I2" s="4">
        <f>'BNVFE-LDVs-psgr'!G4</f>
        <v>5.5498219220506228E-4</v>
      </c>
      <c r="J2" s="4">
        <f>'BNVFE-LDVs-psgr'!H4</f>
        <v>6.1702942871432137E-4</v>
      </c>
      <c r="K2" s="4">
        <f>'BNVFE-LDVs-psgr'!I4</f>
        <v>6.1865450301759833E-4</v>
      </c>
      <c r="L2" s="4">
        <f>'BNVFE-LDVs-psgr'!J4</f>
        <v>6.2042514874960234E-4</v>
      </c>
      <c r="M2" s="4">
        <f>'BNVFE-LDVs-psgr'!K4</f>
        <v>6.2202007097467485E-4</v>
      </c>
      <c r="N2" s="4">
        <f>'BNVFE-LDVs-psgr'!L4</f>
        <v>6.2400919656171528E-4</v>
      </c>
      <c r="O2" s="4">
        <f>'BNVFE-LDVs-psgr'!M4</f>
        <v>6.2648275385172284E-4</v>
      </c>
      <c r="P2" s="4">
        <f>'BNVFE-LDVs-psgr'!N4</f>
        <v>6.2865303733188277E-4</v>
      </c>
      <c r="Q2" s="4">
        <f>'BNVFE-LDVs-psgr'!O4</f>
        <v>6.3045798981798329E-4</v>
      </c>
      <c r="R2" s="4">
        <f>'BNVFE-LDVs-psgr'!P4</f>
        <v>6.32149872010817E-4</v>
      </c>
      <c r="S2" s="4">
        <f>'BNVFE-LDVs-psgr'!Q4</f>
        <v>6.338211561269702E-4</v>
      </c>
      <c r="T2" s="4">
        <f>'BNVFE-LDVs-psgr'!R4</f>
        <v>6.3569593171044787E-4</v>
      </c>
      <c r="U2" s="4">
        <f>'BNVFE-LDVs-psgr'!S4</f>
        <v>6.3762434994468471E-4</v>
      </c>
      <c r="V2" s="4">
        <f>'BNVFE-LDVs-psgr'!T4</f>
        <v>6.394624697168103E-4</v>
      </c>
      <c r="W2" s="4">
        <f>'BNVFE-LDVs-psgr'!U4</f>
        <v>6.406181007048323E-4</v>
      </c>
      <c r="X2" s="4">
        <f>'BNVFE-LDVs-psgr'!V4</f>
        <v>6.4209464096239596E-4</v>
      </c>
      <c r="Y2" s="4">
        <f>'BNVFE-LDVs-psgr'!W4</f>
        <v>6.4337258070020452E-4</v>
      </c>
      <c r="Z2" s="4">
        <f>'BNVFE-LDVs-psgr'!X4</f>
        <v>6.4434270628615663E-4</v>
      </c>
      <c r="AA2" s="4">
        <f>'BNVFE-LDVs-psgr'!Y4</f>
        <v>6.4571601073642603E-4</v>
      </c>
      <c r="AB2" s="4">
        <f>'BNVFE-LDVs-psgr'!Z4</f>
        <v>6.4710816023557315E-4</v>
      </c>
      <c r="AC2" s="4">
        <f>'BNVFE-LDVs-psgr'!AA4</f>
        <v>6.4804117422294469E-4</v>
      </c>
      <c r="AD2" s="4">
        <f>'BNVFE-LDVs-psgr'!AB4</f>
        <v>6.4919973276739693E-4</v>
      </c>
      <c r="AE2" s="4">
        <f>'BNVFE-LDVs-psgr'!AC4</f>
        <v>6.4990136461510475E-4</v>
      </c>
      <c r="AF2" s="4">
        <f>'BNVFE-LDVs-psgr'!AD4</f>
        <v>6.5029076468089368E-4</v>
      </c>
      <c r="AG2" s="4">
        <f>'BNVFE-LDVs-psgr'!AE4</f>
        <v>6.5073794454305572E-4</v>
      </c>
      <c r="AH2" s="4">
        <f>'BNVFE-LDVs-psgr'!AF4</f>
        <v>6.5120598543606876E-4</v>
      </c>
      <c r="AI2" s="4"/>
      <c r="AJ2" s="4"/>
      <c r="AK2" s="4"/>
    </row>
    <row r="3" spans="1:37">
      <c r="A3" t="s">
        <v>796</v>
      </c>
      <c r="B3" t="s">
        <v>798</v>
      </c>
      <c r="C3" t="s">
        <v>114</v>
      </c>
      <c r="D3" s="4">
        <f>'BNVFE-LDVs-frgt'!B4</f>
        <v>1.1797797201017124E-4</v>
      </c>
      <c r="E3" s="4">
        <f>'BNVFE-LDVs-frgt'!C4</f>
        <v>1.1829846623500186E-4</v>
      </c>
      <c r="F3" s="4">
        <f>'BNVFE-LDVs-frgt'!D4</f>
        <v>1.1729428078558663E-4</v>
      </c>
      <c r="G3" s="4">
        <f>'BNVFE-LDVs-frgt'!E4</f>
        <v>1.1719689551672209E-4</v>
      </c>
      <c r="H3" s="4">
        <f>'BNVFE-LDVs-frgt'!F4</f>
        <v>1.1764352168964412E-4</v>
      </c>
      <c r="I3" s="4">
        <f>'BNVFE-LDVs-frgt'!G4</f>
        <v>1.1866120205476883E-4</v>
      </c>
      <c r="J3" s="4">
        <f>'BNVFE-LDVs-frgt'!H4</f>
        <v>1.1959158500672709E-4</v>
      </c>
      <c r="K3" s="4">
        <f>'BNVFE-LDVs-frgt'!I4</f>
        <v>1.2012295075743907E-4</v>
      </c>
      <c r="L3" s="4">
        <f>'BNVFE-LDVs-frgt'!J4</f>
        <v>1.1891477439334622E-4</v>
      </c>
      <c r="M3" s="4">
        <f>'BNVFE-LDVs-frgt'!K4</f>
        <v>1.184720637798503E-4</v>
      </c>
      <c r="N3" s="4">
        <f>'BNVFE-LDVs-frgt'!L4</f>
        <v>1.1791912239365693E-4</v>
      </c>
      <c r="O3" s="4">
        <f>'BNVFE-LDVs-frgt'!M4</f>
        <v>1.1726854759265854E-4</v>
      </c>
      <c r="P3" s="4">
        <f>'BNVFE-LDVs-frgt'!N4</f>
        <v>1.163947280800766E-4</v>
      </c>
      <c r="Q3" s="4">
        <f>'BNVFE-LDVs-frgt'!O4</f>
        <v>1.1543036314509163E-4</v>
      </c>
      <c r="R3" s="4">
        <f>'BNVFE-LDVs-frgt'!P4</f>
        <v>1.1452766973335742E-4</v>
      </c>
      <c r="S3" s="4">
        <f>'BNVFE-LDVs-frgt'!Q4</f>
        <v>1.1368570476708297E-4</v>
      </c>
      <c r="T3" s="4">
        <f>'BNVFE-LDVs-frgt'!R4</f>
        <v>1.1294953379908579E-4</v>
      </c>
      <c r="U3" s="4">
        <f>'BNVFE-LDVs-frgt'!S4</f>
        <v>1.1233567537117923E-4</v>
      </c>
      <c r="V3" s="4">
        <f>'BNVFE-LDVs-frgt'!T4</f>
        <v>1.1173642803062577E-4</v>
      </c>
      <c r="W3" s="4">
        <f>'BNVFE-LDVs-frgt'!U4</f>
        <v>1.1124100972467315E-4</v>
      </c>
      <c r="X3" s="4">
        <f>'BNVFE-LDVs-frgt'!V4</f>
        <v>1.1075853315322957E-4</v>
      </c>
      <c r="Y3" s="4">
        <f>'BNVFE-LDVs-frgt'!W4</f>
        <v>1.1037521243170253E-4</v>
      </c>
      <c r="Z3" s="4">
        <f>'BNVFE-LDVs-frgt'!X4</f>
        <v>1.0991848018148144E-4</v>
      </c>
      <c r="AA3" s="4">
        <f>'BNVFE-LDVs-frgt'!Y4</f>
        <v>1.0966775896786235E-4</v>
      </c>
      <c r="AB3" s="4">
        <f>'BNVFE-LDVs-frgt'!Z4</f>
        <v>1.0946652790457937E-4</v>
      </c>
      <c r="AC3" s="4">
        <f>'BNVFE-LDVs-frgt'!AA4</f>
        <v>1.093057513924758E-4</v>
      </c>
      <c r="AD3" s="4">
        <f>'BNVFE-LDVs-frgt'!AB4</f>
        <v>1.0925596504686471E-4</v>
      </c>
      <c r="AE3" s="4">
        <f>'BNVFE-LDVs-frgt'!AC4</f>
        <v>1.0913422478199535E-4</v>
      </c>
      <c r="AF3" s="4">
        <f>'BNVFE-LDVs-frgt'!AD4</f>
        <v>1.0902511165204325E-4</v>
      </c>
      <c r="AG3" s="4">
        <f>'BNVFE-LDVs-frgt'!AE4</f>
        <v>1.088790399619601E-4</v>
      </c>
      <c r="AH3" s="4">
        <f>'BNVFE-LDVs-frgt'!AF4</f>
        <v>1.0882419661026466E-4</v>
      </c>
      <c r="AI3" s="4"/>
      <c r="AJ3" s="4"/>
      <c r="AK3" s="4"/>
    </row>
    <row r="4" spans="1:37">
      <c r="A4" t="s">
        <v>464</v>
      </c>
      <c r="B4" t="s">
        <v>797</v>
      </c>
      <c r="C4" t="s">
        <v>115</v>
      </c>
      <c r="D4" s="4">
        <f>'BNVFE-HDVs-psgr'!B5</f>
        <v>1.0036699628159823E-3</v>
      </c>
      <c r="E4" s="4">
        <f>'BNVFE-HDVs-psgr'!C5</f>
        <v>1.0208853457654701E-3</v>
      </c>
      <c r="F4" s="4">
        <f>'BNVFE-HDVs-psgr'!D5</f>
        <v>1.0363125757886589E-3</v>
      </c>
      <c r="G4" s="4">
        <f>'BNVFE-HDVs-psgr'!E5</f>
        <v>1.0550551388611548E-3</v>
      </c>
      <c r="H4" s="4">
        <f>'BNVFE-HDVs-psgr'!F5</f>
        <v>1.0785940195513571E-3</v>
      </c>
      <c r="I4" s="4">
        <f>'BNVFE-HDVs-psgr'!G5</f>
        <v>1.1061013871046345E-3</v>
      </c>
      <c r="J4" s="4">
        <f>'BNVFE-HDVs-psgr'!H5</f>
        <v>1.1357533191201131E-3</v>
      </c>
      <c r="K4" s="4">
        <f>'BNVFE-HDVs-psgr'!I5</f>
        <v>1.1663973327510526E-3</v>
      </c>
      <c r="L4" s="4">
        <f>'BNVFE-HDVs-psgr'!J5</f>
        <v>1.1820311595601288E-3</v>
      </c>
      <c r="M4" s="4">
        <f>'BNVFE-HDVs-psgr'!K5</f>
        <v>1.2045176477719092E-3</v>
      </c>
      <c r="N4" s="4">
        <f>'BNVFE-HDVs-psgr'!L5</f>
        <v>1.2233355994231063E-3</v>
      </c>
      <c r="O4" s="4">
        <f>'BNVFE-HDVs-psgr'!M5</f>
        <v>1.2400654478455125E-3</v>
      </c>
      <c r="P4" s="4">
        <f>'BNVFE-HDVs-psgr'!N5</f>
        <v>1.2499350960073442E-3</v>
      </c>
      <c r="Q4" s="4">
        <f>'BNVFE-HDVs-psgr'!O5</f>
        <v>1.2512540753321518E-3</v>
      </c>
      <c r="R4" s="4">
        <f>'BNVFE-HDVs-psgr'!P5</f>
        <v>1.2521553698507089E-3</v>
      </c>
      <c r="S4" s="4">
        <f>'BNVFE-HDVs-psgr'!Q5</f>
        <v>1.252074367228913E-3</v>
      </c>
      <c r="T4" s="4">
        <f>'BNVFE-HDVs-psgr'!R5</f>
        <v>1.2523252347546336E-3</v>
      </c>
      <c r="U4" s="4">
        <f>'BNVFE-HDVs-psgr'!S5</f>
        <v>1.2527262378328314E-3</v>
      </c>
      <c r="V4" s="4">
        <f>'BNVFE-HDVs-psgr'!T5</f>
        <v>1.2526822878954607E-3</v>
      </c>
      <c r="W4" s="4">
        <f>'BNVFE-HDVs-psgr'!U5</f>
        <v>1.252281766020957E-3</v>
      </c>
      <c r="X4" s="4">
        <f>'BNVFE-HDVs-psgr'!V5</f>
        <v>1.2523305279952656E-3</v>
      </c>
      <c r="Y4" s="4">
        <f>'BNVFE-HDVs-psgr'!W5</f>
        <v>1.2524525933322692E-3</v>
      </c>
      <c r="Z4" s="4">
        <f>'BNVFE-HDVs-psgr'!X5</f>
        <v>1.2517309481927445E-3</v>
      </c>
      <c r="AA4" s="4">
        <f>'BNVFE-HDVs-psgr'!Y5</f>
        <v>1.2521125427219578E-3</v>
      </c>
      <c r="AB4" s="4">
        <f>'BNVFE-HDVs-psgr'!Z5</f>
        <v>1.2526240622485064E-3</v>
      </c>
      <c r="AC4" s="4">
        <f>'BNVFE-HDVs-psgr'!AA5</f>
        <v>1.2533139479442377E-3</v>
      </c>
      <c r="AD4" s="4">
        <f>'BNVFE-HDVs-psgr'!AB5</f>
        <v>1.2540837134531458E-3</v>
      </c>
      <c r="AE4" s="4">
        <f>'BNVFE-HDVs-psgr'!AC5</f>
        <v>1.254924697108742E-3</v>
      </c>
      <c r="AF4" s="4">
        <f>'BNVFE-HDVs-psgr'!AD5</f>
        <v>1.2557445078018091E-3</v>
      </c>
      <c r="AG4" s="4">
        <f>'BNVFE-HDVs-psgr'!AE5</f>
        <v>1.2564741730028979E-3</v>
      </c>
      <c r="AH4" s="4">
        <f>'BNVFE-HDVs-psgr'!AF5</f>
        <v>1.2570591562933724E-3</v>
      </c>
      <c r="AI4" s="4"/>
      <c r="AJ4" s="4"/>
      <c r="AK4" s="4"/>
    </row>
    <row r="5" spans="1:37">
      <c r="A5" t="s">
        <v>464</v>
      </c>
      <c r="B5" t="s">
        <v>798</v>
      </c>
      <c r="C5" t="s">
        <v>115</v>
      </c>
      <c r="D5" s="4">
        <f>'BNVFE-HDVs-frgt'!B5</f>
        <v>8.228549853855965E-4</v>
      </c>
      <c r="E5" s="4">
        <f>'BNVFE-HDVs-frgt'!C5</f>
        <v>8.3696895134066358E-4</v>
      </c>
      <c r="F5" s="4">
        <f>'BNVFE-HDVs-frgt'!D5</f>
        <v>8.4961690694915356E-4</v>
      </c>
      <c r="G5" s="4">
        <f>'BNVFE-HDVs-frgt'!E5</f>
        <v>8.6498292569483441E-4</v>
      </c>
      <c r="H5" s="4">
        <f>'BNVFE-HDVs-frgt'!F5</f>
        <v>8.8428118711932307E-4</v>
      </c>
      <c r="I5" s="4">
        <f>'BNVFE-HDVs-frgt'!G5</f>
        <v>9.0683299734042682E-4</v>
      </c>
      <c r="J5" s="4">
        <f>'BNVFE-HDVs-frgt'!H5</f>
        <v>9.3114302054446375E-4</v>
      </c>
      <c r="K5" s="4">
        <f>'BNVFE-HDVs-frgt'!I5</f>
        <v>9.5626639807157017E-4</v>
      </c>
      <c r="L5" s="4">
        <f>'BNVFE-HDVs-frgt'!J5</f>
        <v>9.6908373126585042E-4</v>
      </c>
      <c r="M5" s="4">
        <f>'BNVFE-HDVs-frgt'!K5</f>
        <v>9.875191927366351E-4</v>
      </c>
      <c r="N5" s="4">
        <f>'BNVFE-HDVs-frgt'!L5</f>
        <v>1.002947018520609E-3</v>
      </c>
      <c r="O5" s="4">
        <f>'BNVFE-HDVs-frgt'!M5</f>
        <v>1.0166629208482015E-3</v>
      </c>
      <c r="P5" s="4">
        <f>'BNVFE-HDVs-frgt'!N5</f>
        <v>1.02475451419546E-3</v>
      </c>
      <c r="Q5" s="4">
        <f>'BNVFE-HDVs-frgt'!O5</f>
        <v>1.0258358743569153E-3</v>
      </c>
      <c r="R5" s="4">
        <f>'BNVFE-HDVs-frgt'!P5</f>
        <v>1.0265747972253597E-3</v>
      </c>
      <c r="S5" s="4">
        <f>'BNVFE-HDVs-frgt'!Q5</f>
        <v>1.0265083875352788E-3</v>
      </c>
      <c r="T5" s="4">
        <f>'BNVFE-HDVs-frgt'!R5</f>
        <v>1.0267140603180244E-3</v>
      </c>
      <c r="U5" s="4">
        <f>'BNVFE-HDVs-frgt'!S5</f>
        <v>1.0270428211600088E-3</v>
      </c>
      <c r="V5" s="4">
        <f>'BNVFE-HDVs-frgt'!T5</f>
        <v>1.0270067889717274E-3</v>
      </c>
      <c r="W5" s="4">
        <f>'BNVFE-HDVs-frgt'!U5</f>
        <v>1.0266784226427533E-3</v>
      </c>
      <c r="X5" s="4">
        <f>'BNVFE-HDVs-frgt'!V5</f>
        <v>1.0267183999611385E-3</v>
      </c>
      <c r="Y5" s="4">
        <f>'BNVFE-HDVs-frgt'!W5</f>
        <v>1.0268184747614386E-3</v>
      </c>
      <c r="Z5" s="4">
        <f>'BNVFE-HDVs-frgt'!X5</f>
        <v>1.0262268367502033E-3</v>
      </c>
      <c r="AA5" s="4">
        <f>'BNVFE-HDVs-frgt'!Y5</f>
        <v>1.0265396855674359E-3</v>
      </c>
      <c r="AB5" s="4">
        <f>'BNVFE-HDVs-frgt'!Z5</f>
        <v>1.0269590528974712E-3</v>
      </c>
      <c r="AC5" s="4">
        <f>'BNVFE-HDVs-frgt'!AA5</f>
        <v>1.0275246530500213E-3</v>
      </c>
      <c r="AD5" s="4">
        <f>'BNVFE-HDVs-frgt'!AB5</f>
        <v>1.0281557423622947E-3</v>
      </c>
      <c r="AE5" s="4">
        <f>'BNVFE-HDVs-frgt'!AC5</f>
        <v>1.0288452196001046E-3</v>
      </c>
      <c r="AF5" s="4">
        <f>'BNVFE-HDVs-frgt'!AD5</f>
        <v>1.0295173382654575E-3</v>
      </c>
      <c r="AG5" s="4">
        <f>'BNVFE-HDVs-frgt'!AE5</f>
        <v>1.0301155514935325E-3</v>
      </c>
      <c r="AH5" s="4">
        <f>'BNVFE-HDVs-frgt'!AF5</f>
        <v>1.0305951478098193E-3</v>
      </c>
      <c r="AI5" s="4"/>
      <c r="AJ5" s="4"/>
      <c r="AK5" s="4"/>
    </row>
    <row r="6" spans="1:37">
      <c r="A6" t="s">
        <v>461</v>
      </c>
      <c r="B6" t="s">
        <v>797</v>
      </c>
      <c r="C6" t="s">
        <v>115</v>
      </c>
      <c r="D6" s="4">
        <f>'BNVFE-aircraft-psgr'!B5</f>
        <v>4.8894774164554196E-4</v>
      </c>
      <c r="E6" s="4">
        <f>'BNVFE-aircraft-psgr'!C5</f>
        <v>4.8894774164554196E-4</v>
      </c>
      <c r="F6" s="4">
        <f>'BNVFE-aircraft-psgr'!D5</f>
        <v>4.9240286762932642E-4</v>
      </c>
      <c r="G6" s="4">
        <f>'BNVFE-aircraft-psgr'!E5</f>
        <v>4.9585023884870984E-4</v>
      </c>
      <c r="H6" s="4">
        <f>'BNVFE-aircraft-psgr'!F5</f>
        <v>4.9875024852121853E-4</v>
      </c>
      <c r="I6" s="4">
        <f>'BNVFE-aircraft-psgr'!G5</f>
        <v>5.018272899043342E-4</v>
      </c>
      <c r="J6" s="4">
        <f>'BNVFE-aircraft-psgr'!H5</f>
        <v>5.0373766416369245E-4</v>
      </c>
      <c r="K6" s="4">
        <f>'BNVFE-aircraft-psgr'!I5</f>
        <v>5.066390880184078E-4</v>
      </c>
      <c r="L6" s="4">
        <f>'BNVFE-aircraft-psgr'!J5</f>
        <v>5.0991211646518261E-4</v>
      </c>
      <c r="M6" s="4">
        <f>'BNVFE-aircraft-psgr'!K5</f>
        <v>5.1327626339366984E-4</v>
      </c>
      <c r="N6" s="4">
        <f>'BNVFE-aircraft-psgr'!L5</f>
        <v>5.1691521314626535E-4</v>
      </c>
      <c r="O6" s="4">
        <f>'BNVFE-aircraft-psgr'!M5</f>
        <v>5.2075410037760446E-4</v>
      </c>
      <c r="P6" s="4">
        <f>'BNVFE-aircraft-psgr'!N5</f>
        <v>5.2535208476499069E-4</v>
      </c>
      <c r="Q6" s="4">
        <f>'BNVFE-aircraft-psgr'!O5</f>
        <v>5.2977090620943002E-4</v>
      </c>
      <c r="R6" s="4">
        <f>'BNVFE-aircraft-psgr'!P5</f>
        <v>5.3454572976618399E-4</v>
      </c>
      <c r="S6" s="4">
        <f>'BNVFE-aircraft-psgr'!Q5</f>
        <v>5.3940037826505566E-4</v>
      </c>
      <c r="T6" s="4">
        <f>'BNVFE-aircraft-psgr'!R5</f>
        <v>5.4434109269794312E-4</v>
      </c>
      <c r="U6" s="4">
        <f>'BNVFE-aircraft-psgr'!S5</f>
        <v>5.4947146025164869E-4</v>
      </c>
      <c r="V6" s="4">
        <f>'BNVFE-aircraft-psgr'!T5</f>
        <v>5.5468408275070034E-4</v>
      </c>
      <c r="W6" s="4">
        <f>'BNVFE-aircraft-psgr'!U5</f>
        <v>5.5982954155396364E-4</v>
      </c>
      <c r="X6" s="4">
        <f>'BNVFE-aircraft-psgr'!V5</f>
        <v>5.651055366781933E-4</v>
      </c>
      <c r="Y6" s="4">
        <f>'BNVFE-aircraft-psgr'!W5</f>
        <v>5.7049849064633434E-4</v>
      </c>
      <c r="Z6" s="4">
        <f>'BNVFE-aircraft-psgr'!X5</f>
        <v>5.7612541541712304E-4</v>
      </c>
      <c r="AA6" s="4">
        <f>'BNVFE-aircraft-psgr'!Y5</f>
        <v>5.8166977983232354E-4</v>
      </c>
      <c r="AB6" s="4">
        <f>'BNVFE-aircraft-psgr'!Z5</f>
        <v>5.8703254466199587E-4</v>
      </c>
      <c r="AC6" s="4">
        <f>'BNVFE-aircraft-psgr'!AA5</f>
        <v>5.9249002650275126E-4</v>
      </c>
      <c r="AD6" s="4">
        <f>'BNVFE-aircraft-psgr'!AB5</f>
        <v>5.979148958411626E-4</v>
      </c>
      <c r="AE6" s="4">
        <f>'BNVFE-aircraft-psgr'!AC5</f>
        <v>6.0325745048005013E-4</v>
      </c>
      <c r="AF6" s="4">
        <f>'BNVFE-aircraft-psgr'!AD5</f>
        <v>6.085097364744201E-4</v>
      </c>
      <c r="AG6" s="4">
        <f>'BNVFE-aircraft-psgr'!AE5</f>
        <v>6.1361963490257044E-4</v>
      </c>
      <c r="AH6" s="4">
        <f>'BNVFE-aircraft-psgr'!AF5</f>
        <v>6.1865081716056805E-4</v>
      </c>
      <c r="AI6" s="4"/>
      <c r="AJ6" s="4"/>
      <c r="AK6" s="4"/>
    </row>
    <row r="7" spans="1:37">
      <c r="A7" t="s">
        <v>461</v>
      </c>
      <c r="B7" t="s">
        <v>798</v>
      </c>
      <c r="C7" t="s">
        <v>115</v>
      </c>
      <c r="D7" s="4">
        <f>'BNVFE-aircraft-frgt'!B5</f>
        <v>1.2588989047065195E-4</v>
      </c>
      <c r="E7" s="4">
        <f>'BNVFE-aircraft-frgt'!C5</f>
        <v>1.2588989047065195E-4</v>
      </c>
      <c r="F7" s="4">
        <f>'BNVFE-aircraft-frgt'!D5</f>
        <v>1.267794853999527E-4</v>
      </c>
      <c r="G7" s="4">
        <f>'BNVFE-aircraft-frgt'!E5</f>
        <v>1.2766708370188837E-4</v>
      </c>
      <c r="H7" s="4">
        <f>'BNVFE-aircraft-frgt'!F5</f>
        <v>1.2841375224934351E-4</v>
      </c>
      <c r="I7" s="4">
        <f>'BNVFE-aircraft-frgt'!G5</f>
        <v>1.292060013379484E-4</v>
      </c>
      <c r="J7" s="4">
        <f>'BNVFE-aircraft-frgt'!H5</f>
        <v>1.2969786741234555E-4</v>
      </c>
      <c r="K7" s="4">
        <f>'BNVFE-aircraft-frgt'!I5</f>
        <v>1.3044490007078425E-4</v>
      </c>
      <c r="L7" s="4">
        <f>'BNVFE-aircraft-frgt'!J5</f>
        <v>1.3128761015527118E-4</v>
      </c>
      <c r="M7" s="4">
        <f>'BNVFE-aircraft-frgt'!K5</f>
        <v>1.3215378061129805E-4</v>
      </c>
      <c r="N7" s="4">
        <f>'BNVFE-aircraft-frgt'!L5</f>
        <v>1.3309070484013427E-4</v>
      </c>
      <c r="O7" s="4">
        <f>'BNVFE-aircraft-frgt'!M5</f>
        <v>1.3407910718238873E-4</v>
      </c>
      <c r="P7" s="4">
        <f>'BNVFE-aircraft-frgt'!N5</f>
        <v>1.3526295506962046E-4</v>
      </c>
      <c r="Q7" s="4">
        <f>'BNVFE-aircraft-frgt'!O5</f>
        <v>1.3640067368506529E-4</v>
      </c>
      <c r="R7" s="4">
        <f>'BNVFE-aircraft-frgt'!P5</f>
        <v>1.3763005253965096E-4</v>
      </c>
      <c r="S7" s="4">
        <f>'BNVFE-aircraft-frgt'!Q5</f>
        <v>1.3887998400623192E-4</v>
      </c>
      <c r="T7" s="4">
        <f>'BNVFE-aircraft-frgt'!R5</f>
        <v>1.4015207495957123E-4</v>
      </c>
      <c r="U7" s="4">
        <f>'BNVFE-aircraft-frgt'!S5</f>
        <v>1.4147299610185228E-4</v>
      </c>
      <c r="V7" s="4">
        <f>'BNVFE-aircraft-frgt'!T5</f>
        <v>1.428150955116215E-4</v>
      </c>
      <c r="W7" s="4">
        <f>'BNVFE-aircraft-frgt'!U5</f>
        <v>1.4413990221383478E-4</v>
      </c>
      <c r="X7" s="4">
        <f>'BNVFE-aircraft-frgt'!V5</f>
        <v>1.4549831824021349E-4</v>
      </c>
      <c r="Y7" s="4">
        <f>'BNVFE-aircraft-frgt'!W5</f>
        <v>1.4688684778342735E-4</v>
      </c>
      <c r="Z7" s="4">
        <f>'BNVFE-aircraft-frgt'!X5</f>
        <v>1.4833561803584159E-4</v>
      </c>
      <c r="AA7" s="4">
        <f>'BNVFE-aircraft-frgt'!Y5</f>
        <v>1.4976313138647074E-4</v>
      </c>
      <c r="AB7" s="4">
        <f>'BNVFE-aircraft-frgt'!Z5</f>
        <v>1.5114388810037889E-4</v>
      </c>
      <c r="AC7" s="4">
        <f>'BNVFE-aircraft-frgt'!AA5</f>
        <v>1.5254903170297749E-4</v>
      </c>
      <c r="AD7" s="4">
        <f>'BNVFE-aircraft-frgt'!AB5</f>
        <v>1.5394577853021879E-4</v>
      </c>
      <c r="AE7" s="4">
        <f>'BNVFE-aircraft-frgt'!AC5</f>
        <v>1.553213317050008E-4</v>
      </c>
      <c r="AF7" s="4">
        <f>'BNVFE-aircraft-frgt'!AD5</f>
        <v>1.5667364331672129E-4</v>
      </c>
      <c r="AG7" s="4">
        <f>'BNVFE-aircraft-frgt'!AE5</f>
        <v>1.5798929425166793E-4</v>
      </c>
      <c r="AH7" s="4">
        <f>'BNVFE-aircraft-frgt'!AF5</f>
        <v>1.5928467805130587E-4</v>
      </c>
      <c r="AI7" s="4"/>
      <c r="AJ7" s="4"/>
      <c r="AK7" s="4"/>
    </row>
    <row r="8" spans="1:37">
      <c r="A8" t="s">
        <v>799</v>
      </c>
      <c r="B8" t="s">
        <v>797</v>
      </c>
      <c r="C8" t="s">
        <v>115</v>
      </c>
      <c r="D8" s="4">
        <f>'BNVFE-rail-psgr'!B5</f>
        <v>3.8854771216578971E-4</v>
      </c>
      <c r="E8" s="4">
        <f>'BNVFE-rail-psgr'!C5</f>
        <v>3.8258341226368855E-4</v>
      </c>
      <c r="F8" s="4">
        <f>'BNVFE-rail-psgr'!D5</f>
        <v>3.8242214049766438E-4</v>
      </c>
      <c r="G8" s="4">
        <f>'BNVFE-rail-psgr'!E5</f>
        <v>3.8228038455163064E-4</v>
      </c>
      <c r="H8" s="4">
        <f>'BNVFE-rail-psgr'!F5</f>
        <v>3.8218410810533679E-4</v>
      </c>
      <c r="I8" s="4">
        <f>'BNVFE-rail-psgr'!G5</f>
        <v>3.8211457216848514E-4</v>
      </c>
      <c r="J8" s="4">
        <f>'BNVFE-rail-psgr'!H5</f>
        <v>3.8200426469163777E-4</v>
      </c>
      <c r="K8" s="4">
        <f>'BNVFE-rail-psgr'!I5</f>
        <v>3.8189581833152308E-4</v>
      </c>
      <c r="L8" s="4">
        <f>'BNVFE-rail-psgr'!J5</f>
        <v>3.8183411054494749E-4</v>
      </c>
      <c r="M8" s="4">
        <f>'BNVFE-rail-psgr'!K5</f>
        <v>3.817880596463697E-4</v>
      </c>
      <c r="N8" s="4">
        <f>'BNVFE-rail-psgr'!L5</f>
        <v>3.8171848967811172E-4</v>
      </c>
      <c r="O8" s="4">
        <f>'BNVFE-rail-psgr'!M5</f>
        <v>3.815957033545058E-4</v>
      </c>
      <c r="P8" s="4">
        <f>'BNVFE-rail-psgr'!N5</f>
        <v>3.8154719842170315E-4</v>
      </c>
      <c r="Q8" s="4">
        <f>'BNVFE-rail-psgr'!O5</f>
        <v>3.8151706680653578E-4</v>
      </c>
      <c r="R8" s="4">
        <f>'BNVFE-rail-psgr'!P5</f>
        <v>3.8148461516232849E-4</v>
      </c>
      <c r="S8" s="4">
        <f>'BNVFE-rail-psgr'!Q5</f>
        <v>3.8143890029675929E-4</v>
      </c>
      <c r="T8" s="4">
        <f>'BNVFE-rail-psgr'!R5</f>
        <v>3.8136061348433399E-4</v>
      </c>
      <c r="U8" s="4">
        <f>'BNVFE-rail-psgr'!S5</f>
        <v>3.8128611338859555E-4</v>
      </c>
      <c r="V8" s="4">
        <f>'BNVFE-rail-psgr'!T5</f>
        <v>3.8118445087418999E-4</v>
      </c>
      <c r="W8" s="4">
        <f>'BNVFE-rail-psgr'!U5</f>
        <v>3.8109366744518982E-4</v>
      </c>
      <c r="X8" s="4">
        <f>'BNVFE-rail-psgr'!V5</f>
        <v>3.809728174627515E-4</v>
      </c>
      <c r="Y8" s="4">
        <f>'BNVFE-rail-psgr'!W5</f>
        <v>3.8085823235152255E-4</v>
      </c>
      <c r="Z8" s="4">
        <f>'BNVFE-rail-psgr'!X5</f>
        <v>3.8073193315627202E-4</v>
      </c>
      <c r="AA8" s="4">
        <f>'BNVFE-rail-psgr'!Y5</f>
        <v>3.8058075386159586E-4</v>
      </c>
      <c r="AB8" s="4">
        <f>'BNVFE-rail-psgr'!Z5</f>
        <v>3.8041414660484408E-4</v>
      </c>
      <c r="AC8" s="4">
        <f>'BNVFE-rail-psgr'!AA5</f>
        <v>3.8023685995295948E-4</v>
      </c>
      <c r="AD8" s="4">
        <f>'BNVFE-rail-psgr'!AB5</f>
        <v>3.8003008428330864E-4</v>
      </c>
      <c r="AE8" s="4">
        <f>'BNVFE-rail-psgr'!AC5</f>
        <v>3.7983159458155041E-4</v>
      </c>
      <c r="AF8" s="4">
        <f>'BNVFE-rail-psgr'!AD5</f>
        <v>3.796309792403681E-4</v>
      </c>
      <c r="AG8" s="4">
        <f>'BNVFE-rail-psgr'!AE5</f>
        <v>3.7940476062466651E-4</v>
      </c>
      <c r="AH8" s="4">
        <f>'BNVFE-rail-psgr'!AF5</f>
        <v>3.7914941421427883E-4</v>
      </c>
      <c r="AI8" s="4"/>
      <c r="AJ8" s="4"/>
      <c r="AK8" s="4"/>
    </row>
    <row r="9" spans="1:37">
      <c r="A9" t="s">
        <v>799</v>
      </c>
      <c r="B9" t="s">
        <v>797</v>
      </c>
      <c r="C9" t="s">
        <v>112</v>
      </c>
      <c r="D9" s="4">
        <f>'BNVFE-rail-psgr'!B2</f>
        <v>1.2485882196394983E-3</v>
      </c>
      <c r="E9" s="4">
        <f>'BNVFE-rail-psgr'!C2</f>
        <v>1.2294220931562134E-3</v>
      </c>
      <c r="F9" s="4">
        <f>'BNVFE-rail-psgr'!D2</f>
        <v>1.2289038504258785E-3</v>
      </c>
      <c r="G9" s="4">
        <f>'BNVFE-rail-psgr'!E2</f>
        <v>1.2284483212881695E-3</v>
      </c>
      <c r="H9" s="4">
        <f>'BNVFE-rail-psgr'!F2</f>
        <v>1.2281389393695341E-3</v>
      </c>
      <c r="I9" s="4">
        <f>'BNVFE-rail-psgr'!G2</f>
        <v>1.2279154873998631E-3</v>
      </c>
      <c r="J9" s="4">
        <f>'BNVFE-rail-psgr'!H2</f>
        <v>1.2275610171203651E-3</v>
      </c>
      <c r="K9" s="4">
        <f>'BNVFE-rail-psgr'!I2</f>
        <v>1.2272125274922902E-3</v>
      </c>
      <c r="L9" s="4">
        <f>'BNVFE-rail-psgr'!J2</f>
        <v>1.2270142310850131E-3</v>
      </c>
      <c r="M9" s="4">
        <f>'BNVFE-rail-psgr'!K2</f>
        <v>1.2268662476902642E-3</v>
      </c>
      <c r="N9" s="4">
        <f>'BNVFE-rail-psgr'!L2</f>
        <v>1.2266426863615321E-3</v>
      </c>
      <c r="O9" s="4">
        <f>'BNVFE-rail-psgr'!M2</f>
        <v>1.2262481156244335E-3</v>
      </c>
      <c r="P9" s="4">
        <f>'BNVFE-rail-psgr'!N2</f>
        <v>1.2260922462529371E-3</v>
      </c>
      <c r="Q9" s="4">
        <f>'BNVFE-rail-psgr'!O2</f>
        <v>1.2259954190717215E-3</v>
      </c>
      <c r="R9" s="4">
        <f>'BNVFE-rail-psgr'!P2</f>
        <v>1.2258911365360214E-3</v>
      </c>
      <c r="S9" s="4">
        <f>'BNVFE-rail-psgr'!Q2</f>
        <v>1.2257442329748247E-3</v>
      </c>
      <c r="T9" s="4">
        <f>'BNVFE-rail-psgr'!R2</f>
        <v>1.2254926602884161E-3</v>
      </c>
      <c r="U9" s="4">
        <f>'BNVFE-rail-psgr'!S2</f>
        <v>1.2252532561200515E-3</v>
      </c>
      <c r="V9" s="4">
        <f>'BNVFE-rail-psgr'!T2</f>
        <v>1.2249265662081276E-3</v>
      </c>
      <c r="W9" s="4">
        <f>'BNVFE-rail-psgr'!U2</f>
        <v>1.2246348359612647E-3</v>
      </c>
      <c r="X9" s="4">
        <f>'BNVFE-rail-psgr'!V2</f>
        <v>1.2242464876074037E-3</v>
      </c>
      <c r="Y9" s="4">
        <f>'BNVFE-rail-psgr'!W2</f>
        <v>1.2238782712582989E-3</v>
      </c>
      <c r="Z9" s="4">
        <f>'BNVFE-rail-psgr'!X2</f>
        <v>1.2234724119972555E-3</v>
      </c>
      <c r="AA9" s="4">
        <f>'BNVFE-rail-psgr'!Y2</f>
        <v>1.2229866011676566E-3</v>
      </c>
      <c r="AB9" s="4">
        <f>'BNVFE-rail-psgr'!Z2</f>
        <v>1.2224512129731741E-3</v>
      </c>
      <c r="AC9" s="4">
        <f>'BNVFE-rail-psgr'!AA2</f>
        <v>1.2218815068132573E-3</v>
      </c>
      <c r="AD9" s="4">
        <f>'BNVFE-rail-psgr'!AB2</f>
        <v>1.2212170384425776E-3</v>
      </c>
      <c r="AE9" s="4">
        <f>'BNVFE-rail-psgr'!AC2</f>
        <v>1.2205791968195919E-3</v>
      </c>
      <c r="AF9" s="4">
        <f>'BNVFE-rail-psgr'!AD2</f>
        <v>1.2199345245082229E-3</v>
      </c>
      <c r="AG9" s="4">
        <f>'BNVFE-rail-psgr'!AE2</f>
        <v>1.219207576723474E-3</v>
      </c>
      <c r="AH9" s="4">
        <f>'BNVFE-rail-psgr'!AF2</f>
        <v>1.2183870275091699E-3</v>
      </c>
      <c r="AI9" s="4"/>
      <c r="AJ9" s="4"/>
      <c r="AK9" s="4"/>
    </row>
    <row r="10" spans="1:37">
      <c r="A10" t="s">
        <v>799</v>
      </c>
      <c r="B10" t="s">
        <v>798</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800</v>
      </c>
      <c r="B11" t="s">
        <v>797</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800</v>
      </c>
      <c r="B12" t="s">
        <v>798</v>
      </c>
      <c r="C12" t="s">
        <v>115</v>
      </c>
      <c r="D12" s="4">
        <f>'BNVFE-ships-frgt'!B5</f>
        <v>5.2144482404601084E-3</v>
      </c>
      <c r="E12" s="4">
        <f>'BNVFE-ships-frgt'!C5</f>
        <v>5.2144482404601084E-3</v>
      </c>
      <c r="F12" s="4">
        <f>'BNVFE-ships-frgt'!D5</f>
        <v>5.2144482404601084E-3</v>
      </c>
      <c r="G12" s="4">
        <f>'BNVFE-ships-frgt'!E5</f>
        <v>5.2144482404601084E-3</v>
      </c>
      <c r="H12" s="4">
        <f>'BNVFE-ships-frgt'!F5</f>
        <v>5.2144482404601084E-3</v>
      </c>
      <c r="I12" s="4">
        <f>'BNVFE-ships-frgt'!G5</f>
        <v>5.2144482404601084E-3</v>
      </c>
      <c r="J12" s="4">
        <f>'BNVFE-ships-frgt'!H5</f>
        <v>5.2144482404601084E-3</v>
      </c>
      <c r="K12" s="4">
        <f>'BNVFE-ships-frgt'!I5</f>
        <v>5.2144482404601084E-3</v>
      </c>
      <c r="L12" s="4">
        <f>'BNVFE-ships-frgt'!J5</f>
        <v>5.2144482404601084E-3</v>
      </c>
      <c r="M12" s="4">
        <f>'BNVFE-ships-frgt'!K5</f>
        <v>5.2144482404601084E-3</v>
      </c>
      <c r="N12" s="4">
        <f>'BNVFE-ships-frgt'!L5</f>
        <v>5.2144482404601084E-3</v>
      </c>
      <c r="O12" s="4">
        <f>'BNVFE-ships-frgt'!M5</f>
        <v>5.2144482404601084E-3</v>
      </c>
      <c r="P12" s="4">
        <f>'BNVFE-ships-frgt'!N5</f>
        <v>5.2144482404601084E-3</v>
      </c>
      <c r="Q12" s="4">
        <f>'BNVFE-ships-frgt'!O5</f>
        <v>5.2144482404601084E-3</v>
      </c>
      <c r="R12" s="4">
        <f>'BNVFE-ships-frgt'!P5</f>
        <v>5.2144482404601084E-3</v>
      </c>
      <c r="S12" s="4">
        <f>'BNVFE-ships-frgt'!Q5</f>
        <v>5.2144482404601084E-3</v>
      </c>
      <c r="T12" s="4">
        <f>'BNVFE-ships-frgt'!R5</f>
        <v>5.2144482404601084E-3</v>
      </c>
      <c r="U12" s="4">
        <f>'BNVFE-ships-frgt'!S5</f>
        <v>5.2144482404601084E-3</v>
      </c>
      <c r="V12" s="4">
        <f>'BNVFE-ships-frgt'!T5</f>
        <v>5.2144482404601084E-3</v>
      </c>
      <c r="W12" s="4">
        <f>'BNVFE-ships-frgt'!U5</f>
        <v>5.2144482404601084E-3</v>
      </c>
      <c r="X12" s="4">
        <f>'BNVFE-ships-frgt'!V5</f>
        <v>5.2144482404601084E-3</v>
      </c>
      <c r="Y12" s="4">
        <f>'BNVFE-ships-frgt'!W5</f>
        <v>5.2144482404601084E-3</v>
      </c>
      <c r="Z12" s="4">
        <f>'BNVFE-ships-frgt'!X5</f>
        <v>5.2144482404601084E-3</v>
      </c>
      <c r="AA12" s="4">
        <f>'BNVFE-ships-frgt'!Y5</f>
        <v>5.2144482404601084E-3</v>
      </c>
      <c r="AB12" s="4">
        <f>'BNVFE-ships-frgt'!Z5</f>
        <v>5.2144482404601084E-3</v>
      </c>
      <c r="AC12" s="4">
        <f>'BNVFE-ships-frgt'!AA5</f>
        <v>5.2144482404601084E-3</v>
      </c>
      <c r="AD12" s="4">
        <f>'BNVFE-ships-frgt'!AB5</f>
        <v>5.2144482404601084E-3</v>
      </c>
      <c r="AE12" s="4">
        <f>'BNVFE-ships-frgt'!AC5</f>
        <v>5.2144482404601084E-3</v>
      </c>
      <c r="AF12" s="4">
        <f>'BNVFE-ships-frgt'!AD5</f>
        <v>5.2144482404601084E-3</v>
      </c>
      <c r="AG12" s="4">
        <f>'BNVFE-ships-frgt'!AE5</f>
        <v>5.2144482404601084E-3</v>
      </c>
      <c r="AH12" s="4">
        <f>'BNVFE-ships-frgt'!AF5</f>
        <v>5.2144482404601084E-3</v>
      </c>
      <c r="AI12" s="4"/>
      <c r="AJ12" s="4"/>
      <c r="AK12" s="4"/>
    </row>
    <row r="13" spans="1:37">
      <c r="A13" t="s">
        <v>801</v>
      </c>
      <c r="B13" t="s">
        <v>797</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801</v>
      </c>
      <c r="B14" t="s">
        <v>798</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2"/>
      <c r="E30" s="52"/>
      <c r="F30" s="52"/>
      <c r="G30" s="52"/>
      <c r="H30" s="52"/>
    </row>
    <row r="31" spans="4:8">
      <c r="D31" s="52"/>
      <c r="E31" s="52"/>
      <c r="F31" s="52"/>
      <c r="G31" s="52"/>
      <c r="H31" s="52"/>
    </row>
    <row r="32" spans="4:8">
      <c r="D32" s="52"/>
      <c r="E32" s="52"/>
      <c r="F32" s="52"/>
      <c r="G32" s="52"/>
      <c r="H32" s="52"/>
    </row>
    <row r="33" spans="3:8">
      <c r="D33" s="52"/>
      <c r="E33" s="52"/>
      <c r="F33" s="52"/>
      <c r="G33" s="52"/>
      <c r="H33" s="52"/>
    </row>
    <row r="34" spans="3:8">
      <c r="C34" s="105"/>
      <c r="D34" s="106"/>
      <c r="E34" s="106"/>
      <c r="F34" s="106"/>
      <c r="G34" s="106"/>
      <c r="H34" s="106"/>
    </row>
    <row r="35" spans="3:8">
      <c r="C35" s="47"/>
      <c r="D35" s="103"/>
      <c r="E35" s="103"/>
      <c r="F35" s="103"/>
      <c r="G35" s="103"/>
      <c r="H35" s="103"/>
    </row>
    <row r="36" spans="3:8">
      <c r="D36" s="52"/>
      <c r="E36" s="52"/>
      <c r="F36" s="52"/>
      <c r="G36" s="52"/>
      <c r="H36" s="52"/>
    </row>
    <row r="37" spans="3:8">
      <c r="D37" s="52"/>
      <c r="E37" s="52"/>
      <c r="F37" s="52"/>
      <c r="G37" s="52"/>
      <c r="H37" s="52"/>
    </row>
    <row r="38" spans="3:8">
      <c r="D38" s="52"/>
      <c r="E38" s="52"/>
      <c r="F38" s="52"/>
      <c r="G38" s="52"/>
      <c r="H38" s="52"/>
    </row>
    <row r="39" spans="3:8">
      <c r="D39" s="52"/>
      <c r="E39" s="52"/>
      <c r="F39" s="52"/>
      <c r="G39" s="52"/>
      <c r="H39" s="52"/>
    </row>
    <row r="40" spans="3:8">
      <c r="D40" s="52"/>
      <c r="E40" s="52"/>
      <c r="F40" s="52"/>
      <c r="G40" s="52"/>
      <c r="H40" s="52"/>
    </row>
    <row r="41" spans="3:8">
      <c r="D41" s="52"/>
    </row>
    <row r="42" spans="3:8">
      <c r="D42" s="52"/>
    </row>
    <row r="43" spans="3:8">
      <c r="D43" s="52"/>
    </row>
    <row r="44" spans="3:8">
      <c r="D44" s="52"/>
    </row>
    <row r="45" spans="3:8">
      <c r="D45" s="5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37</vt:i4>
      </vt:variant>
      <vt:variant>
        <vt:lpstr>Named Ranges</vt:lpstr>
      </vt:variant>
      <vt:variant>
        <vt:i4>1</vt:i4>
      </vt:variant>
    </vt:vector>
  </HeadingPairs>
  <TitlesOfParts>
    <vt:vector size="38" baseType="lpstr">
      <vt:lpstr>About</vt:lpstr>
      <vt:lpstr>AEO 7</vt:lpstr>
      <vt:lpstr>AEO 7 (2021)</vt:lpstr>
      <vt:lpstr>AEO 7 (2020)</vt:lpstr>
      <vt:lpstr>AEO 36</vt:lpstr>
      <vt:lpstr>AEO 36 (2021)</vt:lpstr>
      <vt:lpstr>AEO 38</vt:lpstr>
      <vt:lpstr>AEO 38 (2021)</vt:lpstr>
      <vt:lpstr>AEO 40</vt:lpstr>
      <vt:lpstr>AEO 40 (2021)</vt:lpstr>
      <vt:lpstr>AEO 44</vt:lpstr>
      <vt:lpstr>AEO 44 (2021)</vt:lpstr>
      <vt:lpstr>AEO 47</vt:lpstr>
      <vt:lpstr>AEO 48</vt:lpstr>
      <vt:lpstr>AEO 49</vt:lpstr>
      <vt:lpstr>AEO 49 (2021)</vt:lpstr>
      <vt:lpstr>AEO 49 (2020)</vt:lpstr>
      <vt:lpstr>psgr LDVs</vt:lpstr>
      <vt:lpstr>NTS 1-40</vt:lpstr>
      <vt:lpstr>NRBS 40</vt:lpstr>
      <vt:lpstr>NAP F28</vt:lpstr>
      <vt:lpstr>SYFAFE-passenger</vt:lpstr>
      <vt:lpstr>SYFAFE-freight</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NTS_YR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2017-06-26T22:04:22Z</dcterms:created>
  <dcterms:modified xsi:type="dcterms:W3CDTF">2022-05-16T23:39:13Z</dcterms:modified>
</cp:coreProperties>
</file>