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fuels\BS\"/>
    </mc:Choice>
  </mc:AlternateContent>
  <xr:revisionPtr revIDLastSave="0" documentId="13_ncr:1_{944F16ED-FFAA-4C7C-928B-442FC1485FC2}" xr6:coauthVersionLast="47" xr6:coauthVersionMax="47" xr10:uidLastSave="{00000000-0000-0000-0000-000000000000}"/>
  <bookViews>
    <workbookView xWindow="-120" yWindow="-120" windowWidth="57840" windowHeight="23640" tabRatio="955" xr2:uid="{00000000-000D-0000-FFFF-FFFF00000000}"/>
  </bookViews>
  <sheets>
    <sheet name="About" sheetId="1" r:id="rId1"/>
    <sheet name="Inflation Reduction Act" sheetId="24" r:id="rId2"/>
    <sheet name="Subsidies Paid" sheetId="12" r:id="rId3"/>
    <sheet name="AEO 2022 Table 1" sheetId="3" r:id="rId4"/>
    <sheet name="AEO 2023 Table 1" sheetId="21" r:id="rId5"/>
    <sheet name="AEO 2022 Table 8" sheetId="9" r:id="rId6"/>
    <sheet name="AEO 2023 Table 8" sheetId="22" r:id="rId7"/>
    <sheet name="AEO 2022 Table 11" sheetId="6" r:id="rId8"/>
    <sheet name="AEO 2023 Table 11" sheetId="23" r:id="rId9"/>
    <sheet name="Calculations" sheetId="14" r:id="rId10"/>
    <sheet name="Wind PV Calcs" sheetId="20" r:id="rId11"/>
    <sheet name="Monetizing Tax Credit Penalty" sheetId="17" r:id="rId12"/>
    <sheet name="BS-BSfTFpEUP" sheetId="10" r:id="rId13"/>
    <sheet name="BS-BSpUEO" sheetId="19" r:id="rId14"/>
    <sheet name="BS-BSpUECB" sheetId="16" r:id="rId15"/>
    <sheet name="JCT Table 1_Notes" sheetId="15" r:id="rId16"/>
  </sheets>
  <externalReferences>
    <externalReference r:id="rId17"/>
  </externalReferences>
  <definedNames>
    <definedName name="dollars_2020_2012">About!$A$76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19" i="24" l="1"/>
  <c r="AB119" i="24"/>
  <c r="AA119" i="24"/>
  <c r="AA120" i="24" s="1"/>
  <c r="Z119" i="24"/>
  <c r="Y119" i="24"/>
  <c r="X119" i="24"/>
  <c r="W119" i="24"/>
  <c r="V119" i="24"/>
  <c r="V120" i="24" s="1"/>
  <c r="U119" i="24"/>
  <c r="T119" i="24"/>
  <c r="S119" i="24"/>
  <c r="R119" i="24"/>
  <c r="Q119" i="24"/>
  <c r="P119" i="24"/>
  <c r="O119" i="24"/>
  <c r="O120" i="24" s="1"/>
  <c r="N119" i="24"/>
  <c r="N120" i="24" s="1"/>
  <c r="M119" i="24"/>
  <c r="L119" i="24"/>
  <c r="K119" i="24"/>
  <c r="K120" i="24" s="1"/>
  <c r="M5" i="19" s="1"/>
  <c r="J119" i="24"/>
  <c r="I119" i="24"/>
  <c r="H119" i="24"/>
  <c r="G119" i="24"/>
  <c r="F119" i="24"/>
  <c r="F120" i="24" s="1"/>
  <c r="H5" i="19" s="1"/>
  <c r="E119" i="24"/>
  <c r="D119" i="24"/>
  <c r="C119" i="24"/>
  <c r="C120" i="24" s="1"/>
  <c r="E5" i="19" s="1"/>
  <c r="B119" i="24"/>
  <c r="AC115" i="24"/>
  <c r="AB115" i="24"/>
  <c r="AA115" i="24"/>
  <c r="Z115" i="24"/>
  <c r="Y115" i="24"/>
  <c r="X115" i="24"/>
  <c r="W115" i="24"/>
  <c r="V115" i="24"/>
  <c r="U115" i="24"/>
  <c r="T115" i="24"/>
  <c r="S115" i="24"/>
  <c r="R115" i="24"/>
  <c r="Q115" i="24"/>
  <c r="P115" i="24"/>
  <c r="O115" i="24"/>
  <c r="N115" i="24"/>
  <c r="M115" i="24"/>
  <c r="L115" i="24"/>
  <c r="K115" i="24"/>
  <c r="J115" i="24"/>
  <c r="I115" i="24"/>
  <c r="H115" i="24"/>
  <c r="G115" i="24"/>
  <c r="F115" i="24"/>
  <c r="E115" i="24"/>
  <c r="D115" i="24"/>
  <c r="C115" i="24"/>
  <c r="B115" i="24"/>
  <c r="AC111" i="24"/>
  <c r="AB111" i="24"/>
  <c r="AA111" i="24"/>
  <c r="Z111" i="24"/>
  <c r="Y111" i="24"/>
  <c r="X111" i="24"/>
  <c r="W111" i="24"/>
  <c r="V111" i="24"/>
  <c r="U111" i="24"/>
  <c r="T111" i="24"/>
  <c r="S111" i="24"/>
  <c r="R111" i="24"/>
  <c r="Q111" i="24"/>
  <c r="P111" i="24"/>
  <c r="O111" i="24"/>
  <c r="N111" i="24"/>
  <c r="M111" i="24"/>
  <c r="L111" i="24"/>
  <c r="K111" i="24"/>
  <c r="J111" i="24"/>
  <c r="I111" i="24"/>
  <c r="H111" i="24"/>
  <c r="G111" i="24"/>
  <c r="F111" i="24"/>
  <c r="E111" i="24"/>
  <c r="D111" i="24"/>
  <c r="C111" i="24"/>
  <c r="B111" i="24"/>
  <c r="AC107" i="24"/>
  <c r="AB107" i="24"/>
  <c r="AA107" i="24"/>
  <c r="Z107" i="24"/>
  <c r="Y107" i="24"/>
  <c r="X107" i="24"/>
  <c r="W107" i="24"/>
  <c r="V107" i="24"/>
  <c r="U107" i="24"/>
  <c r="T107" i="24"/>
  <c r="S107" i="24"/>
  <c r="R107" i="24"/>
  <c r="Q107" i="24"/>
  <c r="P107" i="24"/>
  <c r="O107" i="24"/>
  <c r="N107" i="24"/>
  <c r="M107" i="24"/>
  <c r="L107" i="24"/>
  <c r="K107" i="24"/>
  <c r="J107" i="24"/>
  <c r="I107" i="24"/>
  <c r="H107" i="24"/>
  <c r="G107" i="24"/>
  <c r="F107" i="24"/>
  <c r="E107" i="24"/>
  <c r="D107" i="24"/>
  <c r="C107" i="24"/>
  <c r="B107" i="24"/>
  <c r="R102" i="24"/>
  <c r="S102" i="24"/>
  <c r="T102" i="24"/>
  <c r="U102" i="24"/>
  <c r="V102" i="24"/>
  <c r="W102" i="24"/>
  <c r="X102" i="24"/>
  <c r="Y102" i="24"/>
  <c r="Z102" i="24"/>
  <c r="AA102" i="24"/>
  <c r="AB102" i="24"/>
  <c r="AC102" i="24"/>
  <c r="R99" i="24"/>
  <c r="S99" i="24"/>
  <c r="T99" i="24"/>
  <c r="U99" i="24"/>
  <c r="V99" i="24"/>
  <c r="W99" i="24"/>
  <c r="X99" i="24"/>
  <c r="Y99" i="24"/>
  <c r="Z99" i="24"/>
  <c r="AA99" i="24"/>
  <c r="AB99" i="24"/>
  <c r="AC99" i="24"/>
  <c r="C99" i="24"/>
  <c r="D99" i="24"/>
  <c r="E99" i="24"/>
  <c r="F99" i="24"/>
  <c r="G99" i="24"/>
  <c r="H99" i="24"/>
  <c r="I99" i="24"/>
  <c r="J99" i="24"/>
  <c r="K99" i="24"/>
  <c r="L99" i="24"/>
  <c r="M99" i="24"/>
  <c r="N99" i="24"/>
  <c r="O99" i="24"/>
  <c r="P99" i="24"/>
  <c r="Q99" i="24"/>
  <c r="B99" i="24"/>
  <c r="C102" i="24"/>
  <c r="D102" i="24"/>
  <c r="E102" i="24"/>
  <c r="F102" i="24"/>
  <c r="G102" i="24"/>
  <c r="H102" i="24"/>
  <c r="I102" i="24"/>
  <c r="J102" i="24"/>
  <c r="K102" i="24"/>
  <c r="L102" i="24"/>
  <c r="M102" i="24"/>
  <c r="N102" i="24"/>
  <c r="O102" i="24"/>
  <c r="P102" i="24"/>
  <c r="Q102" i="24"/>
  <c r="B102" i="24"/>
  <c r="C15" i="16"/>
  <c r="B15" i="16"/>
  <c r="C11" i="16"/>
  <c r="B11" i="16"/>
  <c r="C9" i="16"/>
  <c r="B9" i="16"/>
  <c r="C8" i="16"/>
  <c r="B8" i="16"/>
  <c r="G120" i="24"/>
  <c r="I5" i="19" s="1"/>
  <c r="S120" i="24"/>
  <c r="W120" i="24"/>
  <c r="C118" i="24"/>
  <c r="D118" i="24"/>
  <c r="D120" i="24" s="1"/>
  <c r="F5" i="19" s="1"/>
  <c r="E118" i="24"/>
  <c r="E120" i="24" s="1"/>
  <c r="G5" i="19" s="1"/>
  <c r="F118" i="24"/>
  <c r="G118" i="24"/>
  <c r="H118" i="24"/>
  <c r="I118" i="24"/>
  <c r="J118" i="24"/>
  <c r="K118" i="24"/>
  <c r="L118" i="24"/>
  <c r="L120" i="24" s="1"/>
  <c r="M118" i="24"/>
  <c r="M120" i="24" s="1"/>
  <c r="N118" i="24"/>
  <c r="O118" i="24"/>
  <c r="P118" i="24"/>
  <c r="Q118" i="24"/>
  <c r="Q120" i="24" s="1"/>
  <c r="R118" i="24"/>
  <c r="S118" i="24"/>
  <c r="T118" i="24"/>
  <c r="T120" i="24" s="1"/>
  <c r="U118" i="24"/>
  <c r="U120" i="24" s="1"/>
  <c r="V118" i="24"/>
  <c r="W118" i="24"/>
  <c r="X118" i="24"/>
  <c r="Y118" i="24"/>
  <c r="Y120" i="24" s="1"/>
  <c r="Z118" i="24"/>
  <c r="AA118" i="24"/>
  <c r="AB118" i="24"/>
  <c r="AB120" i="24" s="1"/>
  <c r="AC118" i="24"/>
  <c r="AC120" i="24" s="1"/>
  <c r="B118"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I120" i="24" l="1"/>
  <c r="K5" i="19" s="1"/>
  <c r="X120" i="24"/>
  <c r="P120" i="24"/>
  <c r="H120" i="24"/>
  <c r="J5" i="19" s="1"/>
  <c r="R120" i="24"/>
  <c r="J120" i="24"/>
  <c r="L5" i="19" s="1"/>
  <c r="Z120" i="24"/>
  <c r="B120"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C5" i="19" l="1"/>
  <c r="D5" i="19"/>
  <c r="N5" i="19"/>
  <c r="O5" i="19"/>
  <c r="P5" i="19"/>
  <c r="Q5" i="19"/>
  <c r="R5" i="19"/>
  <c r="S5" i="19"/>
  <c r="T5" i="19"/>
  <c r="U5" i="19"/>
  <c r="V5" i="19"/>
  <c r="W5" i="19"/>
  <c r="X5" i="19"/>
  <c r="Y5" i="19"/>
  <c r="Z5" i="19"/>
  <c r="AA5" i="19"/>
  <c r="AB5" i="19"/>
  <c r="AC5" i="19"/>
  <c r="AD5" i="19"/>
  <c r="AE5" i="19"/>
  <c r="B5" i="19"/>
  <c r="V26" i="14"/>
  <c r="V19" i="14"/>
  <c r="AC146" i="24"/>
  <c r="AG12" i="14" s="1"/>
  <c r="AG14" i="14" s="1"/>
  <c r="AE15" i="16" s="1"/>
  <c r="AB146" i="24"/>
  <c r="AF12" i="14" s="1"/>
  <c r="AF14" i="14" s="1"/>
  <c r="AD15" i="16" s="1"/>
  <c r="AA146" i="24"/>
  <c r="AE12" i="14" s="1"/>
  <c r="AE14" i="14" s="1"/>
  <c r="AC15" i="16" s="1"/>
  <c r="Z146" i="24"/>
  <c r="AD12" i="14" s="1"/>
  <c r="AD14" i="14" s="1"/>
  <c r="AB15" i="16" s="1"/>
  <c r="Y146" i="24"/>
  <c r="AC12" i="14" s="1"/>
  <c r="AC14" i="14" s="1"/>
  <c r="AA15" i="16" s="1"/>
  <c r="X146" i="24"/>
  <c r="AB12" i="14" s="1"/>
  <c r="AB14" i="14" s="1"/>
  <c r="Z15" i="16" s="1"/>
  <c r="W146" i="24"/>
  <c r="AA12" i="14" s="1"/>
  <c r="AA14" i="14" s="1"/>
  <c r="Y15" i="16" s="1"/>
  <c r="V146" i="24"/>
  <c r="Z12" i="14" s="1"/>
  <c r="Z14" i="14" s="1"/>
  <c r="X15" i="16" s="1"/>
  <c r="U146" i="24"/>
  <c r="Y12" i="14" s="1"/>
  <c r="Y14" i="14" s="1"/>
  <c r="W15" i="16" s="1"/>
  <c r="T146" i="24"/>
  <c r="X12" i="14" s="1"/>
  <c r="X14" i="14" s="1"/>
  <c r="V15" i="16" s="1"/>
  <c r="S146" i="24"/>
  <c r="W12" i="14" s="1"/>
  <c r="W14" i="14" s="1"/>
  <c r="U15" i="16" s="1"/>
  <c r="R146" i="24"/>
  <c r="V12" i="14" s="1"/>
  <c r="V14" i="14" s="1"/>
  <c r="T15" i="16" s="1"/>
  <c r="Q146" i="24"/>
  <c r="U12" i="14" s="1"/>
  <c r="P146" i="24"/>
  <c r="T12" i="14" s="1"/>
  <c r="O146" i="24"/>
  <c r="S12" i="14" s="1"/>
  <c r="N146" i="24"/>
  <c r="R12" i="14" s="1"/>
  <c r="M146" i="24"/>
  <c r="Q12" i="14" s="1"/>
  <c r="L146" i="24"/>
  <c r="P12" i="14" s="1"/>
  <c r="K146" i="24"/>
  <c r="O12" i="14" s="1"/>
  <c r="J146" i="24"/>
  <c r="N12" i="14" s="1"/>
  <c r="I146" i="24"/>
  <c r="M12" i="14" s="1"/>
  <c r="H146" i="24"/>
  <c r="L12" i="14" s="1"/>
  <c r="G146" i="24"/>
  <c r="K12" i="14" s="1"/>
  <c r="F146" i="24"/>
  <c r="J12" i="14" s="1"/>
  <c r="E146" i="24"/>
  <c r="I12" i="14" s="1"/>
  <c r="D146" i="24"/>
  <c r="H12" i="14" s="1"/>
  <c r="AC143" i="24"/>
  <c r="AB143" i="24"/>
  <c r="AA143" i="24"/>
  <c r="Z143" i="24"/>
  <c r="Y143" i="24"/>
  <c r="X143" i="24"/>
  <c r="W143" i="24"/>
  <c r="V143" i="24"/>
  <c r="U143" i="24"/>
  <c r="T143" i="24"/>
  <c r="S143" i="24"/>
  <c r="R143" i="24"/>
  <c r="Q143" i="24"/>
  <c r="P143" i="24"/>
  <c r="O143" i="24"/>
  <c r="N143" i="24"/>
  <c r="M143" i="24"/>
  <c r="L143" i="24"/>
  <c r="K143" i="24"/>
  <c r="J143" i="24"/>
  <c r="I143" i="24"/>
  <c r="H143" i="24"/>
  <c r="G143" i="24"/>
  <c r="F143" i="24"/>
  <c r="E143" i="24"/>
  <c r="D143" i="24"/>
  <c r="C143" i="24" s="1"/>
  <c r="B143" i="24" s="1"/>
  <c r="H26" i="14" s="1"/>
  <c r="F11" i="16" s="1"/>
  <c r="AC140" i="24"/>
  <c r="AB140" i="24"/>
  <c r="AA140" i="24"/>
  <c r="Z140" i="24"/>
  <c r="Y140" i="24"/>
  <c r="X140" i="24"/>
  <c r="W140" i="24"/>
  <c r="V140" i="24"/>
  <c r="U140" i="24"/>
  <c r="T140" i="24"/>
  <c r="S140" i="24"/>
  <c r="R140" i="24"/>
  <c r="Q140" i="24"/>
  <c r="U19" i="14" s="1"/>
  <c r="S9" i="16" s="1"/>
  <c r="P140" i="24"/>
  <c r="T19" i="14" s="1"/>
  <c r="R9" i="16" s="1"/>
  <c r="O140" i="24"/>
  <c r="S19" i="14" s="1"/>
  <c r="Q9" i="16" s="1"/>
  <c r="N140" i="24"/>
  <c r="R19" i="14" s="1"/>
  <c r="P9" i="16" s="1"/>
  <c r="M140" i="24"/>
  <c r="Q19" i="14" s="1"/>
  <c r="O9" i="16" s="1"/>
  <c r="L140" i="24"/>
  <c r="P19" i="14" s="1"/>
  <c r="N9" i="16" s="1"/>
  <c r="K140" i="24"/>
  <c r="O19" i="14" s="1"/>
  <c r="M9" i="16" s="1"/>
  <c r="J140" i="24"/>
  <c r="N19" i="14" s="1"/>
  <c r="L9" i="16" s="1"/>
  <c r="I140" i="24"/>
  <c r="M19" i="14" s="1"/>
  <c r="K9" i="16" s="1"/>
  <c r="H140" i="24"/>
  <c r="L19" i="14" s="1"/>
  <c r="J9" i="16" s="1"/>
  <c r="G140" i="24"/>
  <c r="K19" i="14" s="1"/>
  <c r="I9" i="16" s="1"/>
  <c r="F140" i="24"/>
  <c r="J19" i="14" s="1"/>
  <c r="H9" i="16" s="1"/>
  <c r="E140" i="24"/>
  <c r="I19" i="14" s="1"/>
  <c r="G9" i="16" s="1"/>
  <c r="D140" i="24"/>
  <c r="H19" i="14" s="1"/>
  <c r="F9" i="16" s="1"/>
  <c r="B84" i="24"/>
  <c r="B83" i="24"/>
  <c r="J114" i="24" s="1"/>
  <c r="H57" i="24"/>
  <c r="B53" i="24"/>
  <c r="B57" i="24" s="1"/>
  <c r="C57" i="24" s="1"/>
  <c r="B34" i="24"/>
  <c r="B3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K14" i="14" l="1"/>
  <c r="I15" i="16"/>
  <c r="S14" i="14"/>
  <c r="Q15" i="16"/>
  <c r="G26" i="14"/>
  <c r="E11" i="16" s="1"/>
  <c r="Q14" i="14"/>
  <c r="O15" i="16"/>
  <c r="R14" i="14"/>
  <c r="P15" i="16"/>
  <c r="L14" i="14"/>
  <c r="J15" i="16"/>
  <c r="M14" i="14"/>
  <c r="K15" i="16"/>
  <c r="U14" i="14"/>
  <c r="S15" i="16"/>
  <c r="J14" i="14"/>
  <c r="H15" i="16"/>
  <c r="N14" i="14"/>
  <c r="L15" i="16"/>
  <c r="P14" i="14"/>
  <c r="N15" i="16"/>
  <c r="T14" i="14"/>
  <c r="R15" i="16"/>
  <c r="O14" i="14"/>
  <c r="M15" i="16"/>
  <c r="H14" i="14"/>
  <c r="F15" i="16"/>
  <c r="I14" i="14"/>
  <c r="G15" i="16"/>
  <c r="J106" i="24"/>
  <c r="J108" i="24" s="1"/>
  <c r="V98" i="24"/>
  <c r="X7" i="19" s="1"/>
  <c r="R106" i="24"/>
  <c r="R108" i="24" s="1"/>
  <c r="C140" i="24"/>
  <c r="F26" i="14"/>
  <c r="D11" i="16" s="1"/>
  <c r="O26" i="14"/>
  <c r="M11" i="16" s="1"/>
  <c r="N26" i="14"/>
  <c r="L11" i="16" s="1"/>
  <c r="J116" i="24"/>
  <c r="L18" i="19" s="1"/>
  <c r="B54" i="24"/>
  <c r="H63" i="24" s="1"/>
  <c r="R63" i="24" s="1"/>
  <c r="R64" i="24" s="1"/>
  <c r="S137" i="24" s="1"/>
  <c r="U26" i="14"/>
  <c r="S11" i="16" s="1"/>
  <c r="M26" i="14"/>
  <c r="K11" i="16" s="1"/>
  <c r="Z106" i="24"/>
  <c r="T26" i="14"/>
  <c r="R11" i="16" s="1"/>
  <c r="L26" i="14"/>
  <c r="J11" i="16" s="1"/>
  <c r="F110" i="24"/>
  <c r="S26" i="14"/>
  <c r="Q11" i="16" s="1"/>
  <c r="K26" i="14"/>
  <c r="I11" i="16" s="1"/>
  <c r="D57" i="24"/>
  <c r="E57" i="24" s="1"/>
  <c r="F57" i="24" s="1"/>
  <c r="G57" i="24" s="1"/>
  <c r="B63" i="24"/>
  <c r="B64" i="24" s="1"/>
  <c r="AB114" i="24"/>
  <c r="N110" i="24"/>
  <c r="R26" i="14"/>
  <c r="P11" i="16" s="1"/>
  <c r="J26" i="14"/>
  <c r="H11" i="16" s="1"/>
  <c r="F98" i="24"/>
  <c r="V110" i="24"/>
  <c r="C146" i="24"/>
  <c r="Q26" i="14"/>
  <c r="O11" i="16" s="1"/>
  <c r="I26" i="14"/>
  <c r="G11" i="16" s="1"/>
  <c r="N98" i="24"/>
  <c r="P26" i="14"/>
  <c r="N11" i="16" s="1"/>
  <c r="Y63" i="24"/>
  <c r="Y64" i="24" s="1"/>
  <c r="Z137" i="24" s="1"/>
  <c r="X63" i="24"/>
  <c r="X64" i="24" s="1"/>
  <c r="Y137" i="24" s="1"/>
  <c r="W63" i="24"/>
  <c r="W64" i="24" s="1"/>
  <c r="X137" i="24" s="1"/>
  <c r="I98" i="24"/>
  <c r="Y98" i="24"/>
  <c r="M106" i="24"/>
  <c r="AC106" i="24"/>
  <c r="Y110" i="24"/>
  <c r="E114" i="24"/>
  <c r="J98" i="24"/>
  <c r="R98" i="24"/>
  <c r="Z98" i="24"/>
  <c r="F106" i="24"/>
  <c r="N106" i="24"/>
  <c r="V106" i="24"/>
  <c r="J110" i="24"/>
  <c r="R110" i="24"/>
  <c r="Z110" i="24"/>
  <c r="F114" i="24"/>
  <c r="N114" i="24"/>
  <c r="V114" i="24"/>
  <c r="Q98" i="24"/>
  <c r="U106" i="24"/>
  <c r="I110" i="24"/>
  <c r="M114" i="24"/>
  <c r="U114" i="24"/>
  <c r="AC114" i="24"/>
  <c r="K98" i="24"/>
  <c r="S98" i="24"/>
  <c r="AA98" i="24"/>
  <c r="S101" i="24"/>
  <c r="G106" i="24"/>
  <c r="O106" i="24"/>
  <c r="W106" i="24"/>
  <c r="K110" i="24"/>
  <c r="S110" i="24"/>
  <c r="AA110" i="24"/>
  <c r="G114" i="24"/>
  <c r="O114" i="24"/>
  <c r="W114" i="24"/>
  <c r="E106" i="24"/>
  <c r="Q110" i="24"/>
  <c r="D98" i="24"/>
  <c r="L98" i="24"/>
  <c r="T98" i="24"/>
  <c r="AB98" i="24"/>
  <c r="H106" i="24"/>
  <c r="P106" i="24"/>
  <c r="X106" i="24"/>
  <c r="D110" i="24"/>
  <c r="L110" i="24"/>
  <c r="T110" i="24"/>
  <c r="AB110" i="24"/>
  <c r="H114" i="24"/>
  <c r="P114" i="24"/>
  <c r="X114" i="24"/>
  <c r="E98" i="24"/>
  <c r="M98" i="24"/>
  <c r="U98" i="24"/>
  <c r="AC98" i="24"/>
  <c r="I106" i="24"/>
  <c r="Q106" i="24"/>
  <c r="Y106" i="24"/>
  <c r="E110" i="24"/>
  <c r="M110" i="24"/>
  <c r="U110" i="24"/>
  <c r="AC110" i="24"/>
  <c r="I114" i="24"/>
  <c r="Q114" i="24"/>
  <c r="Y114" i="24"/>
  <c r="R114" i="24"/>
  <c r="G98" i="24"/>
  <c r="O98" i="24"/>
  <c r="W98" i="24"/>
  <c r="K106" i="24"/>
  <c r="S106" i="24"/>
  <c r="AA106" i="24"/>
  <c r="G110" i="24"/>
  <c r="O110" i="24"/>
  <c r="W110" i="24"/>
  <c r="K114" i="24"/>
  <c r="S114" i="24"/>
  <c r="AA114" i="24"/>
  <c r="Z114" i="24"/>
  <c r="H98" i="24"/>
  <c r="P98" i="24"/>
  <c r="X98" i="24"/>
  <c r="D106" i="24"/>
  <c r="L106" i="24"/>
  <c r="T106" i="24"/>
  <c r="AB106" i="24"/>
  <c r="H110" i="24"/>
  <c r="P110" i="24"/>
  <c r="X110" i="24"/>
  <c r="D114" i="24"/>
  <c r="L114" i="24"/>
  <c r="T114" i="24"/>
  <c r="E109" i="14"/>
  <c r="D51" i="14"/>
  <c r="D26" i="14"/>
  <c r="E26" i="14"/>
  <c r="W26" i="14"/>
  <c r="X26" i="14" s="1"/>
  <c r="Y26" i="14" s="1"/>
  <c r="Z26" i="14" s="1"/>
  <c r="AA26" i="14" s="1"/>
  <c r="AB26" i="14" s="1"/>
  <c r="AC26" i="14" s="1"/>
  <c r="AD26" i="14" s="1"/>
  <c r="AE26" i="14" s="1"/>
  <c r="AF26" i="14" s="1"/>
  <c r="AG26" i="14" s="1"/>
  <c r="D19" i="14"/>
  <c r="E19" i="14"/>
  <c r="W19" i="14"/>
  <c r="X19" i="14" s="1"/>
  <c r="Y19" i="14" s="1"/>
  <c r="Z19" i="14" s="1"/>
  <c r="AA19" i="14" s="1"/>
  <c r="AB19" i="14" s="1"/>
  <c r="AC19" i="14" s="1"/>
  <c r="AD19" i="14" s="1"/>
  <c r="AE19" i="14" s="1"/>
  <c r="AF19" i="14" s="1"/>
  <c r="AG19" i="14" s="1"/>
  <c r="D12" i="14"/>
  <c r="E12" i="14"/>
  <c r="D5" i="14"/>
  <c r="E5" i="14"/>
  <c r="M5" i="14"/>
  <c r="N5" i="14"/>
  <c r="O5" i="14"/>
  <c r="P5" i="14" s="1"/>
  <c r="Q5" i="14" s="1"/>
  <c r="R5" i="14" s="1"/>
  <c r="S5" i="14" s="1"/>
  <c r="T5" i="14" s="1"/>
  <c r="U5" i="14" s="1"/>
  <c r="V5" i="14" s="1"/>
  <c r="W5" i="14" s="1"/>
  <c r="X5" i="14" s="1"/>
  <c r="Y5" i="14" s="1"/>
  <c r="Z5" i="14" s="1"/>
  <c r="AA5" i="14" s="1"/>
  <c r="AB5" i="14" s="1"/>
  <c r="AC5" i="14" s="1"/>
  <c r="AD5" i="14" s="1"/>
  <c r="AE5" i="14" s="1"/>
  <c r="AF5" i="14" s="1"/>
  <c r="AG5" i="14" s="1"/>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L63" i="24" l="1"/>
  <c r="L64" i="24" s="1"/>
  <c r="Z63" i="24"/>
  <c r="Z64" i="24" s="1"/>
  <c r="V63" i="24"/>
  <c r="V64" i="24" s="1"/>
  <c r="W137" i="24" s="1"/>
  <c r="O63" i="24"/>
  <c r="O64" i="24" s="1"/>
  <c r="P137" i="24" s="1"/>
  <c r="G19" i="14"/>
  <c r="E9" i="16" s="1"/>
  <c r="B140" i="24"/>
  <c r="F19" i="14" s="1"/>
  <c r="D9" i="16" s="1"/>
  <c r="C63" i="24"/>
  <c r="C64" i="24" s="1"/>
  <c r="D137" i="24" s="1"/>
  <c r="C137" i="24" s="1"/>
  <c r="T63" i="24"/>
  <c r="T64" i="24" s="1"/>
  <c r="U137" i="24" s="1"/>
  <c r="Y101" i="24"/>
  <c r="Y103" i="24" s="1"/>
  <c r="AA8" i="19" s="1"/>
  <c r="AD63" i="24"/>
  <c r="AD64" i="24" s="1"/>
  <c r="I63" i="24"/>
  <c r="I64" i="24" s="1"/>
  <c r="J137" i="24" s="1"/>
  <c r="U63" i="24"/>
  <c r="U64" i="24" s="1"/>
  <c r="Q63" i="24"/>
  <c r="Q64" i="24" s="1"/>
  <c r="AB63" i="24"/>
  <c r="AB64" i="24" s="1"/>
  <c r="J63" i="24"/>
  <c r="J64" i="24" s="1"/>
  <c r="M63" i="24"/>
  <c r="M64" i="24" s="1"/>
  <c r="N137" i="24" s="1"/>
  <c r="K63" i="24"/>
  <c r="K64" i="24" s="1"/>
  <c r="AC63" i="24"/>
  <c r="AC64" i="24" s="1"/>
  <c r="H64" i="24"/>
  <c r="I137" i="24" s="1"/>
  <c r="S63" i="24"/>
  <c r="S64" i="24" s="1"/>
  <c r="T137" i="24" s="1"/>
  <c r="N63" i="24"/>
  <c r="N64" i="24" s="1"/>
  <c r="O137" i="24" s="1"/>
  <c r="P63" i="24"/>
  <c r="P64" i="24" s="1"/>
  <c r="AA63" i="24"/>
  <c r="AA64" i="24" s="1"/>
  <c r="AB137" i="24" s="1"/>
  <c r="Z108" i="24"/>
  <c r="H112" i="24"/>
  <c r="R7" i="19"/>
  <c r="G112" i="24"/>
  <c r="R116" i="24"/>
  <c r="T18" i="19" s="1"/>
  <c r="Y108" i="24"/>
  <c r="O7" i="19"/>
  <c r="V7" i="19"/>
  <c r="G116" i="24"/>
  <c r="I18" i="19" s="1"/>
  <c r="S103" i="24"/>
  <c r="U8" i="19" s="1"/>
  <c r="I112" i="24"/>
  <c r="J112" i="24"/>
  <c r="T7" i="19"/>
  <c r="AA7" i="19"/>
  <c r="F112" i="24"/>
  <c r="P112" i="24"/>
  <c r="I7" i="19"/>
  <c r="W7" i="19"/>
  <c r="AD7" i="19"/>
  <c r="M116" i="24"/>
  <c r="O18" i="19" s="1"/>
  <c r="AB108" i="24"/>
  <c r="Y116" i="24"/>
  <c r="AA18" i="19" s="1"/>
  <c r="G7" i="19"/>
  <c r="V108" i="24"/>
  <c r="S108" i="24"/>
  <c r="I108" i="24"/>
  <c r="X116" i="24"/>
  <c r="Z18" i="19" s="1"/>
  <c r="S112" i="24"/>
  <c r="N108" i="24"/>
  <c r="P7" i="19"/>
  <c r="L108" i="24"/>
  <c r="K108" i="24"/>
  <c r="I116" i="24"/>
  <c r="K18" i="19" s="1"/>
  <c r="P116" i="24"/>
  <c r="R18" i="19" s="1"/>
  <c r="H108" i="24"/>
  <c r="Q112" i="24"/>
  <c r="K112" i="24"/>
  <c r="U7" i="19"/>
  <c r="V116" i="24"/>
  <c r="X18" i="19" s="1"/>
  <c r="F108" i="24"/>
  <c r="E116" i="24"/>
  <c r="G18" i="19" s="1"/>
  <c r="AB116" i="24"/>
  <c r="AD18" i="19" s="1"/>
  <c r="N112" i="24"/>
  <c r="T116" i="24"/>
  <c r="V18" i="19" s="1"/>
  <c r="AA116" i="24"/>
  <c r="AC18" i="19" s="1"/>
  <c r="L116" i="24"/>
  <c r="N18" i="19" s="1"/>
  <c r="S116" i="24"/>
  <c r="U18" i="19" s="1"/>
  <c r="AC112" i="24"/>
  <c r="H116" i="24"/>
  <c r="J18" i="19" s="1"/>
  <c r="E108" i="24"/>
  <c r="W108" i="24"/>
  <c r="M7" i="19"/>
  <c r="N116" i="24"/>
  <c r="P18" i="19" s="1"/>
  <c r="Z101" i="24"/>
  <c r="Y112" i="24"/>
  <c r="Z7" i="19"/>
  <c r="E112" i="24"/>
  <c r="O116" i="24"/>
  <c r="Q18" i="19" s="1"/>
  <c r="AB7" i="19"/>
  <c r="H7" i="19"/>
  <c r="J7" i="19"/>
  <c r="Q108" i="24"/>
  <c r="X108" i="24"/>
  <c r="AA112" i="24"/>
  <c r="U108" i="24"/>
  <c r="K7" i="19"/>
  <c r="Z116" i="24"/>
  <c r="AB18" i="19" s="1"/>
  <c r="AC7" i="19"/>
  <c r="K116" i="24"/>
  <c r="M18" i="19" s="1"/>
  <c r="U112" i="24"/>
  <c r="AB112" i="24"/>
  <c r="AC116" i="24"/>
  <c r="AE18" i="19" s="1"/>
  <c r="AC108" i="24"/>
  <c r="B146" i="24"/>
  <c r="F12" i="14" s="1"/>
  <c r="G12" i="14"/>
  <c r="O112" i="24"/>
  <c r="L112" i="24"/>
  <c r="R112" i="24"/>
  <c r="AA108" i="24"/>
  <c r="N7" i="19"/>
  <c r="L7" i="19"/>
  <c r="T108" i="24"/>
  <c r="Q116" i="24"/>
  <c r="S18" i="19" s="1"/>
  <c r="P108" i="24"/>
  <c r="S7" i="19"/>
  <c r="X101" i="24"/>
  <c r="Y7" i="19"/>
  <c r="O108" i="24"/>
  <c r="F116" i="24"/>
  <c r="H18" i="19" s="1"/>
  <c r="X112" i="24"/>
  <c r="P101" i="24"/>
  <c r="W112" i="24"/>
  <c r="Q7" i="19"/>
  <c r="M112" i="24"/>
  <c r="AE7" i="19"/>
  <c r="T112" i="24"/>
  <c r="W116" i="24"/>
  <c r="Y18" i="19" s="1"/>
  <c r="G108" i="24"/>
  <c r="U116" i="24"/>
  <c r="W18" i="19" s="1"/>
  <c r="Z112" i="24"/>
  <c r="M108" i="24"/>
  <c r="V112" i="24"/>
  <c r="C114" i="24"/>
  <c r="D116" i="24"/>
  <c r="F18" i="19" s="1"/>
  <c r="O101" i="24"/>
  <c r="N101" i="24"/>
  <c r="T101" i="24"/>
  <c r="V137" i="24"/>
  <c r="V101" i="24"/>
  <c r="F7" i="19"/>
  <c r="C98" i="24"/>
  <c r="C106" i="24"/>
  <c r="D108" i="24"/>
  <c r="D112" i="24"/>
  <c r="C110" i="24"/>
  <c r="D46" i="14"/>
  <c r="D101" i="24" l="1"/>
  <c r="G14" i="14"/>
  <c r="E15" i="16"/>
  <c r="W101" i="24"/>
  <c r="W103" i="24" s="1"/>
  <c r="Y8" i="19" s="1"/>
  <c r="F14" i="14"/>
  <c r="D15" i="16"/>
  <c r="U101" i="24"/>
  <c r="H5" i="14"/>
  <c r="F8" i="16" s="1"/>
  <c r="D63" i="24"/>
  <c r="AA137" i="24"/>
  <c r="AA101" i="24"/>
  <c r="AA103" i="24" s="1"/>
  <c r="AC8" i="19" s="1"/>
  <c r="M137" i="24"/>
  <c r="M101" i="24"/>
  <c r="M103" i="24" s="1"/>
  <c r="O8" i="19" s="1"/>
  <c r="I101" i="24"/>
  <c r="I103" i="24" s="1"/>
  <c r="K8" i="19" s="1"/>
  <c r="J101" i="24"/>
  <c r="K137" i="24"/>
  <c r="K101" i="24"/>
  <c r="K103" i="24" s="1"/>
  <c r="M8" i="19" s="1"/>
  <c r="Q137" i="24"/>
  <c r="Q101" i="24"/>
  <c r="Q103" i="24" s="1"/>
  <c r="S8" i="19" s="1"/>
  <c r="AC137" i="24"/>
  <c r="AC101" i="24"/>
  <c r="AC103" i="24" s="1"/>
  <c r="AE8" i="19" s="1"/>
  <c r="R137" i="24"/>
  <c r="R101" i="24"/>
  <c r="R103" i="24" s="1"/>
  <c r="T8" i="19" s="1"/>
  <c r="AB101" i="24"/>
  <c r="AB103" i="24" s="1"/>
  <c r="AD8" i="19" s="1"/>
  <c r="L137" i="24"/>
  <c r="L101" i="24"/>
  <c r="L103" i="24" s="1"/>
  <c r="N8" i="19" s="1"/>
  <c r="Z103" i="24"/>
  <c r="AB8" i="19" s="1"/>
  <c r="P103" i="24"/>
  <c r="R8" i="19" s="1"/>
  <c r="N103" i="24"/>
  <c r="P8" i="19" s="1"/>
  <c r="J103" i="24"/>
  <c r="L8" i="19" s="1"/>
  <c r="U103" i="24"/>
  <c r="W8" i="19" s="1"/>
  <c r="B137" i="24"/>
  <c r="F5" i="14" s="1"/>
  <c r="D8" i="16" s="1"/>
  <c r="G5" i="14"/>
  <c r="E8" i="16" s="1"/>
  <c r="T103" i="24"/>
  <c r="V8" i="19" s="1"/>
  <c r="O103" i="24"/>
  <c r="Q8" i="19" s="1"/>
  <c r="X103" i="24"/>
  <c r="Z8" i="19" s="1"/>
  <c r="V103" i="24"/>
  <c r="X8" i="19" s="1"/>
  <c r="D64" i="24"/>
  <c r="E63" i="24"/>
  <c r="C108" i="24"/>
  <c r="B106" i="24"/>
  <c r="E7" i="19"/>
  <c r="B98" i="24"/>
  <c r="C112" i="24"/>
  <c r="B110" i="24"/>
  <c r="B114" i="24"/>
  <c r="C116" i="24"/>
  <c r="E18" i="19" s="1"/>
  <c r="A30" i="17"/>
  <c r="D103" i="24" l="1"/>
  <c r="C101" i="24"/>
  <c r="D7" i="19"/>
  <c r="B108" i="24"/>
  <c r="B116" i="24"/>
  <c r="D18" i="19" s="1"/>
  <c r="B112" i="24"/>
  <c r="E64" i="24"/>
  <c r="F63" i="24"/>
  <c r="E137" i="24"/>
  <c r="I5" i="14" s="1"/>
  <c r="G8" i="16" s="1"/>
  <c r="E101" i="24"/>
  <c r="D14" i="14"/>
  <c r="G11" i="12"/>
  <c r="H11" i="12"/>
  <c r="I11" i="12"/>
  <c r="F11" i="12"/>
  <c r="N10" i="12"/>
  <c r="M10" i="12"/>
  <c r="L10" i="12"/>
  <c r="C103" i="24" l="1"/>
  <c r="B101" i="24"/>
  <c r="B103" i="24" s="1"/>
  <c r="E103" i="24"/>
  <c r="F64" i="24"/>
  <c r="G63" i="24"/>
  <c r="G64" i="24" s="1"/>
  <c r="F137" i="24"/>
  <c r="J5" i="14" s="1"/>
  <c r="H8" i="16" s="1"/>
  <c r="F101" i="24"/>
  <c r="M11" i="12"/>
  <c r="L11" i="12"/>
  <c r="F103" i="24" l="1"/>
  <c r="H137" i="24"/>
  <c r="L5" i="14" s="1"/>
  <c r="J8" i="16" s="1"/>
  <c r="H101" i="24"/>
  <c r="G137" i="24"/>
  <c r="K5" i="14" s="1"/>
  <c r="I8" i="16" s="1"/>
  <c r="G101" i="24"/>
  <c r="B16" i="16"/>
  <c r="B17" i="16"/>
  <c r="G103" i="24" l="1"/>
  <c r="H103" i="24"/>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alcChain>
</file>

<file path=xl/sharedStrings.xml><?xml version="1.0" encoding="utf-8"?>
<sst xmlns="http://schemas.openxmlformats.org/spreadsheetml/2006/main" count="1717" uniqueCount="837">
  <si>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</si>
  <si>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</si>
  <si>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</si>
  <si>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</si>
  <si>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</si>
  <si>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</si>
  <si>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</si>
  <si>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</si>
  <si>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</si>
  <si>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</si>
  <si>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</si>
  <si>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</si>
  <si>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</si>
  <si>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</si>
  <si>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</si>
  <si>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</si>
  <si>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</si>
  <si>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</si>
  <si>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</si>
  <si>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</si>
  <si>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</si>
  <si>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</si>
  <si>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</si>
  <si>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</si>
  <si>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</si>
  <si>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</si>
  <si>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</si>
  <si>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</si>
  <si>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</si>
  <si>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</si>
  <si>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</si>
  <si>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</si>
  <si>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</si>
  <si>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</si>
  <si>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</si>
  <si>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</si>
  <si>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</si>
  <si>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</si>
  <si>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</si>
  <si>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</si>
  <si>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</si>
  <si>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</si>
  <si>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</si>
  <si>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</si>
  <si>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</si>
  <si>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</si>
  <si>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</si>
  <si>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</si>
  <si>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</si>
  <si>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</si>
  <si>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</si>
  <si>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</si>
  <si>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</si>
  <si>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</si>
  <si>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</si>
  <si>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</si>
  <si>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</si>
  <si>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</si>
  <si>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</si>
  <si>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</si>
  <si>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</si>
  <si>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</si>
  <si>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</si>
  <si>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</si>
  <si>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</si>
  <si>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</si>
  <si>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</si>
  <si>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</si>
  <si>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</si>
  <si>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</si>
  <si>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</si>
  <si>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</si>
  <si>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</si>
  <si>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</si>
  <si>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</si>
  <si>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</si>
  <si>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</si>
  <si>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</si>
  <si>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</si>
  <si>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</si>
  <si>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</si>
  <si>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</si>
  <si>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</si>
  <si>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</si>
  <si>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</si>
  <si>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</si>
  <si>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</si>
  <si>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</si>
  <si>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</si>
  <si>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</si>
  <si>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</si>
  <si>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</si>
  <si>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</si>
  <si>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</si>
  <si>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</si>
  <si>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</si>
  <si>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</si>
  <si>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</si>
  <si>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</si>
  <si>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</si>
  <si>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</si>
  <si>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</si>
  <si>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</si>
  <si>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</si>
  <si>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</si>
  <si>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</si>
  <si>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</si>
  <si>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</si>
  <si>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</si>
  <si>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</si>
  <si>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</si>
  <si>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</si>
  <si>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</si>
  <si>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</si>
  <si>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</si>
  <si>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</si>
  <si>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</si>
  <si>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</si>
  <si>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</si>
  <si>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</si>
  <si>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</si>
  <si>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</si>
  <si>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</si>
  <si>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</si>
  <si>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</si>
  <si>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</si>
  <si>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</si>
  <si>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</si>
  <si>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</si>
  <si>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</si>
  <si>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</si>
  <si>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</si>
  <si>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</si>
  <si>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</si>
  <si>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</si>
  <si>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</si>
  <si>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</si>
  <si>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</si>
  <si>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</si>
  <si>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</si>
  <si>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</si>
  <si>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</si>
  <si>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</si>
  <si>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</si>
  <si>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</si>
  <si>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</si>
  <si>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</si>
  <si>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</si>
  <si>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</si>
  <si>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</si>
  <si>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</si>
  <si>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</si>
  <si>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</si>
  <si>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</si>
  <si>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</si>
  <si>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</si>
  <si>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</si>
  <si>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</si>
  <si>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</si>
  <si>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</si>
  <si>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</si>
  <si>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</si>
  <si>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</si>
  <si>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</si>
  <si>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</si>
  <si>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</si>
  <si>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</si>
  <si>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</si>
  <si>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</si>
  <si>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</si>
  <si>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</si>
  <si>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</si>
  <si>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</si>
  <si>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</si>
  <si>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</si>
  <si>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</si>
  <si>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</si>
  <si>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</si>
  <si>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</si>
  <si>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</si>
  <si>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</si>
  <si>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</si>
  <si>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</si>
  <si>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</si>
  <si>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</si>
  <si>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</si>
  <si>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</si>
  <si>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</si>
  <si>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</si>
  <si>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</si>
  <si>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</si>
  <si>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</si>
  <si>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</si>
  <si>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</si>
  <si>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</si>
  <si>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</si>
  <si>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</si>
  <si>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</si>
  <si>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</si>
  <si>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</si>
  <si>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</si>
  <si>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</si>
  <si>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</si>
  <si>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</si>
  <si>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</si>
  <si>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</si>
  <si>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</si>
  <si>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</si>
  <si>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</si>
  <si>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</si>
  <si>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</si>
  <si>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</si>
  <si>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</si>
  <si>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</si>
  <si>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</si>
  <si>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</si>
  <si>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</si>
  <si>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</si>
  <si>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</si>
  <si>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</si>
  <si>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</si>
  <si>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</si>
  <si>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</si>
  <si>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</si>
  <si>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</si>
  <si>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</si>
  <si>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</si>
  <si>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</si>
  <si>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</si>
  <si>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</si>
  <si>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</si>
  <si>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</si>
  <si>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</si>
  <si>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</si>
  <si>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</si>
  <si>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</si>
  <si>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</si>
  <si>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</si>
  <si>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</si>
  <si>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</si>
  <si>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</si>
  <si>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</si>
  <si>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</si>
  <si>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</si>
  <si>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</si>
  <si>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</si>
  <si>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</si>
  <si>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</si>
  <si>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</si>
  <si>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</si>
  <si>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</si>
  <si>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</si>
  <si>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</si>
  <si>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</si>
  <si>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</si>
  <si>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</si>
  <si>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</si>
  <si>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</si>
  <si>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</si>
  <si>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</si>
  <si>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</si>
  <si>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</si>
  <si>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</si>
  <si>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</si>
  <si>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</si>
  <si>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</si>
  <si>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</si>
  <si>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</si>
  <si>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</si>
  <si>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</si>
  <si>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</si>
  <si>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</si>
  <si>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</si>
  <si>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</si>
  <si>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</si>
  <si>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</si>
  <si>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</si>
  <si>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</si>
  <si>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</si>
  <si>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</si>
  <si>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</si>
  <si>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</si>
  <si>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</si>
  <si>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</si>
  <si>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</si>
  <si>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</si>
  <si>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</si>
  <si>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</si>
  <si>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</si>
  <si>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</si>
  <si>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</si>
  <si>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</si>
  <si>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</si>
  <si>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</si>
  <si>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</si>
  <si>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</si>
  <si>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</si>
  <si>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</si>
  <si>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</si>
  <si>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</si>
  <si>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</si>
  <si>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</si>
  <si>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</si>
  <si>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</si>
  <si>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</si>
  <si>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</si>
  <si>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</si>
  <si>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</si>
  <si>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</si>
  <si>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</si>
  <si>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</si>
  <si>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</si>
  <si>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</si>
  <si>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</si>
  <si>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</si>
  <si>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</si>
  <si>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</si>
  <si>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</si>
  <si>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</si>
  <si>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</si>
  <si>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</si>
  <si>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</si>
  <si>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</si>
  <si>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</si>
  <si>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</si>
  <si>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</si>
  <si>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</si>
  <si>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</si>
  <si>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</si>
  <si>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</si>
  <si>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</si>
  <si>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</si>
  <si>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</si>
  <si>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</si>
  <si>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</si>
  <si>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</si>
  <si>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</si>
  <si>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</si>
  <si>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</si>
  <si>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</si>
  <si>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</si>
  <si>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</si>
  <si>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</si>
  <si>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</si>
  <si>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</si>
  <si>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</si>
  <si>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</si>
  <si>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</si>
  <si>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</si>
  <si>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</si>
  <si>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</si>
  <si>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</si>
  <si>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</si>
  <si>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</si>
  <si>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</si>
  <si>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</si>
  <si>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</si>
  <si>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</si>
  <si>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</si>
  <si>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</si>
  <si>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</si>
  <si>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</si>
  <si>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</si>
  <si>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</si>
  <si>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</si>
  <si>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</si>
  <si>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</si>
  <si>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</si>
  <si>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</si>
  <si>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</si>
  <si>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</si>
  <si>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</si>
  <si>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</si>
  <si>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</si>
  <si>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</si>
  <si>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</si>
  <si>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</si>
  <si>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</si>
  <si>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</si>
  <si>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</si>
  <si>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</si>
  <si>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</si>
  <si>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</si>
  <si>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</si>
  <si>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</si>
  <si>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</si>
  <si>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</si>
  <si>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</si>
  <si>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</si>
  <si>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</si>
  <si>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</si>
  <si>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</si>
  <si>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</si>
  <si>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</si>
  <si>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</si>
  <si>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</si>
  <si>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</si>
  <si>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</si>
  <si>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</si>
  <si>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</si>
  <si>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</si>
  <si>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</si>
  <si>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</si>
  <si>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</si>
  <si>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</si>
  <si>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</si>
  <si>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</si>
  <si>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</si>
  <si>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</si>
  <si>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</si>
  <si>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</si>
  <si>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</si>
  <si>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</si>
  <si>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</si>
  <si>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</si>
  <si>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</si>
  <si>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</si>
  <si>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</si>
  <si>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</si>
  <si>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</si>
  <si>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</si>
  <si>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</si>
  <si>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</si>
  <si>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</si>
  <si>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</si>
  <si>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</si>
  <si>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</si>
  <si>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</si>
  <si>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</si>
  <si>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</si>
  <si>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</si>
  <si>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</si>
  <si>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</si>
  <si>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</si>
  <si>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</si>
  <si>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</si>
  <si>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</si>
  <si>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</si>
  <si>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</si>
  <si>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</si>
  <si>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</si>
  <si>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</si>
  <si>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</si>
  <si>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</si>
  <si>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</si>
  <si>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</si>
  <si>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</si>
  <si>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</si>
  <si>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</si>
  <si>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</si>
  <si>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</si>
  <si>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</si>
  <si>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</si>
  <si>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</si>
  <si>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</si>
  <si>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</si>
  <si>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</si>
  <si>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</si>
  <si>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</si>
  <si>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</si>
  <si>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</si>
  <si>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</si>
  <si>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</si>
  <si>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</si>
  <si>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</si>
  <si>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</si>
  <si>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</si>
  <si>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</si>
  <si>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</si>
  <si>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</si>
  <si>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</si>
  <si>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</si>
  <si>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</si>
  <si>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</si>
  <si>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</si>
  <si>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</si>
  <si>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</si>
  <si>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</si>
  <si>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</si>
  <si>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</si>
  <si>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</si>
  <si>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</si>
  <si>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</si>
  <si>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</si>
  <si>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</si>
  <si>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</si>
  <si>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</si>
  <si>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</si>
  <si>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</si>
  <si>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</si>
  <si>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</si>
  <si>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</si>
  <si>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</si>
  <si>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</si>
  <si>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</si>
  <si>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</si>
  <si>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</si>
  <si>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</si>
  <si>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</si>
  <si>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</si>
  <si>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</si>
  <si>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</si>
  <si>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</si>
  <si>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</si>
  <si>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</si>
  <si>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</si>
  <si>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</si>
  <si>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</si>
  <si>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</si>
  <si>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</si>
  <si>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</si>
  <si>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</si>
  <si>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</si>
  <si>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</si>
  <si>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</si>
  <si>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</si>
  <si>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</si>
  <si>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</si>
  <si>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</si>
  <si>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</si>
  <si>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</si>
  <si>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</si>
  <si>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</si>
  <si>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</si>
  <si>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</si>
  <si>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</si>
  <si>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</si>
  <si>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</si>
  <si>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</si>
  <si>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</si>
  <si>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</si>
  <si>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</si>
  <si>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</si>
  <si>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</si>
  <si>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</si>
  <si>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</si>
  <si>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</si>
  <si>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</si>
  <si>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</si>
  <si>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</si>
  <si>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</si>
  <si>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</si>
  <si>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</si>
  <si>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</si>
  <si>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</si>
  <si>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</si>
  <si>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</si>
  <si>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</si>
  <si>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</si>
  <si>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</si>
  <si>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</si>
  <si>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</si>
  <si>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</si>
  <si>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</si>
  <si>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</si>
  <si>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</si>
  <si>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</si>
  <si>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</si>
  <si>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</si>
  <si>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</si>
  <si>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</si>
  <si>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</si>
  <si>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</si>
  <si>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</si>
  <si>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</si>
  <si>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</si>
  <si>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</si>
  <si>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</si>
  <si>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</si>
  <si>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</si>
  <si>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</si>
  <si>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</si>
  <si>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</si>
  <si>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</si>
  <si>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</si>
  <si>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</si>
  <si>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</si>
  <si>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</si>
  <si>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</si>
  <si>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</si>
  <si>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</si>
  <si>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</si>
  <si>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</si>
  <si>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</si>
  <si>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</si>
  <si>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</si>
  <si>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</si>
  <si>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</si>
  <si>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</si>
  <si>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</si>
  <si>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</si>
  <si>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</si>
  <si>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</si>
  <si>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</si>
  <si>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</si>
  <si>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</si>
  <si>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</si>
  <si>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</si>
  <si>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</si>
  <si>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</si>
  <si>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</si>
  <si>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</si>
  <si>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</si>
  <si>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</si>
  <si>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</si>
  <si>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</si>
  <si>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</si>
  <si>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</si>
  <si>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</si>
  <si>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</si>
  <si>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</si>
  <si>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</si>
  <si>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</si>
  <si>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</si>
  <si>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</si>
  <si>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</si>
  <si>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</si>
  <si>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</si>
  <si>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</si>
  <si>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</si>
  <si>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</si>
  <si>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</si>
  <si>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</si>
  <si>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</si>
  <si>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</si>
  <si>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</si>
  <si>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</si>
  <si>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</si>
  <si>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</si>
  <si>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</si>
  <si>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</si>
  <si>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</si>
  <si>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</si>
  <si>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</si>
  <si>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</si>
  <si>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</si>
  <si>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</si>
  <si>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</si>
  <si>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</si>
  <si>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</si>
  <si>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</si>
  <si>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</si>
  <si>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</si>
  <si>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</si>
  <si>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</si>
  <si>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</si>
  <si>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</si>
  <si>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</si>
  <si>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</si>
  <si>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</si>
  <si>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</si>
  <si>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</si>
  <si>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</si>
  <si>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</si>
  <si>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</si>
  <si>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</si>
  <si>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</si>
  <si>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</si>
  <si>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</si>
  <si>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</si>
  <si>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</si>
  <si>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</si>
  <si>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</si>
  <si>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</si>
  <si>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</si>
  <si>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</si>
  <si>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</si>
  <si>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</si>
  <si>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</si>
  <si>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</si>
  <si>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</si>
  <si>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</si>
  <si>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</si>
  <si>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</si>
  <si>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</si>
  <si>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</si>
  <si>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</si>
  <si>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</si>
  <si>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</si>
  <si>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</si>
  <si>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</si>
  <si>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</si>
  <si>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</si>
  <si>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</si>
  <si>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</si>
  <si>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</si>
  <si>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</si>
  <si>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</si>
  <si>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</si>
  <si>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</si>
  <si>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</si>
  <si>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</si>
  <si>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</si>
  <si>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</si>
  <si>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</si>
  <si>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</si>
  <si>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</si>
  <si>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</si>
  <si>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</si>
  <si>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</si>
  <si>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</si>
  <si>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</si>
  <si>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</si>
  <si>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</si>
  <si>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</si>
  <si>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</si>
  <si>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</si>
  <si>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</si>
  <si>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</si>
  <si>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</si>
  <si>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</si>
  <si>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</si>
  <si>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</si>
  <si>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</si>
  <si>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</si>
  <si>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</si>
  <si>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</si>
  <si>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</si>
  <si>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</si>
  <si>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</si>
  <si>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</si>
  <si>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</si>
  <si>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</si>
  <si>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</si>
  <si>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</si>
  <si>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</si>
  <si>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</si>
  <si>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</si>
  <si>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</si>
  <si>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</si>
  <si>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</si>
  <si>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</si>
  <si>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</si>
  <si>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</si>
  <si>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</si>
  <si>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</si>
  <si>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</si>
  <si>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</si>
  <si>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</si>
  <si>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</si>
  <si>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</si>
  <si>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</si>
  <si>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</si>
  <si>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</si>
  <si>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</si>
  <si>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</si>
  <si>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</si>
  <si>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</si>
  <si>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</si>
  <si>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</si>
  <si>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</si>
  <si>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</si>
  <si>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</si>
  <si>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</si>
  <si>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</si>
  <si>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</si>
  <si>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</si>
  <si>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</si>
  <si>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</si>
  <si>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</si>
  <si>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</si>
  <si>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</si>
  <si>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</si>
  <si>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</si>
  <si>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</si>
  <si>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</si>
  <si>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</si>
  <si>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</si>
  <si>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</si>
  <si>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</si>
  <si>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</si>
  <si>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</si>
  <si>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</si>
  <si>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</si>
  <si>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</si>
  <si>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</si>
  <si>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</si>
  <si>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</si>
  <si>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</si>
  <si>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</si>
  <si>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</si>
  <si>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</si>
  <si>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</si>
  <si>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</si>
  <si>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</si>
  <si>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</si>
  <si>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</si>
  <si>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</si>
  <si>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</si>
  <si>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</si>
  <si>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</si>
  <si>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</si>
  <si>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</si>
  <si>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</si>
  <si>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</si>
  <si>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</si>
  <si>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</si>
  <si>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</si>
  <si>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</si>
  <si>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</si>
  <si>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</si>
  <si>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</si>
  <si>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</si>
  <si>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</si>
  <si>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</si>
  <si>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</si>
  <si>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</si>
  <si>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</si>
  <si>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</si>
  <si>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</si>
  <si>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</si>
  <si>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</si>
  <si>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</si>
  <si>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</si>
  <si>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</si>
  <si>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</si>
  <si>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</si>
  <si>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</si>
  <si>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</si>
  <si>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</si>
  <si>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</si>
  <si>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</si>
  <si>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</si>
  <si>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</si>
  <si>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</si>
  <si>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</si>
  <si>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</si>
  <si>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</si>
  <si>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</si>
  <si>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</si>
  <si>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</si>
  <si>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</si>
  <si>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</si>
  <si>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Duration deflator (taken from NREL ATB)</t>
  </si>
  <si>
    <t>We use an average ratio of credit value to 10 year CRF value taken from NREL ATB</t>
  </si>
  <si>
    <t>The PTC is only available for the first 10 years of a project. We discount the value of the PTC using a 10 year</t>
  </si>
  <si>
    <t>CRF based on the approach in NREL ATB. This results in a discount of around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</si>
</sst>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
    <numFmt numFmtId="168" formatCode="&quot;$&quot;#,##0.00"/>
  </numFmts>
  <fonts count="39"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cellStyleXfs>
  <cellXfs count="133">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7">
    <cellStyle name="Body: normal cell" xfId="5" xr:uid="{00000000-0005-0000-0000-000000000000}"/>
    <cellStyle name="Body: normal cell 2" xfId="11" xr:uid="{302A8535-EF51-406D-9F09-9001D25AAB20}"/>
    <cellStyle name="Body: normal cell 3" xfId="18" xr:uid="{5646201A-E67F-4158-AC0E-63A99F2EF262}"/>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
  <sheetViews>
    <sheetView tabSelected="1" topLeftCell="A52" workbookViewId="0">
      <selection activeCell="A97" sqref="A97"/>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637</v>
      </c>
    </row>
    <row r="40" spans="2:2" x14ac:dyDescent="0.25">
      <c r="B40" t="s">
        <v>638</v>
      </c>
    </row>
    <row r="41" spans="2:2" x14ac:dyDescent="0.25">
      <c r="B41" s="28" t="s">
        <v>588</v>
      </c>
    </row>
    <row r="42" spans="2:2" x14ac:dyDescent="0.25">
      <c r="B42" t="s">
        <v>636</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A57" s="1" t="s">
        <v>169</v>
      </c>
    </row>
    <row r="58" spans="1:2" x14ac:dyDescent="0.25">
      <c r="A58" t="s">
        <v>671</v>
      </c>
    </row>
    <row r="59" spans="1:2" x14ac:dyDescent="0.25">
      <c r="A59" t="s">
        <v>672</v>
      </c>
    </row>
    <row r="60" spans="1:2" x14ac:dyDescent="0.25">
      <c r="A60" s="1"/>
    </row>
    <row r="61" spans="1:2" x14ac:dyDescent="0.25">
      <c r="A61" t="s">
        <v>170</v>
      </c>
    </row>
    <row r="62" spans="1:2" x14ac:dyDescent="0.25">
      <c r="A62" t="s">
        <v>171</v>
      </c>
    </row>
    <row r="64" spans="1:2" x14ac:dyDescent="0.25">
      <c r="A64" t="s">
        <v>174</v>
      </c>
    </row>
    <row r="65" spans="1:2" x14ac:dyDescent="0.25">
      <c r="A65" t="s">
        <v>175</v>
      </c>
    </row>
    <row r="66" spans="1:2" x14ac:dyDescent="0.25">
      <c r="A66" t="s">
        <v>176</v>
      </c>
    </row>
    <row r="67" spans="1:2" x14ac:dyDescent="0.25">
      <c r="A67" t="s">
        <v>177</v>
      </c>
    </row>
    <row r="69" spans="1:2" x14ac:dyDescent="0.25">
      <c r="A69" t="s">
        <v>186</v>
      </c>
    </row>
    <row r="70" spans="1:2" x14ac:dyDescent="0.25">
      <c r="A70" t="s">
        <v>187</v>
      </c>
    </row>
    <row r="71" spans="1:2" x14ac:dyDescent="0.25">
      <c r="A71" t="s">
        <v>188</v>
      </c>
    </row>
    <row r="72" spans="1:2" x14ac:dyDescent="0.25">
      <c r="A72" t="s">
        <v>190</v>
      </c>
    </row>
    <row r="73" spans="1:2" x14ac:dyDescent="0.25">
      <c r="A73">
        <v>0.97099999999999997</v>
      </c>
    </row>
    <row r="74" spans="1:2" x14ac:dyDescent="0.25">
      <c r="A74" t="s">
        <v>189</v>
      </c>
    </row>
    <row r="76" spans="1:2" x14ac:dyDescent="0.25">
      <c r="A76" t="s">
        <v>524</v>
      </c>
    </row>
    <row r="77" spans="1:2" x14ac:dyDescent="0.25">
      <c r="A77">
        <v>0.89805481563188172</v>
      </c>
    </row>
    <row r="78" spans="1:2" x14ac:dyDescent="0.25">
      <c r="A78" t="s">
        <v>189</v>
      </c>
    </row>
    <row r="79" spans="1:2" x14ac:dyDescent="0.25">
      <c r="A79">
        <v>0.88711067149387013</v>
      </c>
      <c r="B79" t="s">
        <v>537</v>
      </c>
    </row>
    <row r="82" spans="1:1" x14ac:dyDescent="0.25">
      <c r="A82" s="1" t="s">
        <v>530</v>
      </c>
    </row>
    <row r="83" spans="1:1" x14ac:dyDescent="0.25">
      <c r="A83" t="s">
        <v>589</v>
      </c>
    </row>
    <row r="84" spans="1:1" x14ac:dyDescent="0.25">
      <c r="A84" t="s">
        <v>590</v>
      </c>
    </row>
    <row r="85" spans="1:1" x14ac:dyDescent="0.25">
      <c r="A85" t="s">
        <v>531</v>
      </c>
    </row>
    <row r="86" spans="1:1" x14ac:dyDescent="0.25">
      <c r="A86" t="s">
        <v>532</v>
      </c>
    </row>
    <row r="88" spans="1:1" x14ac:dyDescent="0.25">
      <c r="A88" s="1" t="s">
        <v>305</v>
      </c>
    </row>
    <row r="89" spans="1:1" x14ac:dyDescent="0.25">
      <c r="A89" t="s">
        <v>316</v>
      </c>
    </row>
    <row r="90" spans="1:1" x14ac:dyDescent="0.25">
      <c r="A90" t="s">
        <v>317</v>
      </c>
    </row>
    <row r="91" spans="1:1" x14ac:dyDescent="0.25">
      <c r="A91" t="s">
        <v>306</v>
      </c>
    </row>
    <row r="92" spans="1:1" x14ac:dyDescent="0.25">
      <c r="A92" t="s">
        <v>307</v>
      </c>
    </row>
    <row r="94" spans="1:1" x14ac:dyDescent="0.25">
      <c r="A94" s="1" t="s">
        <v>535</v>
      </c>
    </row>
    <row r="95" spans="1:1" x14ac:dyDescent="0.25">
      <c r="A95" t="s">
        <v>835</v>
      </c>
    </row>
    <row r="96" spans="1:1" x14ac:dyDescent="0.25">
      <c r="A96" t="s">
        <v>836</v>
      </c>
    </row>
    <row r="98" spans="1:1" x14ac:dyDescent="0.25">
      <c r="A98" t="s">
        <v>536</v>
      </c>
    </row>
    <row r="99" spans="1:1" x14ac:dyDescent="0.25">
      <c r="A99">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L5" sqref="F5:L5"/>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599</v>
      </c>
      <c r="D5">
        <f>'Subsidies Paid'!L8*'Monetizing Tax Credit Penalty'!$A$30</f>
        <v>0.20099999999999998</v>
      </c>
      <c r="E5">
        <f>'Subsidies Paid'!M8*'Monetizing Tax Credit Penalty'!$A$30</f>
        <v>0.17419999999999999</v>
      </c>
      <c r="F5" s="125">
        <f>'Inflation Reduction Act'!B137</f>
        <v>0.37940369807497465</v>
      </c>
      <c r="G5" s="125">
        <f>'Inflation Reduction Act'!C137</f>
        <v>0.37940369807497465</v>
      </c>
      <c r="H5" s="125">
        <f>'Inflation Reduction Act'!D137</f>
        <v>0.37940369807497465</v>
      </c>
      <c r="I5" s="125">
        <f>'Inflation Reduction Act'!E137</f>
        <v>0.38527608915906791</v>
      </c>
      <c r="J5" s="125">
        <f>'Inflation Reduction Act'!F137</f>
        <v>0.39114848024316112</v>
      </c>
      <c r="K5" s="125">
        <f>'Inflation Reduction Act'!G137</f>
        <v>0.39093521895755939</v>
      </c>
      <c r="L5" s="125">
        <f>'Inflation Reduction Act'!H137</f>
        <v>0.39076460992907802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25">
      <c r="C6" s="131" t="s">
        <v>597</v>
      </c>
      <c r="D6" s="131"/>
      <c r="E6" s="131"/>
      <c r="F6" s="131"/>
      <c r="G6" s="131"/>
      <c r="H6" s="131"/>
    </row>
    <row r="7" spans="1:36" x14ac:dyDescent="0.25">
      <c r="A7" t="s">
        <v>252</v>
      </c>
      <c r="C7" s="20"/>
      <c r="D7" s="20">
        <f t="shared" ref="D7:AG7" si="1">D5*D4</f>
        <v>233752.94999999998</v>
      </c>
      <c r="E7" s="20">
        <f t="shared" si="1"/>
        <v>191193.21</v>
      </c>
      <c r="F7" s="20">
        <f t="shared" si="1"/>
        <v>393320.22572036472</v>
      </c>
      <c r="G7" s="20">
        <f t="shared" si="1"/>
        <v>373483.10336651467</v>
      </c>
      <c r="H7" s="20">
        <f t="shared" si="1"/>
        <v>356430.04534913879</v>
      </c>
      <c r="I7" s="20">
        <f t="shared" si="1"/>
        <v>337790.42589412362</v>
      </c>
      <c r="J7" s="20">
        <f t="shared" si="1"/>
        <v>323718.39373404259</v>
      </c>
      <c r="K7" s="20">
        <f t="shared" si="1"/>
        <v>305129.62961900258</v>
      </c>
      <c r="L7" s="20">
        <f t="shared" si="1"/>
        <v>288649.22053319152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600</v>
      </c>
      <c r="D12">
        <f>'Subsidies Paid'!N9*'Monetizing Tax Credit Penalty'!$A$30</f>
        <v>0.20099999999999998</v>
      </c>
      <c r="E12">
        <f>'Subsidies Paid'!O9*'Monetizing Tax Credit Penalty'!$A$30</f>
        <v>0.20099999999999998</v>
      </c>
      <c r="F12" s="125">
        <f>'Inflation Reduction Act'!B146</f>
        <v>0.41625000000000001</v>
      </c>
      <c r="G12" s="125">
        <f>'Inflation Reduction Act'!C146</f>
        <v>0.41625000000000001</v>
      </c>
      <c r="H12" s="125">
        <f>'Inflation Reduction Act'!D146</f>
        <v>0.41625000000000001</v>
      </c>
      <c r="I12" s="125">
        <f>'Inflation Reduction Act'!E146</f>
        <v>0.41625000000000001</v>
      </c>
      <c r="J12" s="125">
        <f>'Inflation Reduction Act'!F146</f>
        <v>0.41625000000000001</v>
      </c>
      <c r="K12" s="125">
        <f>'Inflation Reduction Act'!G146</f>
        <v>0.41625000000000001</v>
      </c>
      <c r="L12" s="125">
        <f>'Inflation Reduction Act'!H146</f>
        <v>0.41625000000000001</v>
      </c>
      <c r="M12" s="125">
        <f>'Inflation Reduction Act'!I146</f>
        <v>0.41625000000000001</v>
      </c>
      <c r="N12" s="125">
        <f>'Inflation Reduction Act'!J146</f>
        <v>0.41625000000000001</v>
      </c>
      <c r="O12" s="125">
        <f>'Inflation Reduction Act'!K146</f>
        <v>0.41625000000000001</v>
      </c>
      <c r="P12" s="125">
        <f>'Inflation Reduction Act'!L146</f>
        <v>0.41625000000000001</v>
      </c>
      <c r="Q12" s="125">
        <f>'Inflation Reduction Act'!M146</f>
        <v>0.41625000000000001</v>
      </c>
      <c r="R12" s="125">
        <f>'Inflation Reduction Act'!N146</f>
        <v>0.41625000000000001</v>
      </c>
      <c r="S12" s="125">
        <f>'Inflation Reduction Act'!O146</f>
        <v>0.41625000000000001</v>
      </c>
      <c r="T12" s="125">
        <f>'Inflation Reduction Act'!P146</f>
        <v>0.31218750000000001</v>
      </c>
      <c r="U12" s="125">
        <f>'Inflation Reduction Act'!Q146</f>
        <v>0.208125</v>
      </c>
      <c r="V12" s="4">
        <f>'Inflation Reduction Act'!R146</f>
        <v>0</v>
      </c>
      <c r="W12" s="4">
        <f>'Inflation Reduction Act'!S146</f>
        <v>0</v>
      </c>
      <c r="X12" s="4">
        <f>'Inflation Reduction Act'!T146</f>
        <v>0</v>
      </c>
      <c r="Y12" s="4">
        <f>'Inflation Reduction Act'!U146</f>
        <v>0</v>
      </c>
      <c r="Z12" s="4">
        <f>'Inflation Reduction Act'!V146</f>
        <v>0</v>
      </c>
      <c r="AA12" s="4">
        <f>'Inflation Reduction Act'!W146</f>
        <v>0</v>
      </c>
      <c r="AB12" s="4">
        <f>'Inflation Reduction Act'!X146</f>
        <v>0</v>
      </c>
      <c r="AC12" s="4">
        <f>'Inflation Reduction Act'!Y146</f>
        <v>0</v>
      </c>
      <c r="AD12" s="4">
        <f>'Inflation Reduction Act'!Z146</f>
        <v>0</v>
      </c>
      <c r="AE12" s="4">
        <f>'Inflation Reduction Act'!AA146</f>
        <v>0</v>
      </c>
      <c r="AF12" s="4">
        <f>'Inflation Reduction Act'!AB146</f>
        <v>0</v>
      </c>
      <c r="AG12" s="4">
        <f>'Inflation Reduction Act'!AC146</f>
        <v>0</v>
      </c>
    </row>
    <row r="13" spans="1:36" x14ac:dyDescent="0.25">
      <c r="I13" s="132" t="s">
        <v>598</v>
      </c>
      <c r="J13" s="132"/>
      <c r="K13" s="132"/>
    </row>
    <row r="14" spans="1:36" x14ac:dyDescent="0.25">
      <c r="A14" t="s">
        <v>514</v>
      </c>
      <c r="C14" s="20"/>
      <c r="D14" s="20">
        <f>D12*D11</f>
        <v>794898.72</v>
      </c>
      <c r="E14" s="20">
        <f>E12*E11</f>
        <v>751452.57</v>
      </c>
      <c r="F14" s="20">
        <f t="shared" ref="F14:AG14" si="2">F12*F11</f>
        <v>1469824.5375000001</v>
      </c>
      <c r="G14" s="20">
        <f t="shared" si="2"/>
        <v>1356358.95</v>
      </c>
      <c r="H14" s="20">
        <f t="shared" si="2"/>
        <v>1279694.0250000001</v>
      </c>
      <c r="I14" s="20">
        <f t="shared" si="2"/>
        <v>1231513.0875000001</v>
      </c>
      <c r="J14" s="20">
        <f t="shared" si="2"/>
        <v>1187677.8</v>
      </c>
      <c r="K14" s="20">
        <f t="shared" si="2"/>
        <v>1147393.125</v>
      </c>
      <c r="L14" s="20">
        <f t="shared" si="2"/>
        <v>1110067.9875</v>
      </c>
      <c r="M14" s="20">
        <f t="shared" si="2"/>
        <v>1075211.2124999999</v>
      </c>
      <c r="N14" s="20">
        <f t="shared" si="2"/>
        <v>1044795.8250000001</v>
      </c>
      <c r="O14" s="20">
        <f t="shared" si="2"/>
        <v>1016307.675</v>
      </c>
      <c r="P14" s="20">
        <f t="shared" si="2"/>
        <v>989451.22499999998</v>
      </c>
      <c r="Q14" s="20">
        <f t="shared" si="2"/>
        <v>963993.375</v>
      </c>
      <c r="R14" s="20">
        <f t="shared" si="2"/>
        <v>939750.97499999998</v>
      </c>
      <c r="S14" s="20">
        <f t="shared" si="2"/>
        <v>926360.21250000002</v>
      </c>
      <c r="T14" s="20">
        <f t="shared" si="2"/>
        <v>685869.69374999998</v>
      </c>
      <c r="U14" s="20">
        <f t="shared" si="2"/>
        <v>451976.73749999999</v>
      </c>
      <c r="V14" s="20">
        <f t="shared" si="2"/>
        <v>0</v>
      </c>
      <c r="W14" s="20">
        <f t="shared" si="2"/>
        <v>0</v>
      </c>
      <c r="X14" s="20">
        <f t="shared" si="2"/>
        <v>0</v>
      </c>
      <c r="Y14" s="20">
        <f t="shared" si="2"/>
        <v>0</v>
      </c>
      <c r="Z14" s="20">
        <f t="shared" si="2"/>
        <v>0</v>
      </c>
      <c r="AA14" s="20">
        <f t="shared" si="2"/>
        <v>0</v>
      </c>
      <c r="AB14" s="20">
        <f t="shared" si="2"/>
        <v>0</v>
      </c>
      <c r="AC14" s="20">
        <f t="shared" si="2"/>
        <v>0</v>
      </c>
      <c r="AD14" s="20">
        <f t="shared" si="2"/>
        <v>0</v>
      </c>
      <c r="AE14" s="20">
        <f t="shared" si="2"/>
        <v>0</v>
      </c>
      <c r="AF14" s="20">
        <f t="shared" si="2"/>
        <v>0</v>
      </c>
      <c r="AG14" s="20">
        <f t="shared" si="2"/>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601</v>
      </c>
      <c r="D19">
        <f>'Subsidies Paid'!L8*'Monetizing Tax Credit Penalty'!$A$30</f>
        <v>0.20099999999999998</v>
      </c>
      <c r="E19">
        <f>'Subsidies Paid'!M8*'Monetizing Tax Credit Penalty'!$A$30</f>
        <v>0.17419999999999999</v>
      </c>
      <c r="F19" s="125">
        <f>'Inflation Reduction Act'!B140</f>
        <v>0.41625000000000001</v>
      </c>
      <c r="G19" s="125">
        <f>'Inflation Reduction Act'!C140</f>
        <v>0.41625000000000001</v>
      </c>
      <c r="H19" s="125">
        <f>'Inflation Reduction Act'!D140</f>
        <v>0.41625000000000001</v>
      </c>
      <c r="I19" s="125">
        <f>'Inflation Reduction Act'!E140</f>
        <v>0.41625000000000001</v>
      </c>
      <c r="J19" s="125">
        <f>'Inflation Reduction Act'!F140</f>
        <v>0.41625000000000001</v>
      </c>
      <c r="K19" s="125">
        <f>'Inflation Reduction Act'!G140</f>
        <v>0.41625000000000001</v>
      </c>
      <c r="L19" s="125">
        <f>'Inflation Reduction Act'!H140</f>
        <v>0.41625000000000001</v>
      </c>
      <c r="M19" s="125">
        <f>'Inflation Reduction Act'!I140</f>
        <v>0.41625000000000001</v>
      </c>
      <c r="N19" s="125">
        <f>'Inflation Reduction Act'!J140</f>
        <v>0.41625000000000001</v>
      </c>
      <c r="O19" s="125">
        <f>'Inflation Reduction Act'!K140</f>
        <v>0.41625000000000001</v>
      </c>
      <c r="P19" s="125">
        <f>'Inflation Reduction Act'!L140</f>
        <v>0.41625000000000001</v>
      </c>
      <c r="Q19" s="125">
        <f>'Inflation Reduction Act'!M140</f>
        <v>0.41625000000000001</v>
      </c>
      <c r="R19" s="125">
        <f>'Inflation Reduction Act'!N140</f>
        <v>0.41625000000000001</v>
      </c>
      <c r="S19" s="125">
        <f>'Inflation Reduction Act'!O140</f>
        <v>0.41625000000000001</v>
      </c>
      <c r="T19" s="125">
        <f>'Inflation Reduction Act'!P140</f>
        <v>0.31218750000000001</v>
      </c>
      <c r="U19" s="125">
        <f>'Inflation Reduction Act'!Q140</f>
        <v>0.208125</v>
      </c>
      <c r="V19">
        <f>'Subsidies Paid'!$W$8*'Monetizing Tax Credit Penalty'!$A$30</f>
        <v>6.699999999999999E-2</v>
      </c>
      <c r="W19">
        <f t="shared" ref="W19:AG19" si="3">V19</f>
        <v>6.699999999999999E-2</v>
      </c>
      <c r="X19">
        <f t="shared" si="3"/>
        <v>6.699999999999999E-2</v>
      </c>
      <c r="Y19">
        <f t="shared" si="3"/>
        <v>6.699999999999999E-2</v>
      </c>
      <c r="Z19">
        <f t="shared" si="3"/>
        <v>6.699999999999999E-2</v>
      </c>
      <c r="AA19">
        <f t="shared" si="3"/>
        <v>6.699999999999999E-2</v>
      </c>
      <c r="AB19">
        <f t="shared" si="3"/>
        <v>6.699999999999999E-2</v>
      </c>
      <c r="AC19">
        <f t="shared" si="3"/>
        <v>6.699999999999999E-2</v>
      </c>
      <c r="AD19">
        <f t="shared" si="3"/>
        <v>6.699999999999999E-2</v>
      </c>
      <c r="AE19">
        <f t="shared" si="3"/>
        <v>6.699999999999999E-2</v>
      </c>
      <c r="AF19">
        <f t="shared" si="3"/>
        <v>6.699999999999999E-2</v>
      </c>
      <c r="AG19">
        <f t="shared" si="3"/>
        <v>6.699999999999999E-2</v>
      </c>
    </row>
    <row r="20" spans="1:35" x14ac:dyDescent="0.25">
      <c r="C20" s="35"/>
      <c r="D20" s="131" t="s">
        <v>597</v>
      </c>
      <c r="E20" s="131"/>
      <c r="F20" s="131"/>
      <c r="G20" s="131"/>
      <c r="H20" s="131"/>
      <c r="I20" s="131"/>
    </row>
    <row r="21" spans="1:35" x14ac:dyDescent="0.25">
      <c r="A21" t="s">
        <v>254</v>
      </c>
      <c r="D21">
        <f t="shared" ref="D21:AG21" si="4">D19*D18</f>
        <v>1240009.2</v>
      </c>
      <c r="E21">
        <f t="shared" si="4"/>
        <v>1018003.8959999999</v>
      </c>
      <c r="F21">
        <f t="shared" si="4"/>
        <v>2343587.4</v>
      </c>
      <c r="G21">
        <f t="shared" si="4"/>
        <v>2257240.5</v>
      </c>
      <c r="H21">
        <f t="shared" si="4"/>
        <v>2178423.5625</v>
      </c>
      <c r="I21">
        <f t="shared" si="4"/>
        <v>2105484.0750000002</v>
      </c>
      <c r="J21">
        <f t="shared" si="4"/>
        <v>2039046.4125000001</v>
      </c>
      <c r="K21">
        <f t="shared" si="4"/>
        <v>1978844.175</v>
      </c>
      <c r="L21">
        <f t="shared" si="4"/>
        <v>1923166.575</v>
      </c>
      <c r="M21">
        <f t="shared" si="4"/>
        <v>1873553.7375</v>
      </c>
      <c r="N21">
        <f t="shared" si="4"/>
        <v>1828836</v>
      </c>
      <c r="O21">
        <f t="shared" si="4"/>
        <v>1788830.2125000001</v>
      </c>
      <c r="P21">
        <f t="shared" si="4"/>
        <v>1753465.6125</v>
      </c>
      <c r="Q21">
        <f t="shared" si="4"/>
        <v>1721401.875</v>
      </c>
      <c r="R21">
        <f t="shared" si="4"/>
        <v>1693929.375</v>
      </c>
      <c r="S21">
        <f t="shared" si="4"/>
        <v>1669258.2375</v>
      </c>
      <c r="T21">
        <f t="shared" si="4"/>
        <v>1235822.315625</v>
      </c>
      <c r="U21">
        <f t="shared" si="4"/>
        <v>814751.1</v>
      </c>
      <c r="V21" s="5">
        <f>V19*V18</f>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602</v>
      </c>
      <c r="D26">
        <f>'Subsidies Paid'!N13*'Monetizing Tax Credit Penalty'!$A$30</f>
        <v>6.699999999999999E-2</v>
      </c>
      <c r="E26">
        <f>'Subsidies Paid'!O13*'Monetizing Tax Credit Penalty'!$A$30</f>
        <v>6.699999999999999E-2</v>
      </c>
      <c r="F26" s="125">
        <f>'Inflation Reduction Act'!$B$143</f>
        <v>0.41625000000000001</v>
      </c>
      <c r="G26" s="125">
        <f>'Inflation Reduction Act'!$B$143</f>
        <v>0.41625000000000001</v>
      </c>
      <c r="H26" s="125">
        <f>'Inflation Reduction Act'!$B$143</f>
        <v>0.41625000000000001</v>
      </c>
      <c r="I26" s="125">
        <f>'Inflation Reduction Act'!$B$143</f>
        <v>0.41625000000000001</v>
      </c>
      <c r="J26" s="125">
        <f>'Inflation Reduction Act'!$B$143</f>
        <v>0.41625000000000001</v>
      </c>
      <c r="K26" s="125">
        <f>'Inflation Reduction Act'!$B$143</f>
        <v>0.41625000000000001</v>
      </c>
      <c r="L26" s="125">
        <f>'Inflation Reduction Act'!$B$143</f>
        <v>0.41625000000000001</v>
      </c>
      <c r="M26" s="125">
        <f>'Inflation Reduction Act'!$B$143</f>
        <v>0.41625000000000001</v>
      </c>
      <c r="N26" s="125">
        <f>'Inflation Reduction Act'!$B$143</f>
        <v>0.41625000000000001</v>
      </c>
      <c r="O26" s="125">
        <f>'Inflation Reduction Act'!$B$143</f>
        <v>0.41625000000000001</v>
      </c>
      <c r="P26" s="125">
        <f>'Inflation Reduction Act'!$B$143</f>
        <v>0.41625000000000001</v>
      </c>
      <c r="Q26" s="125">
        <f>'Inflation Reduction Act'!$B$143</f>
        <v>0.41625000000000001</v>
      </c>
      <c r="R26" s="125">
        <f>'Inflation Reduction Act'!$B$143</f>
        <v>0.41625000000000001</v>
      </c>
      <c r="S26" s="125">
        <f>'Inflation Reduction Act'!$B$143</f>
        <v>0.41625000000000001</v>
      </c>
      <c r="T26" s="125">
        <f>'Inflation Reduction Act'!$B$143</f>
        <v>0.41625000000000001</v>
      </c>
      <c r="U26" s="125">
        <f>'Inflation Reduction Act'!$B$143</f>
        <v>0.41625000000000001</v>
      </c>
      <c r="V26">
        <f>'Subsidies Paid'!$O$13*'Monetizing Tax Credit Penalty'!$A$30</f>
        <v>6.699999999999999E-2</v>
      </c>
      <c r="W26">
        <f t="shared" ref="W26:AG26" si="5">V26</f>
        <v>6.699999999999999E-2</v>
      </c>
      <c r="X26">
        <f t="shared" si="5"/>
        <v>6.699999999999999E-2</v>
      </c>
      <c r="Y26">
        <f t="shared" si="5"/>
        <v>6.699999999999999E-2</v>
      </c>
      <c r="Z26">
        <f t="shared" si="5"/>
        <v>6.699999999999999E-2</v>
      </c>
      <c r="AA26">
        <f t="shared" si="5"/>
        <v>6.699999999999999E-2</v>
      </c>
      <c r="AB26">
        <f t="shared" si="5"/>
        <v>6.699999999999999E-2</v>
      </c>
      <c r="AC26">
        <f t="shared" si="5"/>
        <v>6.699999999999999E-2</v>
      </c>
      <c r="AD26">
        <f t="shared" si="5"/>
        <v>6.699999999999999E-2</v>
      </c>
      <c r="AE26">
        <f t="shared" si="5"/>
        <v>6.699999999999999E-2</v>
      </c>
      <c r="AF26">
        <f t="shared" si="5"/>
        <v>6.699999999999999E-2</v>
      </c>
      <c r="AG26">
        <f t="shared" si="5"/>
        <v>6.699999999999999E-2</v>
      </c>
    </row>
    <row r="27" spans="1:35" x14ac:dyDescent="0.25">
      <c r="A27" t="s">
        <v>300</v>
      </c>
      <c r="C27" s="20"/>
      <c r="D27" s="20">
        <f t="shared" ref="D27:AG27" si="6">D25*D26</f>
        <v>398018.85999999993</v>
      </c>
      <c r="E27" s="20">
        <f t="shared" si="6"/>
        <v>391888.35999999993</v>
      </c>
      <c r="F27" s="20">
        <f t="shared" si="6"/>
        <v>2396746.6875</v>
      </c>
      <c r="G27" s="20">
        <f t="shared" si="6"/>
        <v>2358963.6750000003</v>
      </c>
      <c r="H27" s="20">
        <f t="shared" si="6"/>
        <v>2321338.8374999999</v>
      </c>
      <c r="I27" s="20">
        <f t="shared" si="6"/>
        <v>2283863.85</v>
      </c>
      <c r="J27" s="20">
        <f t="shared" si="6"/>
        <v>2246547.0375000001</v>
      </c>
      <c r="K27" s="20">
        <f t="shared" si="6"/>
        <v>2209380.0750000002</v>
      </c>
      <c r="L27" s="20">
        <f t="shared" si="6"/>
        <v>2172367.125</v>
      </c>
      <c r="M27" s="20">
        <f t="shared" si="6"/>
        <v>2135512.35</v>
      </c>
      <c r="N27" s="20">
        <f t="shared" si="6"/>
        <v>2098395.3374999999</v>
      </c>
      <c r="O27" s="20">
        <f t="shared" si="6"/>
        <v>2087901.675</v>
      </c>
      <c r="P27" s="20">
        <f t="shared" si="6"/>
        <v>2077462.125</v>
      </c>
      <c r="Q27" s="20">
        <f t="shared" si="6"/>
        <v>2067076.6875</v>
      </c>
      <c r="R27" s="20">
        <f t="shared" si="6"/>
        <v>2056741.2</v>
      </c>
      <c r="S27" s="20">
        <f t="shared" si="6"/>
        <v>2046455.6625000001</v>
      </c>
      <c r="T27" s="20">
        <f t="shared" si="6"/>
        <v>2036224.2375</v>
      </c>
      <c r="U27" s="20">
        <f t="shared" si="6"/>
        <v>2026042.7625</v>
      </c>
      <c r="V27" s="20">
        <f t="shared" si="6"/>
        <v>324483.00999999995</v>
      </c>
      <c r="W27" s="20">
        <f t="shared" si="6"/>
        <v>322860.93999999994</v>
      </c>
      <c r="X27" s="20">
        <f t="shared" si="6"/>
        <v>321246.90999999997</v>
      </c>
      <c r="Y27" s="20">
        <f t="shared" si="6"/>
        <v>319640.24999999994</v>
      </c>
      <c r="Z27" s="20">
        <f t="shared" si="6"/>
        <v>318042.29999999993</v>
      </c>
      <c r="AA27" s="20">
        <f t="shared" si="6"/>
        <v>316451.71999999997</v>
      </c>
      <c r="AB27" s="20">
        <f t="shared" si="6"/>
        <v>314869.84999999998</v>
      </c>
      <c r="AC27" s="20">
        <f t="shared" si="6"/>
        <v>313295.34999999998</v>
      </c>
      <c r="AD27" s="20">
        <f t="shared" si="6"/>
        <v>311728.88999999996</v>
      </c>
      <c r="AE27" s="20">
        <f t="shared" si="6"/>
        <v>310170.46999999997</v>
      </c>
      <c r="AF27" s="20">
        <f t="shared" si="6"/>
        <v>308619.41999999993</v>
      </c>
      <c r="AG27" s="20">
        <f t="shared" si="6"/>
        <v>307076.40999999997</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7">D31</f>
        <v>300000000</v>
      </c>
      <c r="F31" s="5">
        <f t="shared" si="7"/>
        <v>300000000</v>
      </c>
      <c r="G31" s="5">
        <f t="shared" si="7"/>
        <v>300000000</v>
      </c>
      <c r="H31" s="5">
        <f t="shared" si="7"/>
        <v>300000000</v>
      </c>
      <c r="I31" s="5">
        <f t="shared" si="7"/>
        <v>300000000</v>
      </c>
      <c r="J31" s="5">
        <f t="shared" si="7"/>
        <v>300000000</v>
      </c>
      <c r="K31" s="5">
        <f t="shared" si="7"/>
        <v>300000000</v>
      </c>
      <c r="L31" s="5">
        <f t="shared" si="7"/>
        <v>300000000</v>
      </c>
      <c r="M31" s="5">
        <f t="shared" si="7"/>
        <v>300000000</v>
      </c>
      <c r="N31" s="5">
        <f t="shared" si="7"/>
        <v>300000000</v>
      </c>
      <c r="O31" s="5">
        <f t="shared" si="7"/>
        <v>300000000</v>
      </c>
      <c r="P31" s="5">
        <f t="shared" si="7"/>
        <v>300000000</v>
      </c>
      <c r="Q31" s="5">
        <f t="shared" si="7"/>
        <v>300000000</v>
      </c>
      <c r="R31" s="5">
        <f t="shared" si="7"/>
        <v>300000000</v>
      </c>
      <c r="S31" s="5">
        <f t="shared" si="7"/>
        <v>300000000</v>
      </c>
      <c r="T31" s="5">
        <f t="shared" si="7"/>
        <v>300000000</v>
      </c>
      <c r="U31" s="5">
        <f t="shared" si="7"/>
        <v>300000000</v>
      </c>
      <c r="V31" s="5">
        <f t="shared" si="7"/>
        <v>300000000</v>
      </c>
      <c r="W31" s="5">
        <f t="shared" si="7"/>
        <v>300000000</v>
      </c>
      <c r="X31" s="5">
        <f t="shared" si="7"/>
        <v>300000000</v>
      </c>
      <c r="Y31" s="5">
        <f t="shared" si="7"/>
        <v>300000000</v>
      </c>
      <c r="Z31" s="5">
        <f t="shared" si="7"/>
        <v>300000000</v>
      </c>
      <c r="AA31" s="5">
        <f t="shared" si="7"/>
        <v>300000000</v>
      </c>
      <c r="AB31" s="5">
        <f t="shared" si="7"/>
        <v>300000000</v>
      </c>
      <c r="AC31" s="5">
        <f t="shared" si="7"/>
        <v>300000000</v>
      </c>
      <c r="AD31" s="5">
        <f t="shared" si="7"/>
        <v>300000000</v>
      </c>
      <c r="AE31" s="5">
        <f t="shared" si="7"/>
        <v>300000000</v>
      </c>
      <c r="AF31" s="5">
        <f t="shared" si="7"/>
        <v>300000000</v>
      </c>
      <c r="AG31" s="5">
        <f t="shared" si="7"/>
        <v>300000000</v>
      </c>
      <c r="AH31" s="5"/>
      <c r="AI31" s="5"/>
    </row>
    <row r="32" spans="1:35" x14ac:dyDescent="0.2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8">E31/E32</f>
        <v>0.36047886675941437</v>
      </c>
      <c r="F33">
        <f t="shared" si="8"/>
        <v>0.38288809884212366</v>
      </c>
      <c r="G33">
        <f t="shared" si="8"/>
        <v>0.36405259136256857</v>
      </c>
      <c r="H33">
        <f t="shared" si="8"/>
        <v>0.39758395282357872</v>
      </c>
      <c r="I33">
        <f t="shared" si="8"/>
        <v>0.46369076425836347</v>
      </c>
      <c r="J33">
        <f t="shared" si="8"/>
        <v>0.54653959448631251</v>
      </c>
      <c r="K33">
        <f t="shared" si="8"/>
        <v>0.66178340223667698</v>
      </c>
      <c r="L33">
        <f t="shared" si="8"/>
        <v>0.78149103910724171</v>
      </c>
      <c r="M33">
        <f t="shared" si="8"/>
        <v>0.870387950971244</v>
      </c>
      <c r="N33">
        <f t="shared" si="8"/>
        <v>0.89173474340613657</v>
      </c>
      <c r="O33">
        <f t="shared" si="8"/>
        <v>0.90176855931976063</v>
      </c>
      <c r="P33">
        <f t="shared" ref="P33:Q33" si="9">P31/P32</f>
        <v>0.87737352129879498</v>
      </c>
      <c r="Q33">
        <f t="shared" si="9"/>
        <v>0.88308525780767466</v>
      </c>
      <c r="R33">
        <f t="shared" ref="R33:Z33" si="10">R31/R32</f>
        <v>0.88212831498454491</v>
      </c>
      <c r="S33">
        <f t="shared" si="10"/>
        <v>0.89099552967940854</v>
      </c>
      <c r="T33">
        <f t="shared" si="10"/>
        <v>0.91339398287647511</v>
      </c>
      <c r="U33">
        <f t="shared" si="10"/>
        <v>0.9486273124051624</v>
      </c>
      <c r="V33">
        <f t="shared" si="10"/>
        <v>0.97236114021712128</v>
      </c>
      <c r="W33">
        <f t="shared" si="10"/>
        <v>0.99845190365156122</v>
      </c>
      <c r="X33">
        <f t="shared" si="10"/>
        <v>0.99281185026048968</v>
      </c>
      <c r="Y33">
        <f t="shared" si="10"/>
        <v>0.99372995156033539</v>
      </c>
      <c r="Z33">
        <f t="shared" si="10"/>
        <v>1.0054745508576184</v>
      </c>
      <c r="AA33">
        <f t="shared" ref="AA33:AG33" si="11">AA31/AA32</f>
        <v>1.045927656091707</v>
      </c>
      <c r="AB33">
        <f t="shared" si="11"/>
        <v>1.0771705985739353</v>
      </c>
      <c r="AC33">
        <f t="shared" si="11"/>
        <v>1.1156231041379874</v>
      </c>
      <c r="AD33">
        <f t="shared" si="11"/>
        <v>1.1355988492522622</v>
      </c>
      <c r="AE33">
        <f t="shared" si="11"/>
        <v>1.1808091124456179</v>
      </c>
      <c r="AF33">
        <f t="shared" si="11"/>
        <v>1.1884177142327832</v>
      </c>
      <c r="AG33">
        <f t="shared" si="11"/>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2">M37</f>
        <v>0</v>
      </c>
      <c r="O37" s="5">
        <f t="shared" si="12"/>
        <v>0</v>
      </c>
      <c r="P37" s="5">
        <f t="shared" si="12"/>
        <v>0</v>
      </c>
      <c r="Q37" s="5">
        <f t="shared" si="12"/>
        <v>0</v>
      </c>
      <c r="R37" s="5">
        <f t="shared" si="12"/>
        <v>0</v>
      </c>
      <c r="S37" s="5">
        <f t="shared" si="12"/>
        <v>0</v>
      </c>
      <c r="T37" s="5">
        <f t="shared" si="12"/>
        <v>0</v>
      </c>
      <c r="U37" s="5">
        <f t="shared" si="12"/>
        <v>0</v>
      </c>
      <c r="V37" s="5">
        <f t="shared" si="12"/>
        <v>0</v>
      </c>
      <c r="W37" s="5">
        <f t="shared" si="12"/>
        <v>0</v>
      </c>
      <c r="X37" s="5">
        <f t="shared" si="12"/>
        <v>0</v>
      </c>
      <c r="Y37" s="5">
        <f t="shared" si="12"/>
        <v>0</v>
      </c>
      <c r="Z37" s="5">
        <f t="shared" si="12"/>
        <v>0</v>
      </c>
      <c r="AA37" s="5">
        <f t="shared" si="12"/>
        <v>0</v>
      </c>
      <c r="AB37" s="5">
        <f t="shared" si="12"/>
        <v>0</v>
      </c>
      <c r="AC37" s="5">
        <f t="shared" si="12"/>
        <v>0</v>
      </c>
      <c r="AD37" s="5">
        <f t="shared" si="12"/>
        <v>0</v>
      </c>
      <c r="AE37" s="5">
        <f t="shared" si="12"/>
        <v>0</v>
      </c>
      <c r="AF37" s="5">
        <f t="shared" si="12"/>
        <v>0</v>
      </c>
      <c r="AG37" s="5">
        <f t="shared" si="12"/>
        <v>0</v>
      </c>
      <c r="AH37" s="5"/>
      <c r="AI37" s="5"/>
    </row>
    <row r="38" spans="1:35" x14ac:dyDescent="0.2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3">D37/D38</f>
        <v>0</v>
      </c>
      <c r="E39">
        <f t="shared" ref="E39:O39" si="14">E37/E38</f>
        <v>1.5544356062906066</v>
      </c>
      <c r="F39">
        <f t="shared" si="14"/>
        <v>1.5311670156123991</v>
      </c>
      <c r="G39">
        <f t="shared" si="14"/>
        <v>1.5201347799126761</v>
      </c>
      <c r="H39">
        <f t="shared" si="14"/>
        <v>1.5340237454347934</v>
      </c>
      <c r="I39">
        <f t="shared" si="14"/>
        <v>1.5490185326926595</v>
      </c>
      <c r="J39">
        <f t="shared" si="14"/>
        <v>0</v>
      </c>
      <c r="K39">
        <f t="shared" si="14"/>
        <v>0</v>
      </c>
      <c r="L39">
        <f t="shared" si="14"/>
        <v>0</v>
      </c>
      <c r="M39">
        <f t="shared" si="14"/>
        <v>0</v>
      </c>
      <c r="N39">
        <f t="shared" si="14"/>
        <v>0</v>
      </c>
      <c r="O39">
        <f t="shared" si="14"/>
        <v>0</v>
      </c>
      <c r="P39">
        <f t="shared" ref="P39:Z39" si="15">P37/P38</f>
        <v>0</v>
      </c>
      <c r="Q39">
        <f t="shared" si="15"/>
        <v>0</v>
      </c>
      <c r="R39">
        <f t="shared" si="15"/>
        <v>0</v>
      </c>
      <c r="S39">
        <f t="shared" si="15"/>
        <v>0</v>
      </c>
      <c r="T39">
        <f t="shared" si="15"/>
        <v>0</v>
      </c>
      <c r="U39">
        <f t="shared" si="15"/>
        <v>0</v>
      </c>
      <c r="V39">
        <f t="shared" si="15"/>
        <v>0</v>
      </c>
      <c r="W39">
        <f t="shared" si="15"/>
        <v>0</v>
      </c>
      <c r="X39">
        <f t="shared" si="15"/>
        <v>0</v>
      </c>
      <c r="Y39">
        <f t="shared" si="15"/>
        <v>0</v>
      </c>
      <c r="Z39">
        <f t="shared" si="15"/>
        <v>0</v>
      </c>
      <c r="AA39">
        <f t="shared" ref="AA39:AG39" si="16">AA37/AA38</f>
        <v>0</v>
      </c>
      <c r="AB39">
        <f t="shared" si="16"/>
        <v>0</v>
      </c>
      <c r="AC39">
        <f t="shared" si="16"/>
        <v>0</v>
      </c>
      <c r="AD39">
        <f t="shared" si="16"/>
        <v>0</v>
      </c>
      <c r="AE39">
        <f t="shared" si="16"/>
        <v>0</v>
      </c>
      <c r="AF39">
        <f t="shared" si="16"/>
        <v>0</v>
      </c>
      <c r="AG39">
        <f t="shared" si="16"/>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7">D44</f>
        <v>100000000</v>
      </c>
      <c r="F44" s="5">
        <f t="shared" si="17"/>
        <v>100000000</v>
      </c>
      <c r="G44" s="5">
        <f t="shared" si="17"/>
        <v>100000000</v>
      </c>
      <c r="H44" s="5">
        <f t="shared" si="17"/>
        <v>100000000</v>
      </c>
      <c r="I44" s="5">
        <f t="shared" si="17"/>
        <v>100000000</v>
      </c>
      <c r="J44" s="5">
        <f t="shared" si="17"/>
        <v>100000000</v>
      </c>
      <c r="K44" s="5">
        <f t="shared" si="17"/>
        <v>100000000</v>
      </c>
      <c r="L44" s="5">
        <f t="shared" si="17"/>
        <v>100000000</v>
      </c>
      <c r="M44" s="5">
        <f t="shared" si="17"/>
        <v>100000000</v>
      </c>
      <c r="N44" s="5">
        <f t="shared" si="17"/>
        <v>100000000</v>
      </c>
      <c r="O44" s="5">
        <f t="shared" si="17"/>
        <v>100000000</v>
      </c>
      <c r="P44" s="5">
        <f t="shared" si="17"/>
        <v>100000000</v>
      </c>
      <c r="Q44" s="5">
        <f t="shared" si="17"/>
        <v>100000000</v>
      </c>
      <c r="R44" s="5">
        <f t="shared" si="17"/>
        <v>100000000</v>
      </c>
      <c r="S44" s="5">
        <f t="shared" si="17"/>
        <v>100000000</v>
      </c>
      <c r="T44" s="5">
        <f t="shared" si="17"/>
        <v>100000000</v>
      </c>
      <c r="U44" s="5">
        <f t="shared" si="17"/>
        <v>100000000</v>
      </c>
      <c r="V44" s="5">
        <f t="shared" si="17"/>
        <v>100000000</v>
      </c>
      <c r="W44" s="5">
        <f t="shared" si="17"/>
        <v>100000000</v>
      </c>
      <c r="X44" s="5">
        <f t="shared" si="17"/>
        <v>100000000</v>
      </c>
      <c r="Y44" s="5">
        <f t="shared" si="17"/>
        <v>100000000</v>
      </c>
      <c r="Z44" s="5">
        <f t="shared" si="17"/>
        <v>100000000</v>
      </c>
      <c r="AA44" s="5">
        <f t="shared" si="17"/>
        <v>100000000</v>
      </c>
      <c r="AB44" s="5">
        <f t="shared" si="17"/>
        <v>100000000</v>
      </c>
      <c r="AC44" s="5">
        <f t="shared" si="17"/>
        <v>100000000</v>
      </c>
      <c r="AD44" s="5">
        <f t="shared" si="17"/>
        <v>100000000</v>
      </c>
      <c r="AE44" s="5">
        <f t="shared" si="17"/>
        <v>100000000</v>
      </c>
      <c r="AF44" s="5">
        <f t="shared" si="17"/>
        <v>100000000</v>
      </c>
      <c r="AG44" s="5">
        <f t="shared" si="17"/>
        <v>100000000</v>
      </c>
      <c r="AH44" s="5"/>
      <c r="AI44" s="5"/>
    </row>
    <row r="45" spans="1:35" x14ac:dyDescent="0.2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8">D44/D45</f>
        <v>7.639432243507209E-9</v>
      </c>
      <c r="E46">
        <f t="shared" ref="E46:O46" si="19">E44/E45</f>
        <v>8.4820785978241937E-9</v>
      </c>
      <c r="F46">
        <f t="shared" si="19"/>
        <v>9.0318286156329205E-9</v>
      </c>
      <c r="G46">
        <f t="shared" si="19"/>
        <v>8.2870247484535797E-9</v>
      </c>
      <c r="H46">
        <f t="shared" si="19"/>
        <v>8.8245543577987918E-9</v>
      </c>
      <c r="I46">
        <f t="shared" si="19"/>
        <v>9.6425208943785254E-9</v>
      </c>
      <c r="J46">
        <f t="shared" si="19"/>
        <v>1.0748615255896583E-8</v>
      </c>
      <c r="K46">
        <f t="shared" si="19"/>
        <v>1.1968277840218943E-8</v>
      </c>
      <c r="L46">
        <f t="shared" si="19"/>
        <v>1.3397668939581202E-8</v>
      </c>
      <c r="M46">
        <f t="shared" si="19"/>
        <v>1.4094702872387688E-8</v>
      </c>
      <c r="N46">
        <f t="shared" si="19"/>
        <v>1.4157558047757691E-8</v>
      </c>
      <c r="O46">
        <f t="shared" si="19"/>
        <v>1.405795335036876E-8</v>
      </c>
      <c r="P46">
        <f t="shared" ref="P46:AG46" si="20">P44/P45</f>
        <v>1.4119770672332648E-8</v>
      </c>
      <c r="Q46">
        <f t="shared" si="20"/>
        <v>1.425116538904969E-8</v>
      </c>
      <c r="R46">
        <f t="shared" si="20"/>
        <v>1.4146702721896336E-8</v>
      </c>
      <c r="S46">
        <f t="shared" si="20"/>
        <v>1.4314480256252099E-8</v>
      </c>
      <c r="T46">
        <f t="shared" si="20"/>
        <v>1.4701627528973968E-8</v>
      </c>
      <c r="U46">
        <f t="shared" si="20"/>
        <v>1.4943188984120171E-8</v>
      </c>
      <c r="V46">
        <f t="shared" si="20"/>
        <v>1.5306638657558807E-8</v>
      </c>
      <c r="W46">
        <f t="shared" si="20"/>
        <v>1.5533355628876447E-8</v>
      </c>
      <c r="X46">
        <f t="shared" si="20"/>
        <v>1.552158983298614E-8</v>
      </c>
      <c r="Y46">
        <f t="shared" si="20"/>
        <v>1.5493974238478915E-8</v>
      </c>
      <c r="Z46">
        <f t="shared" si="20"/>
        <v>1.5713461879927152E-8</v>
      </c>
      <c r="AA46">
        <f t="shared" si="20"/>
        <v>1.5967982279371985E-8</v>
      </c>
      <c r="AB46">
        <f t="shared" si="20"/>
        <v>1.6158338793505319E-8</v>
      </c>
      <c r="AC46">
        <f t="shared" si="20"/>
        <v>1.6340213707118991E-8</v>
      </c>
      <c r="AD46">
        <f t="shared" si="20"/>
        <v>1.6426799798213192E-8</v>
      </c>
      <c r="AE46">
        <f t="shared" si="20"/>
        <v>1.6474782133362373E-8</v>
      </c>
      <c r="AF46">
        <f t="shared" si="20"/>
        <v>1.6578125660534693E-8</v>
      </c>
      <c r="AG46">
        <f t="shared" si="20"/>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21">E51</f>
        <v>4.0488990890588205E-9</v>
      </c>
      <c r="G51">
        <f t="shared" si="21"/>
        <v>4.0488990890588205E-9</v>
      </c>
      <c r="H51">
        <f t="shared" si="21"/>
        <v>4.0488990890588205E-9</v>
      </c>
      <c r="I51">
        <f t="shared" si="21"/>
        <v>4.0488990890588205E-9</v>
      </c>
      <c r="J51">
        <f t="shared" si="21"/>
        <v>4.0488990890588205E-9</v>
      </c>
      <c r="K51">
        <f t="shared" si="21"/>
        <v>4.0488990890588205E-9</v>
      </c>
      <c r="L51">
        <f t="shared" si="21"/>
        <v>4.0488990890588205E-9</v>
      </c>
      <c r="M51">
        <f t="shared" si="21"/>
        <v>4.0488990890588205E-9</v>
      </c>
      <c r="N51">
        <f t="shared" si="21"/>
        <v>4.0488990890588205E-9</v>
      </c>
      <c r="O51">
        <f t="shared" si="21"/>
        <v>4.0488990890588205E-9</v>
      </c>
      <c r="P51">
        <f t="shared" si="21"/>
        <v>4.0488990890588205E-9</v>
      </c>
      <c r="Q51">
        <f t="shared" si="21"/>
        <v>4.0488990890588205E-9</v>
      </c>
      <c r="R51">
        <f t="shared" si="21"/>
        <v>4.0488990890588205E-9</v>
      </c>
      <c r="S51">
        <f t="shared" si="21"/>
        <v>4.0488990890588205E-9</v>
      </c>
      <c r="T51">
        <f t="shared" si="21"/>
        <v>4.0488990890588205E-9</v>
      </c>
      <c r="U51">
        <f t="shared" si="21"/>
        <v>4.0488990890588205E-9</v>
      </c>
      <c r="V51">
        <f t="shared" si="21"/>
        <v>4.0488990890588205E-9</v>
      </c>
      <c r="W51">
        <f t="shared" si="21"/>
        <v>4.0488990890588205E-9</v>
      </c>
      <c r="X51">
        <f t="shared" si="21"/>
        <v>4.0488990890588205E-9</v>
      </c>
      <c r="Y51">
        <f t="shared" si="21"/>
        <v>4.0488990890588205E-9</v>
      </c>
      <c r="Z51">
        <f t="shared" si="21"/>
        <v>4.0488990890588205E-9</v>
      </c>
      <c r="AA51">
        <f t="shared" si="21"/>
        <v>4.0488990890588205E-9</v>
      </c>
      <c r="AB51">
        <f t="shared" si="21"/>
        <v>4.0488990890588205E-9</v>
      </c>
      <c r="AC51">
        <f t="shared" si="21"/>
        <v>4.0488990890588205E-9</v>
      </c>
      <c r="AD51">
        <f t="shared" si="21"/>
        <v>4.0488990890588205E-9</v>
      </c>
      <c r="AE51">
        <f t="shared" si="21"/>
        <v>4.0488990890588205E-9</v>
      </c>
      <c r="AF51">
        <f t="shared" si="21"/>
        <v>4.0488990890588205E-9</v>
      </c>
      <c r="AG51">
        <f t="shared" si="21"/>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22">D55</f>
        <v>1620000000.0000002</v>
      </c>
      <c r="F55" s="5">
        <f t="shared" si="22"/>
        <v>1620000000.0000002</v>
      </c>
      <c r="G55" s="5">
        <f t="shared" si="22"/>
        <v>1620000000.0000002</v>
      </c>
      <c r="H55" s="5">
        <f t="shared" si="22"/>
        <v>1620000000.0000002</v>
      </c>
      <c r="I55" s="5">
        <f t="shared" si="22"/>
        <v>1620000000.0000002</v>
      </c>
      <c r="J55" s="5">
        <f t="shared" si="22"/>
        <v>1620000000.0000002</v>
      </c>
      <c r="K55" s="5">
        <f t="shared" si="22"/>
        <v>1620000000.0000002</v>
      </c>
      <c r="L55" s="5">
        <f t="shared" si="22"/>
        <v>1620000000.0000002</v>
      </c>
      <c r="M55" s="5">
        <f t="shared" si="22"/>
        <v>1620000000.0000002</v>
      </c>
      <c r="N55" s="5">
        <f t="shared" si="22"/>
        <v>1620000000.0000002</v>
      </c>
      <c r="O55" s="5">
        <f t="shared" si="22"/>
        <v>1620000000.0000002</v>
      </c>
      <c r="P55" s="5">
        <f t="shared" si="22"/>
        <v>1620000000.0000002</v>
      </c>
      <c r="Q55" s="5">
        <f t="shared" si="22"/>
        <v>1620000000.0000002</v>
      </c>
      <c r="R55" s="5">
        <f t="shared" si="22"/>
        <v>1620000000.0000002</v>
      </c>
      <c r="S55" s="5">
        <f t="shared" si="22"/>
        <v>1620000000.0000002</v>
      </c>
      <c r="T55" s="5">
        <f t="shared" si="22"/>
        <v>1620000000.0000002</v>
      </c>
      <c r="U55" s="5">
        <f t="shared" si="22"/>
        <v>1620000000.0000002</v>
      </c>
      <c r="V55" s="5">
        <f t="shared" si="22"/>
        <v>1620000000.0000002</v>
      </c>
      <c r="W55" s="5">
        <f t="shared" si="22"/>
        <v>1620000000.0000002</v>
      </c>
      <c r="X55" s="5">
        <f t="shared" si="22"/>
        <v>1620000000.0000002</v>
      </c>
      <c r="Y55" s="5">
        <f t="shared" si="22"/>
        <v>1620000000.0000002</v>
      </c>
      <c r="Z55" s="5">
        <f t="shared" si="22"/>
        <v>1620000000.0000002</v>
      </c>
      <c r="AA55" s="5">
        <f t="shared" si="22"/>
        <v>1620000000.0000002</v>
      </c>
      <c r="AB55" s="5">
        <f t="shared" si="22"/>
        <v>1620000000.0000002</v>
      </c>
      <c r="AC55" s="5">
        <f t="shared" si="22"/>
        <v>1620000000.0000002</v>
      </c>
      <c r="AD55" s="5">
        <f t="shared" si="22"/>
        <v>1620000000.0000002</v>
      </c>
      <c r="AE55" s="5">
        <f t="shared" si="22"/>
        <v>1620000000.0000002</v>
      </c>
      <c r="AF55" s="5">
        <f t="shared" si="22"/>
        <v>1620000000.0000002</v>
      </c>
      <c r="AG55" s="5">
        <f t="shared" si="22"/>
        <v>1620000000.0000002</v>
      </c>
      <c r="AH55" s="5"/>
      <c r="AI55" s="5"/>
    </row>
    <row r="56" spans="1:35" x14ac:dyDescent="0.2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3">E55*(E56/SUM(E56:E57))/E56</f>
        <v>2.308686851838839E-8</v>
      </c>
      <c r="F58" s="5">
        <f t="shared" si="23"/>
        <v>2.2633082525248467E-8</v>
      </c>
      <c r="G58" s="5">
        <f t="shared" si="23"/>
        <v>2.2657293223248358E-8</v>
      </c>
      <c r="H58" s="5">
        <f t="shared" si="23"/>
        <v>2.2485126713266033E-8</v>
      </c>
      <c r="I58" s="5">
        <f t="shared" si="23"/>
        <v>2.2174694460428707E-8</v>
      </c>
      <c r="J58" s="5">
        <f t="shared" si="23"/>
        <v>2.216446812473112E-8</v>
      </c>
      <c r="K58" s="5">
        <f t="shared" si="23"/>
        <v>2.199304533748186E-8</v>
      </c>
      <c r="L58" s="5">
        <f t="shared" si="23"/>
        <v>2.1959981485295612E-8</v>
      </c>
      <c r="M58" s="5">
        <f t="shared" si="23"/>
        <v>2.1855646369813569E-8</v>
      </c>
      <c r="N58" s="5">
        <f t="shared" si="23"/>
        <v>2.1774616455924452E-8</v>
      </c>
      <c r="O58" s="5">
        <f t="shared" si="23"/>
        <v>2.1583465051313956E-8</v>
      </c>
      <c r="P58" s="5">
        <f t="shared" ref="P58:AG58" si="24">P55*(P56/SUM(P56:P57))/P56</f>
        <v>2.1379976946841896E-8</v>
      </c>
      <c r="Q58" s="5">
        <f t="shared" si="24"/>
        <v>2.1232928250567009E-8</v>
      </c>
      <c r="R58" s="5">
        <f t="shared" si="24"/>
        <v>2.1106664365432242E-8</v>
      </c>
      <c r="S58" s="5">
        <f t="shared" si="24"/>
        <v>2.1006047290914271E-8</v>
      </c>
      <c r="T58" s="5">
        <f t="shared" si="24"/>
        <v>2.0900288978748666E-8</v>
      </c>
      <c r="U58" s="5">
        <f t="shared" si="24"/>
        <v>2.085280157968468E-8</v>
      </c>
      <c r="V58" s="5">
        <f t="shared" si="24"/>
        <v>2.0781003474121984E-8</v>
      </c>
      <c r="W58" s="5">
        <f t="shared" si="24"/>
        <v>2.0803125461569351E-8</v>
      </c>
      <c r="X58" s="5">
        <f t="shared" si="24"/>
        <v>2.0832505498431201E-8</v>
      </c>
      <c r="Y58" s="5">
        <f t="shared" si="24"/>
        <v>2.0729485966329943E-8</v>
      </c>
      <c r="Z58" s="5">
        <f t="shared" si="24"/>
        <v>2.0628092566502587E-8</v>
      </c>
      <c r="AA58" s="5">
        <f t="shared" si="24"/>
        <v>2.0516995614264223E-8</v>
      </c>
      <c r="AB58" s="5">
        <f t="shared" si="24"/>
        <v>2.0446688711142096E-8</v>
      </c>
      <c r="AC58" s="5">
        <f t="shared" si="24"/>
        <v>2.0459252890977684E-8</v>
      </c>
      <c r="AD58" s="5">
        <f t="shared" si="24"/>
        <v>2.0447881046042409E-8</v>
      </c>
      <c r="AE58" s="5">
        <f t="shared" si="24"/>
        <v>2.0397866942170499E-8</v>
      </c>
      <c r="AF58" s="5">
        <f t="shared" si="24"/>
        <v>2.0290998977984971E-8</v>
      </c>
      <c r="AG58" s="5">
        <f t="shared" si="24"/>
        <v>2.0168553079990165E-8</v>
      </c>
      <c r="AH58" s="5"/>
      <c r="AI58" s="5"/>
    </row>
    <row r="60" spans="1:35" x14ac:dyDescent="0.25">
      <c r="A60" s="15" t="s">
        <v>31</v>
      </c>
    </row>
    <row r="61" spans="1:35" x14ac:dyDescent="0.25">
      <c r="A61" t="s">
        <v>276</v>
      </c>
      <c r="B61" t="s">
        <v>298</v>
      </c>
      <c r="C61" s="5"/>
      <c r="D61" s="5">
        <f>'Subsidies Paid'!J18*10^9</f>
        <v>140000000</v>
      </c>
      <c r="E61" s="5">
        <f t="shared" ref="E61:O61" si="25">D61</f>
        <v>140000000</v>
      </c>
      <c r="F61" s="5">
        <f t="shared" si="25"/>
        <v>140000000</v>
      </c>
      <c r="G61" s="5">
        <f t="shared" si="25"/>
        <v>140000000</v>
      </c>
      <c r="H61" s="5">
        <f t="shared" si="25"/>
        <v>140000000</v>
      </c>
      <c r="I61" s="5">
        <f t="shared" si="25"/>
        <v>140000000</v>
      </c>
      <c r="J61" s="5">
        <f t="shared" si="25"/>
        <v>140000000</v>
      </c>
      <c r="K61" s="5">
        <f t="shared" si="25"/>
        <v>140000000</v>
      </c>
      <c r="L61" s="5">
        <f t="shared" si="25"/>
        <v>140000000</v>
      </c>
      <c r="M61" s="5">
        <f t="shared" si="25"/>
        <v>140000000</v>
      </c>
      <c r="N61" s="5">
        <f t="shared" si="25"/>
        <v>140000000</v>
      </c>
      <c r="O61" s="5">
        <f t="shared" si="25"/>
        <v>140000000</v>
      </c>
      <c r="P61" s="5">
        <f t="shared" ref="P61" si="26">O61</f>
        <v>140000000</v>
      </c>
      <c r="Q61" s="5">
        <f t="shared" ref="Q61" si="27">P61</f>
        <v>140000000</v>
      </c>
      <c r="R61" s="5">
        <f t="shared" ref="R61" si="28">Q61</f>
        <v>140000000</v>
      </c>
      <c r="S61" s="5">
        <f t="shared" ref="S61" si="29">R61</f>
        <v>140000000</v>
      </c>
      <c r="T61" s="5">
        <f t="shared" ref="T61" si="30">S61</f>
        <v>140000000</v>
      </c>
      <c r="U61" s="5">
        <f t="shared" ref="U61" si="31">T61</f>
        <v>140000000</v>
      </c>
      <c r="V61" s="5">
        <f t="shared" ref="V61" si="32">U61</f>
        <v>140000000</v>
      </c>
      <c r="W61" s="5">
        <f t="shared" ref="W61" si="33">V61</f>
        <v>140000000</v>
      </c>
      <c r="X61" s="5">
        <f t="shared" ref="X61" si="34">W61</f>
        <v>140000000</v>
      </c>
      <c r="Y61" s="5">
        <f t="shared" ref="Y61" si="35">X61</f>
        <v>140000000</v>
      </c>
      <c r="Z61" s="5">
        <f t="shared" ref="Z61" si="36">Y61</f>
        <v>140000000</v>
      </c>
      <c r="AA61" s="5">
        <f t="shared" ref="AA61" si="37">Z61</f>
        <v>140000000</v>
      </c>
      <c r="AB61" s="5">
        <f t="shared" ref="AB61" si="38">AA61</f>
        <v>140000000</v>
      </c>
      <c r="AC61" s="5">
        <f t="shared" ref="AC61" si="39">AB61</f>
        <v>140000000</v>
      </c>
      <c r="AD61" s="5">
        <f t="shared" ref="AD61" si="40">AC61</f>
        <v>140000000</v>
      </c>
      <c r="AE61" s="5">
        <f t="shared" ref="AE61" si="41">AD61</f>
        <v>140000000</v>
      </c>
      <c r="AF61" s="5">
        <f t="shared" ref="AF61" si="42">AE61</f>
        <v>140000000</v>
      </c>
      <c r="AG61" s="5">
        <f t="shared" ref="AG61" si="43">AF61</f>
        <v>140000000</v>
      </c>
      <c r="AH61" s="5"/>
      <c r="AI61" s="5"/>
    </row>
    <row r="62" spans="1:35" x14ac:dyDescent="0.25">
      <c r="A62" t="s">
        <v>270</v>
      </c>
      <c r="B62" t="s">
        <v>634</v>
      </c>
      <c r="C62" s="5"/>
      <c r="D62" s="5">
        <f t="shared" ref="D62:AG62" si="44">D56</f>
        <v>3.5682777E+16</v>
      </c>
      <c r="E62" s="5">
        <f t="shared" si="44"/>
        <v>3.7814274E+16</v>
      </c>
      <c r="F62" s="5">
        <f t="shared" si="44"/>
        <v>3.7835823E+16</v>
      </c>
      <c r="G62" s="5">
        <f t="shared" si="44"/>
        <v>3.6882996E+16</v>
      </c>
      <c r="H62" s="5">
        <f t="shared" si="44"/>
        <v>3.7047318E+16</v>
      </c>
      <c r="I62" s="5">
        <f t="shared" si="44"/>
        <v>3.7522251E+16</v>
      </c>
      <c r="J62" s="5">
        <f t="shared" si="44"/>
        <v>3.7473186E+16</v>
      </c>
      <c r="K62" s="5">
        <f t="shared" si="44"/>
        <v>3.7786018E+16</v>
      </c>
      <c r="L62" s="5">
        <f t="shared" si="44"/>
        <v>3.8036835E+16</v>
      </c>
      <c r="M62" s="5">
        <f t="shared" si="44"/>
        <v>3.8406055E+16</v>
      </c>
      <c r="N62" s="5">
        <f t="shared" si="44"/>
        <v>3.8853168E+16</v>
      </c>
      <c r="O62" s="5">
        <f t="shared" si="44"/>
        <v>3.9378105E+16</v>
      </c>
      <c r="P62" s="5">
        <f t="shared" si="44"/>
        <v>3.9977421E+16</v>
      </c>
      <c r="Q62" s="5">
        <f t="shared" si="44"/>
        <v>4.0490608E+16</v>
      </c>
      <c r="R62" s="5">
        <f t="shared" si="44"/>
        <v>4.0958794E+16</v>
      </c>
      <c r="S62" s="5">
        <f t="shared" si="44"/>
        <v>4.1332081E+16</v>
      </c>
      <c r="T62" s="5">
        <f t="shared" si="44"/>
        <v>4.1707432E+16</v>
      </c>
      <c r="U62" s="5">
        <f t="shared" si="44"/>
        <v>4.1989216E+16</v>
      </c>
      <c r="V62" s="5">
        <f t="shared" si="44"/>
        <v>4.2240601E+16</v>
      </c>
      <c r="W62" s="5">
        <f t="shared" si="44"/>
        <v>4.238311E+16</v>
      </c>
      <c r="X62" s="5">
        <f t="shared" si="44"/>
        <v>4.2506451E+16</v>
      </c>
      <c r="Y62" s="5">
        <f t="shared" si="44"/>
        <v>4.2687958E+16</v>
      </c>
      <c r="Z62" s="5">
        <f t="shared" si="44"/>
        <v>4.2804451E+16</v>
      </c>
      <c r="AA62" s="5">
        <f t="shared" si="44"/>
        <v>4.2884609E+16</v>
      </c>
      <c r="AB62" s="5">
        <f t="shared" si="44"/>
        <v>4.3041492E+16</v>
      </c>
      <c r="AC62" s="5">
        <f t="shared" si="44"/>
        <v>4.2870251E+16</v>
      </c>
      <c r="AD62" s="5">
        <f t="shared" si="44"/>
        <v>4.3082157E+16</v>
      </c>
      <c r="AE62" s="5">
        <f t="shared" si="44"/>
        <v>4.3152935E+16</v>
      </c>
      <c r="AF62" s="5">
        <f t="shared" si="44"/>
        <v>4.3235588E+16</v>
      </c>
      <c r="AG62" s="5">
        <f t="shared" si="44"/>
        <v>4.3621796E+16</v>
      </c>
      <c r="AH62" s="5"/>
      <c r="AI62" s="5"/>
    </row>
    <row r="63" spans="1:35" x14ac:dyDescent="0.25">
      <c r="A63" t="s">
        <v>277</v>
      </c>
      <c r="B63" t="s">
        <v>634</v>
      </c>
      <c r="C63" s="5"/>
      <c r="D63" s="5">
        <f t="shared" ref="D63:AG63" si="45">D57</f>
        <v>3.0179702000000004E+16</v>
      </c>
      <c r="E63" s="5">
        <f t="shared" si="45"/>
        <v>3.2355485E+16</v>
      </c>
      <c r="F63" s="5">
        <f t="shared" si="45"/>
        <v>3.3740817E+16</v>
      </c>
      <c r="G63" s="5">
        <f t="shared" si="45"/>
        <v>3.461716E+16</v>
      </c>
      <c r="H63" s="5">
        <f t="shared" si="45"/>
        <v>3.5000308000000004E+16</v>
      </c>
      <c r="I63" s="5">
        <f t="shared" si="45"/>
        <v>3.5533997999999996E+16</v>
      </c>
      <c r="J63" s="5">
        <f t="shared" si="45"/>
        <v>3.5616770000000004E+16</v>
      </c>
      <c r="K63" s="5">
        <f t="shared" si="45"/>
        <v>3.5873631000000004E+16</v>
      </c>
      <c r="L63" s="5">
        <f t="shared" si="45"/>
        <v>3.5733719E+16</v>
      </c>
      <c r="M63" s="5">
        <f t="shared" si="45"/>
        <v>3.5716667E+16</v>
      </c>
      <c r="N63" s="5">
        <f t="shared" si="45"/>
        <v>3.5545387000000004E+16</v>
      </c>
      <c r="O63" s="5">
        <f t="shared" si="45"/>
        <v>3.5679352E+16</v>
      </c>
      <c r="P63" s="5">
        <f t="shared" si="45"/>
        <v>3.579441E+16</v>
      </c>
      <c r="Q63" s="5">
        <f t="shared" si="45"/>
        <v>3.5805981000000004E+16</v>
      </c>
      <c r="R63" s="5">
        <f t="shared" si="45"/>
        <v>3.5794215E+16</v>
      </c>
      <c r="S63" s="5">
        <f t="shared" si="45"/>
        <v>3.5788567999999996E+16</v>
      </c>
      <c r="T63" s="5">
        <f t="shared" si="45"/>
        <v>3.5803458E+16</v>
      </c>
      <c r="U63" s="5">
        <f t="shared" si="45"/>
        <v>3.5698186999999996E+16</v>
      </c>
      <c r="V63" s="5">
        <f t="shared" si="45"/>
        <v>3.5715210999999996E+16</v>
      </c>
      <c r="W63" s="5">
        <f t="shared" si="45"/>
        <v>3.5489804E+16</v>
      </c>
      <c r="X63" s="5">
        <f t="shared" si="45"/>
        <v>3.5256639E+16</v>
      </c>
      <c r="Y63" s="5">
        <f t="shared" si="45"/>
        <v>3.5461591999999996E+16</v>
      </c>
      <c r="Z63" s="5">
        <f t="shared" si="45"/>
        <v>3.5729228E+16</v>
      </c>
      <c r="AA63" s="5">
        <f t="shared" si="45"/>
        <v>3.607432E+16</v>
      </c>
      <c r="AB63" s="5">
        <f t="shared" si="45"/>
        <v>3.6188941E+16</v>
      </c>
      <c r="AC63" s="5">
        <f t="shared" si="45"/>
        <v>3.6311526E+16</v>
      </c>
      <c r="AD63" s="5">
        <f t="shared" si="45"/>
        <v>3.6143656E+16</v>
      </c>
      <c r="AE63" s="5">
        <f t="shared" si="45"/>
        <v>3.6267134E+16</v>
      </c>
      <c r="AF63" s="5">
        <f t="shared" si="45"/>
        <v>3.6602768E+16</v>
      </c>
      <c r="AG63" s="5">
        <f t="shared" si="45"/>
        <v>3.6701269E+16</v>
      </c>
      <c r="AH63" s="5"/>
      <c r="AI63" s="5"/>
    </row>
    <row r="64" spans="1:35" x14ac:dyDescent="0.25">
      <c r="A64" t="s">
        <v>283</v>
      </c>
      <c r="C64" s="5"/>
      <c r="D64" s="5">
        <f t="shared" ref="D64:AG64" si="46">D61*(D62/SUM(D62:D63))/D62</f>
        <v>2.1256412167540793E-9</v>
      </c>
      <c r="E64" s="5">
        <f t="shared" si="46"/>
        <v>1.9951614768977616E-9</v>
      </c>
      <c r="F64" s="5">
        <f t="shared" si="46"/>
        <v>1.9559454034165337E-9</v>
      </c>
      <c r="G64" s="5">
        <f t="shared" si="46"/>
        <v>1.9580376859597342E-9</v>
      </c>
      <c r="H64" s="5">
        <f t="shared" si="46"/>
        <v>1.9431590986773112E-9</v>
      </c>
      <c r="I64" s="5">
        <f t="shared" si="46"/>
        <v>1.9163316200370485E-9</v>
      </c>
      <c r="J64" s="5">
        <f t="shared" si="46"/>
        <v>1.9154478626310841E-9</v>
      </c>
      <c r="K64" s="5">
        <f t="shared" si="46"/>
        <v>1.9006335476836174E-9</v>
      </c>
      <c r="L64" s="5">
        <f t="shared" si="46"/>
        <v>1.8977761777415959E-9</v>
      </c>
      <c r="M64" s="5">
        <f t="shared" si="46"/>
        <v>1.8887595628233946E-9</v>
      </c>
      <c r="N64" s="5">
        <f t="shared" si="46"/>
        <v>1.8817569776724834E-9</v>
      </c>
      <c r="O64" s="5">
        <f t="shared" si="46"/>
        <v>1.865237720483922E-9</v>
      </c>
      <c r="P64" s="5">
        <f t="shared" si="46"/>
        <v>1.8476523287394228E-9</v>
      </c>
      <c r="Q64" s="5">
        <f t="shared" si="46"/>
        <v>1.8349444167156673E-9</v>
      </c>
      <c r="R64" s="5">
        <f t="shared" si="46"/>
        <v>1.8240327229385886E-9</v>
      </c>
      <c r="S64" s="5">
        <f t="shared" si="46"/>
        <v>1.8153374202024677E-9</v>
      </c>
      <c r="T64" s="5">
        <f t="shared" si="46"/>
        <v>1.8061978129782795E-9</v>
      </c>
      <c r="U64" s="5">
        <f t="shared" si="46"/>
        <v>1.8020939636764536E-9</v>
      </c>
      <c r="V64" s="5">
        <f t="shared" si="46"/>
        <v>1.7958891891216529E-9</v>
      </c>
      <c r="W64" s="5">
        <f t="shared" si="46"/>
        <v>1.7978009658146348E-9</v>
      </c>
      <c r="X64" s="5">
        <f t="shared" si="46"/>
        <v>1.8003399813459059E-9</v>
      </c>
      <c r="Y64" s="5">
        <f t="shared" si="46"/>
        <v>1.7914370588186367E-9</v>
      </c>
      <c r="Z64" s="5">
        <f t="shared" si="46"/>
        <v>1.7826746662409641E-9</v>
      </c>
      <c r="AA64" s="5">
        <f t="shared" si="46"/>
        <v>1.7730736950598707E-9</v>
      </c>
      <c r="AB64" s="5">
        <f t="shared" si="46"/>
        <v>1.7669977898517859E-9</v>
      </c>
      <c r="AC64" s="5">
        <f t="shared" si="46"/>
        <v>1.7680835831709108E-9</v>
      </c>
      <c r="AD64" s="5">
        <f t="shared" si="46"/>
        <v>1.7671008311394674E-9</v>
      </c>
      <c r="AE64" s="5">
        <f t="shared" si="46"/>
        <v>1.7627786246320181E-9</v>
      </c>
      <c r="AF64" s="5">
        <f t="shared" si="46"/>
        <v>1.7535431215542564E-9</v>
      </c>
      <c r="AG64" s="5">
        <f t="shared" si="46"/>
        <v>1.7429613772831001E-9</v>
      </c>
      <c r="AH64" s="5"/>
      <c r="AI64" s="5"/>
    </row>
    <row r="66" spans="1:36" x14ac:dyDescent="0.25">
      <c r="A66" s="15" t="s">
        <v>38</v>
      </c>
    </row>
    <row r="67" spans="1:36" x14ac:dyDescent="0.25">
      <c r="A67" t="s">
        <v>276</v>
      </c>
      <c r="B67" t="s">
        <v>298</v>
      </c>
      <c r="C67" s="5"/>
      <c r="D67" s="5">
        <f>'Subsidies Paid'!K19*10^9</f>
        <v>1200000000</v>
      </c>
      <c r="E67" s="5">
        <f t="shared" ref="E67:O67" si="47">D67</f>
        <v>1200000000</v>
      </c>
      <c r="F67" s="5">
        <f t="shared" si="47"/>
        <v>1200000000</v>
      </c>
      <c r="G67" s="5">
        <f t="shared" si="47"/>
        <v>1200000000</v>
      </c>
      <c r="H67" s="5">
        <f t="shared" si="47"/>
        <v>1200000000</v>
      </c>
      <c r="I67" s="5">
        <f t="shared" si="47"/>
        <v>1200000000</v>
      </c>
      <c r="J67" s="5">
        <f t="shared" si="47"/>
        <v>1200000000</v>
      </c>
      <c r="K67" s="5">
        <f t="shared" si="47"/>
        <v>1200000000</v>
      </c>
      <c r="L67" s="5">
        <f t="shared" si="47"/>
        <v>1200000000</v>
      </c>
      <c r="M67" s="5">
        <f t="shared" si="47"/>
        <v>1200000000</v>
      </c>
      <c r="N67" s="5">
        <f t="shared" si="47"/>
        <v>1200000000</v>
      </c>
      <c r="O67" s="5">
        <f t="shared" si="47"/>
        <v>1200000000</v>
      </c>
      <c r="P67" s="5">
        <f t="shared" ref="P67" si="48">O67</f>
        <v>1200000000</v>
      </c>
      <c r="Q67" s="5">
        <f t="shared" ref="Q67" si="49">P67</f>
        <v>1200000000</v>
      </c>
      <c r="R67" s="5">
        <f t="shared" ref="R67" si="50">Q67</f>
        <v>1200000000</v>
      </c>
      <c r="S67" s="5">
        <f t="shared" ref="S67" si="51">R67</f>
        <v>1200000000</v>
      </c>
      <c r="T67" s="5">
        <f t="shared" ref="T67" si="52">S67</f>
        <v>1200000000</v>
      </c>
      <c r="U67" s="5">
        <f t="shared" ref="U67" si="53">T67</f>
        <v>1200000000</v>
      </c>
      <c r="V67" s="5">
        <f t="shared" ref="V67" si="54">U67</f>
        <v>1200000000</v>
      </c>
      <c r="W67" s="5">
        <f t="shared" ref="W67" si="55">V67</f>
        <v>1200000000</v>
      </c>
      <c r="X67" s="5">
        <f t="shared" ref="X67" si="56">W67</f>
        <v>1200000000</v>
      </c>
      <c r="Y67" s="5">
        <f t="shared" ref="Y67" si="57">X67</f>
        <v>1200000000</v>
      </c>
      <c r="Z67" s="5">
        <f t="shared" ref="Z67" si="58">Y67</f>
        <v>1200000000</v>
      </c>
      <c r="AA67" s="5">
        <f t="shared" ref="AA67" si="59">Z67</f>
        <v>1200000000</v>
      </c>
      <c r="AB67" s="5">
        <f t="shared" ref="AB67" si="60">AA67</f>
        <v>1200000000</v>
      </c>
      <c r="AC67" s="5">
        <f t="shared" ref="AC67" si="61">AB67</f>
        <v>1200000000</v>
      </c>
      <c r="AD67" s="5">
        <f t="shared" ref="AD67" si="62">AC67</f>
        <v>1200000000</v>
      </c>
      <c r="AE67" s="5">
        <f t="shared" ref="AE67" si="63">AD67</f>
        <v>1200000000</v>
      </c>
      <c r="AF67" s="5">
        <f t="shared" ref="AF67" si="64">AE67</f>
        <v>1200000000</v>
      </c>
      <c r="AG67" s="5">
        <f t="shared" ref="AG67" si="65">AF67</f>
        <v>1200000000</v>
      </c>
      <c r="AH67" s="5"/>
      <c r="AI67" s="5"/>
    </row>
    <row r="68" spans="1:36" x14ac:dyDescent="0.25">
      <c r="A68" t="s">
        <v>270</v>
      </c>
      <c r="B68" t="s">
        <v>634</v>
      </c>
      <c r="C68" s="5"/>
      <c r="D68" s="5">
        <f t="shared" ref="D68:AG68" si="66">D56</f>
        <v>3.5682777E+16</v>
      </c>
      <c r="E68" s="5">
        <f t="shared" si="66"/>
        <v>3.7814274E+16</v>
      </c>
      <c r="F68" s="5">
        <f t="shared" si="66"/>
        <v>3.7835823E+16</v>
      </c>
      <c r="G68" s="5">
        <f t="shared" si="66"/>
        <v>3.6882996E+16</v>
      </c>
      <c r="H68" s="5">
        <f t="shared" si="66"/>
        <v>3.7047318E+16</v>
      </c>
      <c r="I68" s="5">
        <f t="shared" si="66"/>
        <v>3.7522251E+16</v>
      </c>
      <c r="J68" s="5">
        <f t="shared" si="66"/>
        <v>3.7473186E+16</v>
      </c>
      <c r="K68" s="5">
        <f t="shared" si="66"/>
        <v>3.7786018E+16</v>
      </c>
      <c r="L68" s="5">
        <f t="shared" si="66"/>
        <v>3.8036835E+16</v>
      </c>
      <c r="M68" s="5">
        <f t="shared" si="66"/>
        <v>3.8406055E+16</v>
      </c>
      <c r="N68" s="5">
        <f t="shared" si="66"/>
        <v>3.8853168E+16</v>
      </c>
      <c r="O68" s="5">
        <f t="shared" si="66"/>
        <v>3.9378105E+16</v>
      </c>
      <c r="P68" s="5">
        <f t="shared" si="66"/>
        <v>3.9977421E+16</v>
      </c>
      <c r="Q68" s="5">
        <f t="shared" si="66"/>
        <v>4.0490608E+16</v>
      </c>
      <c r="R68" s="5">
        <f t="shared" si="66"/>
        <v>4.0958794E+16</v>
      </c>
      <c r="S68" s="5">
        <f t="shared" si="66"/>
        <v>4.1332081E+16</v>
      </c>
      <c r="T68" s="5">
        <f t="shared" si="66"/>
        <v>4.1707432E+16</v>
      </c>
      <c r="U68" s="5">
        <f t="shared" si="66"/>
        <v>4.1989216E+16</v>
      </c>
      <c r="V68" s="5">
        <f t="shared" si="66"/>
        <v>4.2240601E+16</v>
      </c>
      <c r="W68" s="5">
        <f t="shared" si="66"/>
        <v>4.238311E+16</v>
      </c>
      <c r="X68" s="5">
        <f t="shared" si="66"/>
        <v>4.2506451E+16</v>
      </c>
      <c r="Y68" s="5">
        <f t="shared" si="66"/>
        <v>4.2687958E+16</v>
      </c>
      <c r="Z68" s="5">
        <f t="shared" si="66"/>
        <v>4.2804451E+16</v>
      </c>
      <c r="AA68" s="5">
        <f t="shared" si="66"/>
        <v>4.2884609E+16</v>
      </c>
      <c r="AB68" s="5">
        <f t="shared" si="66"/>
        <v>4.3041492E+16</v>
      </c>
      <c r="AC68" s="5">
        <f t="shared" si="66"/>
        <v>4.2870251E+16</v>
      </c>
      <c r="AD68" s="5">
        <f t="shared" si="66"/>
        <v>4.3082157E+16</v>
      </c>
      <c r="AE68" s="5">
        <f t="shared" si="66"/>
        <v>4.3152935E+16</v>
      </c>
      <c r="AF68" s="5">
        <f t="shared" si="66"/>
        <v>4.3235588E+16</v>
      </c>
      <c r="AG68" s="5">
        <f t="shared" si="66"/>
        <v>4.3621796E+16</v>
      </c>
      <c r="AH68" s="5"/>
      <c r="AI68" s="5"/>
    </row>
    <row r="69" spans="1:36" x14ac:dyDescent="0.25">
      <c r="A69" t="s">
        <v>277</v>
      </c>
      <c r="B69" t="s">
        <v>634</v>
      </c>
      <c r="C69" s="5"/>
      <c r="D69" s="5">
        <f t="shared" ref="D69:AG69" si="67">D57</f>
        <v>3.0179702000000004E+16</v>
      </c>
      <c r="E69" s="5">
        <f t="shared" si="67"/>
        <v>3.2355485E+16</v>
      </c>
      <c r="F69" s="5">
        <f t="shared" si="67"/>
        <v>3.3740817E+16</v>
      </c>
      <c r="G69" s="5">
        <f t="shared" si="67"/>
        <v>3.461716E+16</v>
      </c>
      <c r="H69" s="5">
        <f t="shared" si="67"/>
        <v>3.5000308000000004E+16</v>
      </c>
      <c r="I69" s="5">
        <f t="shared" si="67"/>
        <v>3.5533997999999996E+16</v>
      </c>
      <c r="J69" s="5">
        <f t="shared" si="67"/>
        <v>3.5616770000000004E+16</v>
      </c>
      <c r="K69" s="5">
        <f t="shared" si="67"/>
        <v>3.5873631000000004E+16</v>
      </c>
      <c r="L69" s="5">
        <f t="shared" si="67"/>
        <v>3.5733719E+16</v>
      </c>
      <c r="M69" s="5">
        <f t="shared" si="67"/>
        <v>3.5716667E+16</v>
      </c>
      <c r="N69" s="5">
        <f t="shared" si="67"/>
        <v>3.5545387000000004E+16</v>
      </c>
      <c r="O69" s="5">
        <f t="shared" si="67"/>
        <v>3.5679352E+16</v>
      </c>
      <c r="P69" s="5">
        <f t="shared" si="67"/>
        <v>3.579441E+16</v>
      </c>
      <c r="Q69" s="5">
        <f t="shared" si="67"/>
        <v>3.5805981000000004E+16</v>
      </c>
      <c r="R69" s="5">
        <f t="shared" si="67"/>
        <v>3.5794215E+16</v>
      </c>
      <c r="S69" s="5">
        <f t="shared" si="67"/>
        <v>3.5788567999999996E+16</v>
      </c>
      <c r="T69" s="5">
        <f t="shared" si="67"/>
        <v>3.5803458E+16</v>
      </c>
      <c r="U69" s="5">
        <f t="shared" si="67"/>
        <v>3.5698186999999996E+16</v>
      </c>
      <c r="V69" s="5">
        <f t="shared" si="67"/>
        <v>3.5715210999999996E+16</v>
      </c>
      <c r="W69" s="5">
        <f t="shared" si="67"/>
        <v>3.5489804E+16</v>
      </c>
      <c r="X69" s="5">
        <f t="shared" si="67"/>
        <v>3.5256639E+16</v>
      </c>
      <c r="Y69" s="5">
        <f t="shared" si="67"/>
        <v>3.5461591999999996E+16</v>
      </c>
      <c r="Z69" s="5">
        <f t="shared" si="67"/>
        <v>3.5729228E+16</v>
      </c>
      <c r="AA69" s="5">
        <f t="shared" si="67"/>
        <v>3.607432E+16</v>
      </c>
      <c r="AB69" s="5">
        <f t="shared" si="67"/>
        <v>3.6188941E+16</v>
      </c>
      <c r="AC69" s="5">
        <f t="shared" si="67"/>
        <v>3.6311526E+16</v>
      </c>
      <c r="AD69" s="5">
        <f t="shared" si="67"/>
        <v>3.6143656E+16</v>
      </c>
      <c r="AE69" s="5">
        <f t="shared" si="67"/>
        <v>3.6267134E+16</v>
      </c>
      <c r="AF69" s="5">
        <f t="shared" si="67"/>
        <v>3.6602768E+16</v>
      </c>
      <c r="AG69" s="5">
        <f t="shared" si="67"/>
        <v>3.6701269E+16</v>
      </c>
      <c r="AH69" s="5"/>
      <c r="AI69" s="5"/>
    </row>
    <row r="70" spans="1:36" x14ac:dyDescent="0.25">
      <c r="A70" t="s">
        <v>283</v>
      </c>
      <c r="C70" s="5"/>
      <c r="D70" s="5">
        <f t="shared" ref="D70:AG70" si="68">D67*(D68/SUM(D68:D69))/D68</f>
        <v>1.8219781857892108E-8</v>
      </c>
      <c r="E70" s="5">
        <f t="shared" si="68"/>
        <v>1.7101384087695103E-8</v>
      </c>
      <c r="F70" s="5">
        <f t="shared" si="68"/>
        <v>1.6765246314998861E-8</v>
      </c>
      <c r="G70" s="5">
        <f t="shared" si="68"/>
        <v>1.6783180165369151E-8</v>
      </c>
      <c r="H70" s="5">
        <f t="shared" si="68"/>
        <v>1.6655649417234097E-8</v>
      </c>
      <c r="I70" s="5">
        <f t="shared" si="68"/>
        <v>1.6425699600317559E-8</v>
      </c>
      <c r="J70" s="5">
        <f t="shared" si="68"/>
        <v>1.6418124536837863E-8</v>
      </c>
      <c r="K70" s="5">
        <f t="shared" si="68"/>
        <v>1.6291144694431001E-8</v>
      </c>
      <c r="L70" s="5">
        <f t="shared" si="68"/>
        <v>1.6266652952070821E-8</v>
      </c>
      <c r="M70" s="5">
        <f t="shared" si="68"/>
        <v>1.6189367681343385E-8</v>
      </c>
      <c r="N70" s="5">
        <f t="shared" si="68"/>
        <v>1.6129345522906998E-8</v>
      </c>
      <c r="O70" s="5">
        <f t="shared" si="68"/>
        <v>1.598775188986219E-8</v>
      </c>
      <c r="P70" s="5">
        <f t="shared" si="68"/>
        <v>1.5837019960623627E-8</v>
      </c>
      <c r="Q70" s="5">
        <f t="shared" si="68"/>
        <v>1.5728095000420007E-8</v>
      </c>
      <c r="R70" s="5">
        <f t="shared" si="68"/>
        <v>1.5634566196616472E-8</v>
      </c>
      <c r="S70" s="5">
        <f t="shared" si="68"/>
        <v>1.5560035030306865E-8</v>
      </c>
      <c r="T70" s="5">
        <f t="shared" si="68"/>
        <v>1.5481695539813824E-8</v>
      </c>
      <c r="U70" s="5">
        <f t="shared" si="68"/>
        <v>1.5446519688655317E-8</v>
      </c>
      <c r="V70" s="5">
        <f t="shared" si="68"/>
        <v>1.5393335906757024E-8</v>
      </c>
      <c r="W70" s="5">
        <f t="shared" si="68"/>
        <v>1.5409722564125443E-8</v>
      </c>
      <c r="X70" s="5">
        <f t="shared" si="68"/>
        <v>1.543148555439348E-8</v>
      </c>
      <c r="Y70" s="5">
        <f t="shared" si="68"/>
        <v>1.5355174789874029E-8</v>
      </c>
      <c r="Z70" s="5">
        <f t="shared" si="68"/>
        <v>1.5280068567779691E-8</v>
      </c>
      <c r="AA70" s="5">
        <f t="shared" si="68"/>
        <v>1.5197774529084607E-8</v>
      </c>
      <c r="AB70" s="5">
        <f t="shared" si="68"/>
        <v>1.5145695341586733E-8</v>
      </c>
      <c r="AC70" s="5">
        <f t="shared" si="68"/>
        <v>1.5155002141464948E-8</v>
      </c>
      <c r="AD70" s="5">
        <f t="shared" si="68"/>
        <v>1.5146578552624003E-8</v>
      </c>
      <c r="AE70" s="5">
        <f t="shared" si="68"/>
        <v>1.5109531068274443E-8</v>
      </c>
      <c r="AF70" s="5">
        <f t="shared" si="68"/>
        <v>1.5030369613322199E-8</v>
      </c>
      <c r="AG70" s="5">
        <f t="shared" si="68"/>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9">E74</f>
        <v>1300000000</v>
      </c>
      <c r="G74">
        <f t="shared" si="69"/>
        <v>1300000000</v>
      </c>
      <c r="H74">
        <f t="shared" si="69"/>
        <v>1300000000</v>
      </c>
      <c r="I74">
        <f t="shared" si="69"/>
        <v>1300000000</v>
      </c>
      <c r="J74">
        <f t="shared" si="69"/>
        <v>1300000000</v>
      </c>
      <c r="K74">
        <f t="shared" si="69"/>
        <v>1300000000</v>
      </c>
      <c r="L74">
        <f t="shared" si="69"/>
        <v>1300000000</v>
      </c>
      <c r="M74">
        <f t="shared" si="69"/>
        <v>1300000000</v>
      </c>
      <c r="N74">
        <f t="shared" si="69"/>
        <v>1300000000</v>
      </c>
      <c r="O74">
        <f t="shared" si="69"/>
        <v>1300000000</v>
      </c>
      <c r="P74">
        <f t="shared" si="69"/>
        <v>1300000000</v>
      </c>
      <c r="Q74">
        <f t="shared" ref="Q74" si="70">P74</f>
        <v>1300000000</v>
      </c>
      <c r="R74">
        <f t="shared" ref="R74" si="71">Q74</f>
        <v>1300000000</v>
      </c>
      <c r="S74">
        <f t="shared" ref="S74" si="72">R74</f>
        <v>1300000000</v>
      </c>
      <c r="T74">
        <f t="shared" ref="T74" si="73">S74</f>
        <v>1300000000</v>
      </c>
      <c r="U74">
        <f t="shared" ref="U74" si="74">T74</f>
        <v>1300000000</v>
      </c>
      <c r="V74">
        <f t="shared" ref="V74" si="75">U74</f>
        <v>1300000000</v>
      </c>
      <c r="W74">
        <f t="shared" ref="W74" si="76">V74</f>
        <v>1300000000</v>
      </c>
      <c r="X74">
        <f t="shared" ref="X74" si="77">W74</f>
        <v>1300000000</v>
      </c>
      <c r="Y74">
        <f t="shared" ref="Y74" si="78">X74</f>
        <v>1300000000</v>
      </c>
      <c r="Z74">
        <f t="shared" ref="Z74" si="79">Y74</f>
        <v>1300000000</v>
      </c>
      <c r="AA74">
        <f t="shared" ref="AA74" si="80">Z74</f>
        <v>1300000000</v>
      </c>
      <c r="AB74">
        <f t="shared" ref="AB74" si="81">AA74</f>
        <v>1300000000</v>
      </c>
      <c r="AC74">
        <f t="shared" ref="AC74" si="82">AB74</f>
        <v>1300000000</v>
      </c>
      <c r="AD74">
        <f t="shared" ref="AD74" si="83">AC74</f>
        <v>1300000000</v>
      </c>
      <c r="AE74">
        <f t="shared" ref="AE74" si="84">AD74</f>
        <v>1300000000</v>
      </c>
      <c r="AF74">
        <f t="shared" ref="AF74" si="85">AE74</f>
        <v>1300000000</v>
      </c>
      <c r="AG74">
        <f t="shared" ref="AG74" si="86">AF74</f>
        <v>1300000000</v>
      </c>
      <c r="AH74">
        <f t="shared" ref="AH74" si="87">AG74</f>
        <v>1300000000</v>
      </c>
    </row>
    <row r="75" spans="1:36" x14ac:dyDescent="0.2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8">5.751*10^6</f>
        <v>5751000</v>
      </c>
      <c r="D76">
        <f t="shared" si="88"/>
        <v>5751000</v>
      </c>
      <c r="E76">
        <f t="shared" si="88"/>
        <v>5751000</v>
      </c>
      <c r="F76">
        <f t="shared" si="88"/>
        <v>5751000</v>
      </c>
      <c r="G76">
        <f t="shared" si="88"/>
        <v>5751000</v>
      </c>
      <c r="H76">
        <f t="shared" si="88"/>
        <v>5751000</v>
      </c>
      <c r="I76">
        <f t="shared" si="88"/>
        <v>5751000</v>
      </c>
      <c r="J76">
        <f t="shared" si="88"/>
        <v>5751000</v>
      </c>
      <c r="K76">
        <f t="shared" si="88"/>
        <v>5751000</v>
      </c>
      <c r="L76">
        <f t="shared" si="88"/>
        <v>5751000</v>
      </c>
      <c r="M76">
        <f t="shared" si="88"/>
        <v>5751000</v>
      </c>
      <c r="N76">
        <f t="shared" si="88"/>
        <v>5751000</v>
      </c>
      <c r="O76">
        <f t="shared" si="88"/>
        <v>5751000</v>
      </c>
      <c r="P76">
        <f t="shared" si="88"/>
        <v>5751000</v>
      </c>
      <c r="Q76">
        <f t="shared" si="88"/>
        <v>5751000</v>
      </c>
      <c r="R76">
        <f t="shared" si="88"/>
        <v>5751000</v>
      </c>
      <c r="S76">
        <f t="shared" si="88"/>
        <v>5751000</v>
      </c>
      <c r="T76">
        <f t="shared" si="88"/>
        <v>5751000</v>
      </c>
      <c r="U76">
        <f t="shared" si="88"/>
        <v>5751000</v>
      </c>
      <c r="V76">
        <f t="shared" si="88"/>
        <v>5751000</v>
      </c>
      <c r="W76">
        <f t="shared" si="88"/>
        <v>5751000</v>
      </c>
      <c r="X76">
        <f t="shared" si="88"/>
        <v>5751000</v>
      </c>
      <c r="Y76">
        <f t="shared" si="88"/>
        <v>5751000</v>
      </c>
      <c r="Z76">
        <f t="shared" si="88"/>
        <v>5751000</v>
      </c>
      <c r="AA76">
        <f t="shared" si="88"/>
        <v>5751000</v>
      </c>
      <c r="AB76">
        <f t="shared" si="88"/>
        <v>5751000</v>
      </c>
      <c r="AC76">
        <f t="shared" si="88"/>
        <v>5751000</v>
      </c>
      <c r="AD76">
        <f t="shared" si="88"/>
        <v>5751000</v>
      </c>
      <c r="AE76">
        <f t="shared" si="88"/>
        <v>5751000</v>
      </c>
      <c r="AF76">
        <f t="shared" si="88"/>
        <v>5751000</v>
      </c>
      <c r="AG76">
        <f t="shared" si="88"/>
        <v>5751000</v>
      </c>
      <c r="AH76">
        <f t="shared" si="88"/>
        <v>5751000</v>
      </c>
    </row>
    <row r="77" spans="1:36" x14ac:dyDescent="0.2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9">F74/(F75*F76*10^6*365)*F77</f>
        <v>2.8795207777624858E-8</v>
      </c>
      <c r="G78">
        <f t="shared" si="89"/>
        <v>2.8208023726556365E-8</v>
      </c>
      <c r="H78">
        <f t="shared" si="89"/>
        <v>2.7866389184402128E-8</v>
      </c>
      <c r="I78">
        <f t="shared" si="89"/>
        <v>2.7896016431657902E-8</v>
      </c>
      <c r="J78">
        <f t="shared" si="89"/>
        <v>2.7909586569748765E-8</v>
      </c>
      <c r="K78">
        <f t="shared" si="89"/>
        <v>2.7530089406284982E-8</v>
      </c>
      <c r="L78">
        <f t="shared" si="89"/>
        <v>2.7438579388232572E-8</v>
      </c>
      <c r="M78">
        <f t="shared" si="89"/>
        <v>2.724644808142688E-8</v>
      </c>
      <c r="N78">
        <f t="shared" si="89"/>
        <v>2.7091073081601077E-8</v>
      </c>
      <c r="O78">
        <f t="shared" si="89"/>
        <v>2.7115802687452081E-8</v>
      </c>
      <c r="P78">
        <f t="shared" si="89"/>
        <v>2.7198809361901655E-8</v>
      </c>
      <c r="Q78">
        <f t="shared" si="89"/>
        <v>2.7330321995438225E-8</v>
      </c>
      <c r="R78">
        <f t="shared" si="89"/>
        <v>2.7269860352821844E-8</v>
      </c>
      <c r="S78">
        <f t="shared" si="89"/>
        <v>2.7178266031484207E-8</v>
      </c>
      <c r="T78">
        <f t="shared" si="89"/>
        <v>2.7285630768064699E-8</v>
      </c>
      <c r="U78">
        <f t="shared" si="89"/>
        <v>2.7362669395798914E-8</v>
      </c>
      <c r="V78">
        <f t="shared" si="89"/>
        <v>2.7406850533688071E-8</v>
      </c>
      <c r="W78">
        <f t="shared" si="89"/>
        <v>2.7379736132822313E-8</v>
      </c>
      <c r="X78">
        <f t="shared" si="89"/>
        <v>2.7521691222830841E-8</v>
      </c>
      <c r="Y78">
        <f t="shared" si="89"/>
        <v>2.7374253510555262E-8</v>
      </c>
      <c r="Z78">
        <f t="shared" si="89"/>
        <v>2.7404361851028284E-8</v>
      </c>
      <c r="AA78">
        <f t="shared" si="89"/>
        <v>2.7457052059897524E-8</v>
      </c>
      <c r="AB78">
        <f t="shared" si="89"/>
        <v>2.7563604430011705E-8</v>
      </c>
      <c r="AC78">
        <f t="shared" si="89"/>
        <v>2.7624111267063938E-8</v>
      </c>
      <c r="AD78">
        <f t="shared" si="89"/>
        <v>2.7925787635702687E-8</v>
      </c>
      <c r="AE78">
        <f t="shared" si="89"/>
        <v>2.8034219035661257E-8</v>
      </c>
      <c r="AF78">
        <f t="shared" si="89"/>
        <v>2.8109001178175168E-8</v>
      </c>
      <c r="AG78">
        <f t="shared" si="89"/>
        <v>2.8255370543528462E-8</v>
      </c>
      <c r="AH78">
        <f t="shared" si="89"/>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90">E81</f>
        <v>1620000000.0000002</v>
      </c>
      <c r="G81">
        <f t="shared" si="90"/>
        <v>1620000000.0000002</v>
      </c>
      <c r="H81">
        <f t="shared" si="90"/>
        <v>1620000000.0000002</v>
      </c>
      <c r="I81">
        <f t="shared" si="90"/>
        <v>1620000000.0000002</v>
      </c>
      <c r="J81">
        <f t="shared" si="90"/>
        <v>1620000000.0000002</v>
      </c>
      <c r="K81">
        <f t="shared" si="90"/>
        <v>1620000000.0000002</v>
      </c>
      <c r="L81">
        <f t="shared" si="90"/>
        <v>1620000000.0000002</v>
      </c>
      <c r="M81">
        <f t="shared" si="90"/>
        <v>1620000000.0000002</v>
      </c>
      <c r="N81">
        <f t="shared" si="90"/>
        <v>1620000000.0000002</v>
      </c>
      <c r="O81">
        <f t="shared" si="90"/>
        <v>1620000000.0000002</v>
      </c>
      <c r="P81">
        <f t="shared" si="90"/>
        <v>1620000000.0000002</v>
      </c>
      <c r="Q81">
        <f t="shared" ref="Q81" si="91">P81</f>
        <v>1620000000.0000002</v>
      </c>
      <c r="R81">
        <f t="shared" ref="R81" si="92">Q81</f>
        <v>1620000000.0000002</v>
      </c>
      <c r="S81">
        <f t="shared" ref="S81" si="93">R81</f>
        <v>1620000000.0000002</v>
      </c>
      <c r="T81">
        <f t="shared" ref="T81" si="94">S81</f>
        <v>1620000000.0000002</v>
      </c>
      <c r="U81">
        <f t="shared" ref="U81" si="95">T81</f>
        <v>1620000000.0000002</v>
      </c>
      <c r="V81">
        <f t="shared" ref="V81" si="96">U81</f>
        <v>1620000000.0000002</v>
      </c>
      <c r="W81">
        <f t="shared" ref="W81" si="97">V81</f>
        <v>1620000000.0000002</v>
      </c>
      <c r="X81">
        <f t="shared" ref="X81" si="98">W81</f>
        <v>1620000000.0000002</v>
      </c>
      <c r="Y81">
        <f t="shared" ref="Y81" si="99">X81</f>
        <v>1620000000.0000002</v>
      </c>
      <c r="Z81">
        <f t="shared" ref="Z81" si="100">Y81</f>
        <v>1620000000.0000002</v>
      </c>
      <c r="AA81">
        <f t="shared" ref="AA81" si="101">Z81</f>
        <v>1620000000.0000002</v>
      </c>
      <c r="AB81">
        <f t="shared" ref="AB81" si="102">AA81</f>
        <v>1620000000.0000002</v>
      </c>
      <c r="AC81">
        <f t="shared" ref="AC81" si="103">AB81</f>
        <v>1620000000.0000002</v>
      </c>
      <c r="AD81">
        <f t="shared" ref="AD81" si="104">AC81</f>
        <v>1620000000.0000002</v>
      </c>
      <c r="AE81">
        <f t="shared" ref="AE81" si="105">AD81</f>
        <v>1620000000.0000002</v>
      </c>
      <c r="AF81">
        <f t="shared" ref="AF81" si="106">AE81</f>
        <v>1620000000.0000002</v>
      </c>
      <c r="AG81">
        <f t="shared" ref="AG81" si="107">AF81</f>
        <v>1620000000.0000002</v>
      </c>
      <c r="AH81">
        <f t="shared" ref="AH81" si="108">AG81</f>
        <v>1620000000.0000002</v>
      </c>
    </row>
    <row r="82" spans="1:36" x14ac:dyDescent="0.2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635</v>
      </c>
      <c r="C83" s="4"/>
      <c r="D83" s="4"/>
      <c r="E83" s="4">
        <f t="shared" ref="E83:AH85" si="109">E75</f>
        <v>11.13137</v>
      </c>
      <c r="F83" s="4">
        <f t="shared" si="109"/>
        <v>11.828412999999999</v>
      </c>
      <c r="G83" s="4">
        <f t="shared" si="109"/>
        <v>12.317411</v>
      </c>
      <c r="H83" s="4">
        <f t="shared" si="109"/>
        <v>12.668136000000001</v>
      </c>
      <c r="I83" s="4">
        <f t="shared" si="109"/>
        <v>12.860077</v>
      </c>
      <c r="J83" s="4">
        <f t="shared" si="109"/>
        <v>13.04087</v>
      </c>
      <c r="K83" s="4">
        <f t="shared" si="109"/>
        <v>13.143864000000001</v>
      </c>
      <c r="L83" s="4">
        <f t="shared" si="109"/>
        <v>13.308415999999999</v>
      </c>
      <c r="M83" s="4">
        <f t="shared" si="109"/>
        <v>13.288779</v>
      </c>
      <c r="N83" s="4">
        <f t="shared" si="109"/>
        <v>13.312295000000001</v>
      </c>
      <c r="O83" s="4">
        <f t="shared" si="109"/>
        <v>13.240861000000001</v>
      </c>
      <c r="P83" s="4">
        <f t="shared" si="109"/>
        <v>13.273460999999999</v>
      </c>
      <c r="Q83" s="4">
        <f t="shared" si="109"/>
        <v>13.304527999999999</v>
      </c>
      <c r="R83" s="4">
        <f t="shared" si="109"/>
        <v>13.258546000000001</v>
      </c>
      <c r="S83" s="4">
        <f t="shared" si="109"/>
        <v>13.227854000000001</v>
      </c>
      <c r="T83" s="4">
        <f t="shared" si="109"/>
        <v>13.170089000000001</v>
      </c>
      <c r="U83" s="4">
        <f t="shared" si="109"/>
        <v>13.155234999999999</v>
      </c>
      <c r="V83" s="4">
        <f t="shared" si="109"/>
        <v>13.109235999999999</v>
      </c>
      <c r="W83" s="4">
        <f t="shared" si="109"/>
        <v>13.059265</v>
      </c>
      <c r="X83" s="4">
        <f t="shared" si="109"/>
        <v>12.962479</v>
      </c>
      <c r="Y83" s="4">
        <f t="shared" si="109"/>
        <v>12.830216999999999</v>
      </c>
      <c r="Z83" s="4">
        <f t="shared" si="109"/>
        <v>12.859726999999999</v>
      </c>
      <c r="AA83" s="4">
        <f t="shared" si="109"/>
        <v>12.929422000000001</v>
      </c>
      <c r="AB83" s="4">
        <f t="shared" si="109"/>
        <v>13.063684</v>
      </c>
      <c r="AC83" s="4">
        <f t="shared" si="109"/>
        <v>13.097238000000001</v>
      </c>
      <c r="AD83" s="4">
        <f t="shared" si="109"/>
        <v>13.129096000000001</v>
      </c>
      <c r="AE83" s="4">
        <f t="shared" si="109"/>
        <v>13.032037000000001</v>
      </c>
      <c r="AF83" s="4">
        <f t="shared" si="109"/>
        <v>13.064216</v>
      </c>
      <c r="AG83" s="4">
        <f t="shared" si="109"/>
        <v>13.201051</v>
      </c>
      <c r="AH83" s="4">
        <f t="shared" si="109"/>
        <v>13.238148000000001</v>
      </c>
      <c r="AI83" s="4"/>
      <c r="AJ83" s="4"/>
    </row>
    <row r="84" spans="1:36" x14ac:dyDescent="0.25">
      <c r="A84" t="s">
        <v>281</v>
      </c>
      <c r="B84" t="s">
        <v>280</v>
      </c>
      <c r="C84">
        <f t="shared" ref="C84:R84" si="110">C76</f>
        <v>5751000</v>
      </c>
      <c r="D84">
        <f t="shared" si="110"/>
        <v>5751000</v>
      </c>
      <c r="E84">
        <f t="shared" si="110"/>
        <v>5751000</v>
      </c>
      <c r="F84">
        <f t="shared" si="110"/>
        <v>5751000</v>
      </c>
      <c r="G84">
        <f t="shared" si="110"/>
        <v>5751000</v>
      </c>
      <c r="H84">
        <f t="shared" si="110"/>
        <v>5751000</v>
      </c>
      <c r="I84">
        <f t="shared" si="110"/>
        <v>5751000</v>
      </c>
      <c r="J84">
        <f t="shared" si="110"/>
        <v>5751000</v>
      </c>
      <c r="K84">
        <f t="shared" si="110"/>
        <v>5751000</v>
      </c>
      <c r="L84">
        <f t="shared" si="110"/>
        <v>5751000</v>
      </c>
      <c r="M84">
        <f t="shared" si="110"/>
        <v>5751000</v>
      </c>
      <c r="N84">
        <f t="shared" si="110"/>
        <v>5751000</v>
      </c>
      <c r="O84">
        <f t="shared" si="110"/>
        <v>5751000</v>
      </c>
      <c r="P84">
        <f t="shared" si="110"/>
        <v>5751000</v>
      </c>
      <c r="Q84">
        <f t="shared" si="110"/>
        <v>5751000</v>
      </c>
      <c r="R84">
        <f t="shared" si="110"/>
        <v>5751000</v>
      </c>
      <c r="S84">
        <f t="shared" si="109"/>
        <v>5751000</v>
      </c>
      <c r="T84">
        <f t="shared" si="109"/>
        <v>5751000</v>
      </c>
      <c r="U84">
        <f t="shared" si="109"/>
        <v>5751000</v>
      </c>
      <c r="V84">
        <f t="shared" si="109"/>
        <v>5751000</v>
      </c>
      <c r="W84">
        <f t="shared" si="109"/>
        <v>5751000</v>
      </c>
      <c r="X84">
        <f t="shared" si="109"/>
        <v>5751000</v>
      </c>
      <c r="Y84">
        <f t="shared" si="109"/>
        <v>5751000</v>
      </c>
      <c r="Z84">
        <f t="shared" si="109"/>
        <v>5751000</v>
      </c>
      <c r="AA84">
        <f t="shared" si="109"/>
        <v>5751000</v>
      </c>
      <c r="AB84">
        <f t="shared" si="109"/>
        <v>5751000</v>
      </c>
      <c r="AC84">
        <f t="shared" si="109"/>
        <v>5751000</v>
      </c>
      <c r="AD84">
        <f t="shared" si="109"/>
        <v>5751000</v>
      </c>
      <c r="AE84">
        <f t="shared" si="109"/>
        <v>5751000</v>
      </c>
      <c r="AF84">
        <f t="shared" si="109"/>
        <v>5751000</v>
      </c>
      <c r="AG84">
        <f t="shared" si="109"/>
        <v>5751000</v>
      </c>
      <c r="AH84">
        <f t="shared" si="109"/>
        <v>5751000</v>
      </c>
    </row>
    <row r="85" spans="1:36" x14ac:dyDescent="0.25">
      <c r="A85" t="s">
        <v>282</v>
      </c>
      <c r="B85" t="s">
        <v>635</v>
      </c>
      <c r="C85" s="11"/>
      <c r="D85" s="11"/>
      <c r="E85" s="11">
        <f t="shared" si="109"/>
        <v>0.53645091974861669</v>
      </c>
      <c r="F85" s="11">
        <f t="shared" si="109"/>
        <v>0.54997072969670069</v>
      </c>
      <c r="G85" s="11">
        <f t="shared" si="109"/>
        <v>0.56102856350540731</v>
      </c>
      <c r="H85" s="11">
        <f t="shared" si="109"/>
        <v>0.5700150141357454</v>
      </c>
      <c r="I85" s="11">
        <f t="shared" si="109"/>
        <v>0.57926680098894301</v>
      </c>
      <c r="J85" s="11">
        <f t="shared" si="109"/>
        <v>0.58769615396832875</v>
      </c>
      <c r="K85" s="11">
        <f t="shared" si="109"/>
        <v>0.58428341418062657</v>
      </c>
      <c r="L85" s="11">
        <f t="shared" si="109"/>
        <v>0.58963176201876377</v>
      </c>
      <c r="M85" s="11">
        <f t="shared" si="109"/>
        <v>0.58463909472541797</v>
      </c>
      <c r="N85" s="11">
        <f t="shared" si="109"/>
        <v>0.58233382990372573</v>
      </c>
      <c r="O85" s="11">
        <f t="shared" si="109"/>
        <v>0.57973773741270151</v>
      </c>
      <c r="P85" s="11">
        <f t="shared" si="109"/>
        <v>0.58294415337514294</v>
      </c>
      <c r="Q85" s="11">
        <f t="shared" si="109"/>
        <v>0.5871338237100614</v>
      </c>
      <c r="R85" s="11">
        <f t="shared" si="109"/>
        <v>0.58381022011187156</v>
      </c>
      <c r="S85" s="11">
        <f t="shared" si="109"/>
        <v>0.58050239777655377</v>
      </c>
      <c r="T85" s="11">
        <f t="shared" si="109"/>
        <v>0.58025058567882126</v>
      </c>
      <c r="U85" s="11">
        <f t="shared" si="109"/>
        <v>0.58123258476512729</v>
      </c>
      <c r="V85" s="11">
        <f t="shared" si="109"/>
        <v>0.58013543473119111</v>
      </c>
      <c r="W85" s="11">
        <f t="shared" si="109"/>
        <v>0.57735226356746217</v>
      </c>
      <c r="X85" s="11">
        <f t="shared" si="109"/>
        <v>0.57604453871000039</v>
      </c>
      <c r="Y85" s="11">
        <f t="shared" si="109"/>
        <v>0.56711243014994495</v>
      </c>
      <c r="Z85" s="11">
        <f t="shared" si="109"/>
        <v>0.56904200005122207</v>
      </c>
      <c r="AA85" s="11">
        <f t="shared" si="109"/>
        <v>0.57322602218318386</v>
      </c>
      <c r="AB85" s="11">
        <f t="shared" si="109"/>
        <v>0.58142614261825287</v>
      </c>
      <c r="AC85" s="11">
        <f t="shared" si="109"/>
        <v>0.58419914075102453</v>
      </c>
      <c r="AD85" s="11">
        <f t="shared" si="109"/>
        <v>0.59201557804393345</v>
      </c>
      <c r="AE85" s="11">
        <f t="shared" si="109"/>
        <v>0.58992071454961459</v>
      </c>
      <c r="AF85" s="11">
        <f t="shared" si="109"/>
        <v>0.59295487741520381</v>
      </c>
      <c r="AG85" s="11">
        <f t="shared" si="109"/>
        <v>0.60228548336533616</v>
      </c>
      <c r="AH85" s="11">
        <f t="shared" si="109"/>
        <v>0.60761157271644028</v>
      </c>
      <c r="AI85" s="11"/>
      <c r="AJ85" s="11"/>
    </row>
    <row r="86" spans="1:36" x14ac:dyDescent="0.25">
      <c r="A86" t="s">
        <v>285</v>
      </c>
      <c r="E86">
        <f t="shared" ref="E86:AH86" si="111">(E81*E82)/(E83*10^6*E84*365)*E85</f>
        <v>1.3086197591722575E-8</v>
      </c>
      <c r="F86">
        <f t="shared" si="111"/>
        <v>1.2573242556967248E-8</v>
      </c>
      <c r="G86">
        <f t="shared" si="111"/>
        <v>1.2558086250677707E-8</v>
      </c>
      <c r="H86">
        <f t="shared" si="111"/>
        <v>1.276597569806997E-8</v>
      </c>
      <c r="I86">
        <f t="shared" si="111"/>
        <v>1.2877425133234231E-8</v>
      </c>
      <c r="J86">
        <f t="shared" si="111"/>
        <v>1.2883129564787314E-8</v>
      </c>
      <c r="K86">
        <f t="shared" si="111"/>
        <v>1.2803121376941791E-8</v>
      </c>
      <c r="L86">
        <f t="shared" si="111"/>
        <v>1.2832765706635958E-8</v>
      </c>
      <c r="M86">
        <f t="shared" si="111"/>
        <v>1.2706541823800715E-8</v>
      </c>
      <c r="N86">
        <f t="shared" si="111"/>
        <v>1.2596839122627953E-8</v>
      </c>
      <c r="O86">
        <f t="shared" si="111"/>
        <v>1.249214307336668E-8</v>
      </c>
      <c r="P86">
        <f t="shared" si="111"/>
        <v>1.2448137464905045E-8</v>
      </c>
      <c r="Q86">
        <f t="shared" si="111"/>
        <v>1.2417516560954453E-8</v>
      </c>
      <c r="R86">
        <f t="shared" si="111"/>
        <v>1.2259735618043825E-8</v>
      </c>
      <c r="S86">
        <f t="shared" si="111"/>
        <v>1.211465926530877E-8</v>
      </c>
      <c r="T86">
        <f t="shared" si="111"/>
        <v>1.2047365092409131E-8</v>
      </c>
      <c r="U86">
        <f t="shared" si="111"/>
        <v>1.2003608234435645E-8</v>
      </c>
      <c r="V86">
        <f t="shared" si="111"/>
        <v>1.1949006113823131E-8</v>
      </c>
      <c r="W86">
        <f t="shared" si="111"/>
        <v>1.1847683863810807E-8</v>
      </c>
      <c r="X86">
        <f t="shared" si="111"/>
        <v>1.1828266567273126E-8</v>
      </c>
      <c r="Y86">
        <f t="shared" si="111"/>
        <v>1.1653551979520873E-8</v>
      </c>
      <c r="Z86">
        <f t="shared" si="111"/>
        <v>1.1631839132386572E-8</v>
      </c>
      <c r="AA86">
        <f t="shared" si="111"/>
        <v>1.1659817770676626E-8</v>
      </c>
      <c r="AB86">
        <f t="shared" si="111"/>
        <v>1.1763823682934262E-8</v>
      </c>
      <c r="AC86">
        <f t="shared" si="111"/>
        <v>1.1778254887196682E-8</v>
      </c>
      <c r="AD86">
        <f t="shared" si="111"/>
        <v>1.1940018342390233E-8</v>
      </c>
      <c r="AE86">
        <f t="shared" si="111"/>
        <v>1.188302870713068E-8</v>
      </c>
      <c r="AF86">
        <f t="shared" si="111"/>
        <v>1.1922035386664001E-8</v>
      </c>
      <c r="AG86">
        <f t="shared" si="111"/>
        <v>1.2048758160822129E-8</v>
      </c>
      <c r="AH86">
        <f t="shared" si="111"/>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12">E89</f>
        <v>140000000</v>
      </c>
      <c r="G89">
        <f t="shared" si="112"/>
        <v>140000000</v>
      </c>
      <c r="H89">
        <f t="shared" si="112"/>
        <v>140000000</v>
      </c>
      <c r="I89">
        <f t="shared" si="112"/>
        <v>140000000</v>
      </c>
      <c r="J89">
        <f t="shared" si="112"/>
        <v>140000000</v>
      </c>
      <c r="K89">
        <f t="shared" si="112"/>
        <v>140000000</v>
      </c>
      <c r="L89">
        <f t="shared" si="112"/>
        <v>140000000</v>
      </c>
      <c r="M89">
        <f t="shared" si="112"/>
        <v>140000000</v>
      </c>
      <c r="N89">
        <f t="shared" si="112"/>
        <v>140000000</v>
      </c>
      <c r="O89">
        <f t="shared" si="112"/>
        <v>140000000</v>
      </c>
      <c r="P89">
        <f t="shared" si="112"/>
        <v>140000000</v>
      </c>
      <c r="Q89">
        <f t="shared" ref="Q89" si="113">P89</f>
        <v>140000000</v>
      </c>
      <c r="R89">
        <f t="shared" ref="R89" si="114">Q89</f>
        <v>140000000</v>
      </c>
      <c r="S89">
        <f t="shared" ref="S89" si="115">R89</f>
        <v>140000000</v>
      </c>
      <c r="T89">
        <f t="shared" ref="T89" si="116">S89</f>
        <v>140000000</v>
      </c>
      <c r="U89">
        <f t="shared" ref="U89" si="117">T89</f>
        <v>140000000</v>
      </c>
      <c r="V89">
        <f t="shared" ref="V89" si="118">U89</f>
        <v>140000000</v>
      </c>
      <c r="W89">
        <f t="shared" ref="W89" si="119">V89</f>
        <v>140000000</v>
      </c>
      <c r="X89">
        <f t="shared" ref="X89" si="120">W89</f>
        <v>140000000</v>
      </c>
      <c r="Y89">
        <f t="shared" ref="Y89" si="121">X89</f>
        <v>140000000</v>
      </c>
      <c r="Z89">
        <f t="shared" ref="Z89" si="122">Y89</f>
        <v>140000000</v>
      </c>
      <c r="AA89">
        <f t="shared" ref="AA89" si="123">Z89</f>
        <v>140000000</v>
      </c>
      <c r="AB89">
        <f t="shared" ref="AB89" si="124">AA89</f>
        <v>140000000</v>
      </c>
      <c r="AC89">
        <f t="shared" ref="AC89" si="125">AB89</f>
        <v>140000000</v>
      </c>
      <c r="AD89">
        <f t="shared" ref="AD89" si="126">AC89</f>
        <v>140000000</v>
      </c>
      <c r="AE89">
        <f t="shared" ref="AE89" si="127">AD89</f>
        <v>140000000</v>
      </c>
      <c r="AF89">
        <f t="shared" ref="AF89" si="128">AE89</f>
        <v>140000000</v>
      </c>
      <c r="AG89">
        <f t="shared" ref="AG89" si="129">AF89</f>
        <v>140000000</v>
      </c>
      <c r="AH89">
        <f t="shared" ref="AH89" si="130">AG89</f>
        <v>140000000</v>
      </c>
    </row>
    <row r="90" spans="1:36" x14ac:dyDescent="0.25">
      <c r="A90" t="s">
        <v>287</v>
      </c>
      <c r="B90" t="s">
        <v>634</v>
      </c>
      <c r="C90" s="11"/>
      <c r="D90" s="11"/>
      <c r="E90" s="11">
        <f t="shared" ref="D90:AH93" si="131">E82</f>
        <v>0.35184656502224881</v>
      </c>
      <c r="F90" s="11">
        <f t="shared" si="131"/>
        <v>0.35039299479423891</v>
      </c>
      <c r="G90" s="11">
        <f t="shared" si="131"/>
        <v>0.3572556772712438</v>
      </c>
      <c r="H90" s="11">
        <f t="shared" si="131"/>
        <v>0.36762213497827889</v>
      </c>
      <c r="I90" s="11">
        <f t="shared" si="131"/>
        <v>0.37043770186126601</v>
      </c>
      <c r="J90" s="11">
        <f t="shared" si="131"/>
        <v>0.37042160486504039</v>
      </c>
      <c r="K90" s="11">
        <f t="shared" si="131"/>
        <v>0.37319565495428675</v>
      </c>
      <c r="L90" s="11">
        <f t="shared" si="131"/>
        <v>0.37530727304986211</v>
      </c>
      <c r="M90" s="11">
        <f t="shared" si="131"/>
        <v>0.37423621625506565</v>
      </c>
      <c r="N90" s="11">
        <f t="shared" si="131"/>
        <v>0.3731330454917724</v>
      </c>
      <c r="O90" s="11">
        <f t="shared" si="131"/>
        <v>0.36969435763906977</v>
      </c>
      <c r="P90" s="11">
        <f t="shared" si="131"/>
        <v>0.36726777194170063</v>
      </c>
      <c r="Q90" s="11">
        <f t="shared" si="131"/>
        <v>0.36460140444540667</v>
      </c>
      <c r="R90" s="11">
        <f t="shared" si="131"/>
        <v>0.36076677032049226</v>
      </c>
      <c r="S90" s="11">
        <f t="shared" si="131"/>
        <v>0.35769905776593075</v>
      </c>
      <c r="T90" s="11">
        <f t="shared" si="131"/>
        <v>0.35431244879694929</v>
      </c>
      <c r="U90" s="11">
        <f t="shared" si="131"/>
        <v>0.35203163065215742</v>
      </c>
      <c r="V90" s="11">
        <f t="shared" si="131"/>
        <v>0.34986539580940818</v>
      </c>
      <c r="W90" s="11">
        <f t="shared" si="131"/>
        <v>0.34724222999562881</v>
      </c>
      <c r="X90" s="11">
        <f t="shared" si="131"/>
        <v>0.34488501354912693</v>
      </c>
      <c r="Y90" s="11">
        <f t="shared" si="131"/>
        <v>0.34162085122903424</v>
      </c>
      <c r="Z90" s="11">
        <f t="shared" si="131"/>
        <v>0.34060971560296893</v>
      </c>
      <c r="AA90" s="11">
        <f t="shared" si="131"/>
        <v>0.34077379718833745</v>
      </c>
      <c r="AB90" s="11">
        <f t="shared" si="131"/>
        <v>0.34248443263459161</v>
      </c>
      <c r="AC90" s="11">
        <f t="shared" si="131"/>
        <v>0.34215348791543265</v>
      </c>
      <c r="AD90" s="11">
        <f t="shared" si="131"/>
        <v>0.3431056744280947</v>
      </c>
      <c r="AE90" s="11">
        <f t="shared" si="131"/>
        <v>0.34014729517512177</v>
      </c>
      <c r="AF90" s="11">
        <f t="shared" si="131"/>
        <v>0.34035593698615396</v>
      </c>
      <c r="AG90" s="11">
        <f t="shared" si="131"/>
        <v>0.34219181567315837</v>
      </c>
      <c r="AH90" s="11">
        <f t="shared" si="131"/>
        <v>0.34100818986426873</v>
      </c>
      <c r="AI90" s="11"/>
      <c r="AJ90" s="11"/>
    </row>
    <row r="91" spans="1:36" x14ac:dyDescent="0.25">
      <c r="A91" t="s">
        <v>279</v>
      </c>
      <c r="B91" t="s">
        <v>635</v>
      </c>
      <c r="C91" s="4"/>
      <c r="D91" s="4"/>
      <c r="E91" s="4">
        <f t="shared" ref="C91:R92" si="132">E83</f>
        <v>11.13137</v>
      </c>
      <c r="F91" s="4">
        <f t="shared" si="132"/>
        <v>11.828412999999999</v>
      </c>
      <c r="G91" s="4">
        <f t="shared" si="132"/>
        <v>12.317411</v>
      </c>
      <c r="H91" s="4">
        <f t="shared" si="132"/>
        <v>12.668136000000001</v>
      </c>
      <c r="I91" s="4">
        <f t="shared" si="132"/>
        <v>12.860077</v>
      </c>
      <c r="J91" s="4">
        <f t="shared" si="132"/>
        <v>13.04087</v>
      </c>
      <c r="K91" s="4">
        <f t="shared" si="132"/>
        <v>13.143864000000001</v>
      </c>
      <c r="L91" s="4">
        <f t="shared" si="132"/>
        <v>13.308415999999999</v>
      </c>
      <c r="M91" s="4">
        <f t="shared" si="132"/>
        <v>13.288779</v>
      </c>
      <c r="N91" s="4">
        <f t="shared" si="132"/>
        <v>13.312295000000001</v>
      </c>
      <c r="O91" s="4">
        <f t="shared" si="132"/>
        <v>13.240861000000001</v>
      </c>
      <c r="P91" s="4">
        <f t="shared" si="132"/>
        <v>13.273460999999999</v>
      </c>
      <c r="Q91" s="4">
        <f t="shared" si="132"/>
        <v>13.304527999999999</v>
      </c>
      <c r="R91" s="4">
        <f t="shared" si="132"/>
        <v>13.258546000000001</v>
      </c>
      <c r="S91" s="4">
        <f t="shared" si="131"/>
        <v>13.227854000000001</v>
      </c>
      <c r="T91" s="4">
        <f t="shared" si="131"/>
        <v>13.170089000000001</v>
      </c>
      <c r="U91" s="4">
        <f t="shared" si="131"/>
        <v>13.155234999999999</v>
      </c>
      <c r="V91" s="4">
        <f t="shared" si="131"/>
        <v>13.109235999999999</v>
      </c>
      <c r="W91" s="4">
        <f t="shared" si="131"/>
        <v>13.059265</v>
      </c>
      <c r="X91" s="4">
        <f t="shared" si="131"/>
        <v>12.962479</v>
      </c>
      <c r="Y91" s="4">
        <f t="shared" si="131"/>
        <v>12.830216999999999</v>
      </c>
      <c r="Z91" s="4">
        <f t="shared" si="131"/>
        <v>12.859726999999999</v>
      </c>
      <c r="AA91" s="4">
        <f t="shared" si="131"/>
        <v>12.929422000000001</v>
      </c>
      <c r="AB91" s="4">
        <f t="shared" si="131"/>
        <v>13.063684</v>
      </c>
      <c r="AC91" s="4">
        <f t="shared" si="131"/>
        <v>13.097238000000001</v>
      </c>
      <c r="AD91" s="4">
        <f t="shared" si="131"/>
        <v>13.129096000000001</v>
      </c>
      <c r="AE91" s="4">
        <f t="shared" si="131"/>
        <v>13.032037000000001</v>
      </c>
      <c r="AF91" s="4">
        <f t="shared" si="131"/>
        <v>13.064216</v>
      </c>
      <c r="AG91" s="4">
        <f t="shared" si="131"/>
        <v>13.201051</v>
      </c>
      <c r="AH91" s="4">
        <f t="shared" si="131"/>
        <v>13.238148000000001</v>
      </c>
      <c r="AI91" s="4"/>
      <c r="AJ91" s="4"/>
    </row>
    <row r="92" spans="1:36" x14ac:dyDescent="0.25">
      <c r="A92" t="s">
        <v>281</v>
      </c>
      <c r="B92" t="s">
        <v>280</v>
      </c>
      <c r="C92">
        <f t="shared" si="132"/>
        <v>5751000</v>
      </c>
      <c r="D92">
        <f t="shared" si="131"/>
        <v>5751000</v>
      </c>
      <c r="E92">
        <f t="shared" si="131"/>
        <v>5751000</v>
      </c>
      <c r="F92">
        <f t="shared" si="131"/>
        <v>5751000</v>
      </c>
      <c r="G92">
        <f t="shared" si="131"/>
        <v>5751000</v>
      </c>
      <c r="H92">
        <f t="shared" si="131"/>
        <v>5751000</v>
      </c>
      <c r="I92">
        <f t="shared" si="131"/>
        <v>5751000</v>
      </c>
      <c r="J92">
        <f t="shared" si="131"/>
        <v>5751000</v>
      </c>
      <c r="K92">
        <f t="shared" si="131"/>
        <v>5751000</v>
      </c>
      <c r="L92">
        <f t="shared" si="131"/>
        <v>5751000</v>
      </c>
      <c r="M92">
        <f t="shared" si="131"/>
        <v>5751000</v>
      </c>
      <c r="N92">
        <f t="shared" si="131"/>
        <v>5751000</v>
      </c>
      <c r="O92">
        <f t="shared" si="131"/>
        <v>5751000</v>
      </c>
      <c r="P92">
        <f t="shared" si="131"/>
        <v>5751000</v>
      </c>
      <c r="Q92">
        <f t="shared" si="131"/>
        <v>5751000</v>
      </c>
      <c r="R92">
        <f t="shared" si="131"/>
        <v>5751000</v>
      </c>
      <c r="S92">
        <f t="shared" si="131"/>
        <v>5751000</v>
      </c>
      <c r="T92">
        <f t="shared" si="131"/>
        <v>5751000</v>
      </c>
      <c r="U92">
        <f t="shared" si="131"/>
        <v>5751000</v>
      </c>
      <c r="V92">
        <f t="shared" si="131"/>
        <v>5751000</v>
      </c>
      <c r="W92">
        <f t="shared" si="131"/>
        <v>5751000</v>
      </c>
      <c r="X92">
        <f t="shared" si="131"/>
        <v>5751000</v>
      </c>
      <c r="Y92">
        <f t="shared" si="131"/>
        <v>5751000</v>
      </c>
      <c r="Z92">
        <f t="shared" si="131"/>
        <v>5751000</v>
      </c>
      <c r="AA92">
        <f t="shared" si="131"/>
        <v>5751000</v>
      </c>
      <c r="AB92">
        <f t="shared" si="131"/>
        <v>5751000</v>
      </c>
      <c r="AC92">
        <f t="shared" si="131"/>
        <v>5751000</v>
      </c>
      <c r="AD92">
        <f t="shared" si="131"/>
        <v>5751000</v>
      </c>
      <c r="AE92">
        <f t="shared" si="131"/>
        <v>5751000</v>
      </c>
      <c r="AF92">
        <f t="shared" si="131"/>
        <v>5751000</v>
      </c>
      <c r="AG92">
        <f t="shared" si="131"/>
        <v>5751000</v>
      </c>
      <c r="AH92">
        <f t="shared" si="131"/>
        <v>5751000</v>
      </c>
    </row>
    <row r="93" spans="1:36" x14ac:dyDescent="0.25">
      <c r="A93" t="s">
        <v>282</v>
      </c>
      <c r="B93" t="s">
        <v>635</v>
      </c>
      <c r="C93" s="11"/>
      <c r="D93" s="11"/>
      <c r="E93" s="11">
        <f t="shared" si="131"/>
        <v>0.53645091974861669</v>
      </c>
      <c r="F93" s="11">
        <f t="shared" si="131"/>
        <v>0.54997072969670069</v>
      </c>
      <c r="G93" s="11">
        <f t="shared" si="131"/>
        <v>0.56102856350540731</v>
      </c>
      <c r="H93" s="11">
        <f t="shared" si="131"/>
        <v>0.5700150141357454</v>
      </c>
      <c r="I93" s="11">
        <f t="shared" si="131"/>
        <v>0.57926680098894301</v>
      </c>
      <c r="J93" s="11">
        <f t="shared" si="131"/>
        <v>0.58769615396832875</v>
      </c>
      <c r="K93" s="11">
        <f t="shared" si="131"/>
        <v>0.58428341418062657</v>
      </c>
      <c r="L93" s="11">
        <f t="shared" si="131"/>
        <v>0.58963176201876377</v>
      </c>
      <c r="M93" s="11">
        <f t="shared" si="131"/>
        <v>0.58463909472541797</v>
      </c>
      <c r="N93" s="11">
        <f t="shared" si="131"/>
        <v>0.58233382990372573</v>
      </c>
      <c r="O93" s="11">
        <f t="shared" si="131"/>
        <v>0.57973773741270151</v>
      </c>
      <c r="P93" s="11">
        <f t="shared" si="131"/>
        <v>0.58294415337514294</v>
      </c>
      <c r="Q93" s="11">
        <f t="shared" si="131"/>
        <v>0.5871338237100614</v>
      </c>
      <c r="R93" s="11">
        <f t="shared" si="131"/>
        <v>0.58381022011187156</v>
      </c>
      <c r="S93" s="11">
        <f t="shared" si="131"/>
        <v>0.58050239777655377</v>
      </c>
      <c r="T93" s="11">
        <f t="shared" si="131"/>
        <v>0.58025058567882126</v>
      </c>
      <c r="U93" s="11">
        <f t="shared" si="131"/>
        <v>0.58123258476512729</v>
      </c>
      <c r="V93" s="11">
        <f t="shared" si="131"/>
        <v>0.58013543473119111</v>
      </c>
      <c r="W93" s="11">
        <f t="shared" si="131"/>
        <v>0.57735226356746217</v>
      </c>
      <c r="X93" s="11">
        <f t="shared" si="131"/>
        <v>0.57604453871000039</v>
      </c>
      <c r="Y93" s="11">
        <f t="shared" si="131"/>
        <v>0.56711243014994495</v>
      </c>
      <c r="Z93" s="11">
        <f t="shared" si="131"/>
        <v>0.56904200005122207</v>
      </c>
      <c r="AA93" s="11">
        <f t="shared" si="131"/>
        <v>0.57322602218318386</v>
      </c>
      <c r="AB93" s="11">
        <f t="shared" si="131"/>
        <v>0.58142614261825287</v>
      </c>
      <c r="AC93" s="11">
        <f t="shared" si="131"/>
        <v>0.58419914075102453</v>
      </c>
      <c r="AD93" s="11">
        <f t="shared" si="131"/>
        <v>0.59201557804393345</v>
      </c>
      <c r="AE93" s="11">
        <f t="shared" si="131"/>
        <v>0.58992071454961459</v>
      </c>
      <c r="AF93" s="11">
        <f t="shared" si="131"/>
        <v>0.59295487741520381</v>
      </c>
      <c r="AG93" s="11">
        <f t="shared" si="131"/>
        <v>0.60228548336533616</v>
      </c>
      <c r="AH93" s="11">
        <f t="shared" si="131"/>
        <v>0.60761157271644028</v>
      </c>
      <c r="AI93" s="11"/>
      <c r="AJ93" s="11"/>
    </row>
    <row r="94" spans="1:36" x14ac:dyDescent="0.25">
      <c r="A94" t="s">
        <v>285</v>
      </c>
      <c r="E94">
        <f t="shared" ref="E94:AH94" si="133">(E89*E90)/(E91*10^6*E92*365)*E93</f>
        <v>1.1309059647167658E-9</v>
      </c>
      <c r="F94">
        <f t="shared" si="133"/>
        <v>1.0865765172687743E-9</v>
      </c>
      <c r="G94">
        <f t="shared" si="133"/>
        <v>1.0852667130215302E-9</v>
      </c>
      <c r="H94">
        <f t="shared" si="133"/>
        <v>1.1032324677344416E-9</v>
      </c>
      <c r="I94">
        <f t="shared" si="133"/>
        <v>1.112863900402958E-9</v>
      </c>
      <c r="J94">
        <f t="shared" si="133"/>
        <v>1.1133568759692737E-9</v>
      </c>
      <c r="K94">
        <f t="shared" si="133"/>
        <v>1.1064425881307719E-9</v>
      </c>
      <c r="L94">
        <f t="shared" si="133"/>
        <v>1.1090044437833543E-9</v>
      </c>
      <c r="M94">
        <f t="shared" si="133"/>
        <v>1.0980962069951234E-9</v>
      </c>
      <c r="N94">
        <f t="shared" si="133"/>
        <v>1.0886157266468599E-9</v>
      </c>
      <c r="O94">
        <f t="shared" si="133"/>
        <v>1.0795679199205771E-9</v>
      </c>
      <c r="P94">
        <f t="shared" si="133"/>
        <v>1.0757649661029048E-9</v>
      </c>
      <c r="Q94">
        <f t="shared" si="133"/>
        <v>1.0731187151442118E-9</v>
      </c>
      <c r="R94">
        <f t="shared" si="133"/>
        <v>1.0594833250161329E-9</v>
      </c>
      <c r="S94">
        <f t="shared" si="133"/>
        <v>1.046945862434091E-9</v>
      </c>
      <c r="T94">
        <f t="shared" si="133"/>
        <v>1.0411303166279495E-9</v>
      </c>
      <c r="U94">
        <f t="shared" si="133"/>
        <v>1.0373488597660434E-9</v>
      </c>
      <c r="V94">
        <f t="shared" si="133"/>
        <v>1.0326301579847149E-9</v>
      </c>
      <c r="W94">
        <f t="shared" si="133"/>
        <v>1.0238739141564893E-9</v>
      </c>
      <c r="X94">
        <f t="shared" si="133"/>
        <v>1.0221958761840972E-9</v>
      </c>
      <c r="Y94">
        <f t="shared" si="133"/>
        <v>1.007097084649952E-9</v>
      </c>
      <c r="Z94">
        <f t="shared" si="133"/>
        <v>1.0052206657618027E-9</v>
      </c>
      <c r="AA94">
        <f t="shared" si="133"/>
        <v>1.0076385727745231E-9</v>
      </c>
      <c r="AB94">
        <f t="shared" si="133"/>
        <v>1.0166267380313556E-9</v>
      </c>
      <c r="AC94">
        <f t="shared" si="133"/>
        <v>1.0178738791404539E-9</v>
      </c>
      <c r="AD94">
        <f t="shared" si="133"/>
        <v>1.0318534369966866E-9</v>
      </c>
      <c r="AE94">
        <f t="shared" si="133"/>
        <v>1.026928406789071E-9</v>
      </c>
      <c r="AF94">
        <f t="shared" si="133"/>
        <v>1.0302993544030616E-9</v>
      </c>
      <c r="AG94">
        <f t="shared" si="133"/>
        <v>1.0412507052562333E-9</v>
      </c>
      <c r="AH94">
        <f t="shared" si="133"/>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4">E97</f>
        <v>1200000000</v>
      </c>
      <c r="G97">
        <f t="shared" si="134"/>
        <v>1200000000</v>
      </c>
      <c r="H97">
        <f t="shared" si="134"/>
        <v>1200000000</v>
      </c>
      <c r="I97">
        <f t="shared" si="134"/>
        <v>1200000000</v>
      </c>
      <c r="J97">
        <f t="shared" si="134"/>
        <v>1200000000</v>
      </c>
      <c r="K97">
        <f t="shared" si="134"/>
        <v>1200000000</v>
      </c>
      <c r="L97">
        <f t="shared" si="134"/>
        <v>1200000000</v>
      </c>
      <c r="M97">
        <f t="shared" si="134"/>
        <v>1200000000</v>
      </c>
      <c r="N97">
        <f t="shared" si="134"/>
        <v>1200000000</v>
      </c>
      <c r="O97">
        <f t="shared" si="134"/>
        <v>1200000000</v>
      </c>
      <c r="P97">
        <f t="shared" si="134"/>
        <v>1200000000</v>
      </c>
      <c r="Q97">
        <f t="shared" ref="Q97" si="135">P97</f>
        <v>1200000000</v>
      </c>
      <c r="R97">
        <f t="shared" ref="R97" si="136">Q97</f>
        <v>1200000000</v>
      </c>
      <c r="S97">
        <f t="shared" ref="S97" si="137">R97</f>
        <v>1200000000</v>
      </c>
      <c r="T97">
        <f t="shared" ref="T97" si="138">S97</f>
        <v>1200000000</v>
      </c>
      <c r="U97">
        <f t="shared" ref="U97" si="139">T97</f>
        <v>1200000000</v>
      </c>
      <c r="V97">
        <f t="shared" ref="V97" si="140">U97</f>
        <v>1200000000</v>
      </c>
      <c r="W97">
        <f t="shared" ref="W97" si="141">V97</f>
        <v>1200000000</v>
      </c>
      <c r="X97">
        <f t="shared" ref="X97" si="142">W97</f>
        <v>1200000000</v>
      </c>
      <c r="Y97">
        <f t="shared" ref="Y97" si="143">X97</f>
        <v>1200000000</v>
      </c>
      <c r="Z97">
        <f t="shared" ref="Z97" si="144">Y97</f>
        <v>1200000000</v>
      </c>
      <c r="AA97">
        <f t="shared" ref="AA97" si="145">Z97</f>
        <v>1200000000</v>
      </c>
      <c r="AB97">
        <f t="shared" ref="AB97" si="146">AA97</f>
        <v>1200000000</v>
      </c>
      <c r="AC97">
        <f t="shared" ref="AC97" si="147">AB97</f>
        <v>1200000000</v>
      </c>
      <c r="AD97">
        <f t="shared" ref="AD97" si="148">AC97</f>
        <v>1200000000</v>
      </c>
      <c r="AE97">
        <f t="shared" ref="AE97" si="149">AD97</f>
        <v>1200000000</v>
      </c>
      <c r="AF97">
        <f t="shared" ref="AF97" si="150">AE97</f>
        <v>1200000000</v>
      </c>
      <c r="AG97">
        <f t="shared" ref="AG97" si="151">AF97</f>
        <v>1200000000</v>
      </c>
      <c r="AH97">
        <f t="shared" ref="AH97" si="152">AG97</f>
        <v>1200000000</v>
      </c>
    </row>
    <row r="98" spans="1:36" x14ac:dyDescent="0.25">
      <c r="A98" t="s">
        <v>287</v>
      </c>
      <c r="B98" t="s">
        <v>634</v>
      </c>
      <c r="C98" s="11"/>
      <c r="D98" s="11"/>
      <c r="E98" s="11">
        <f>E90</f>
        <v>0.35184656502224881</v>
      </c>
      <c r="F98" s="11">
        <f t="shared" ref="D98:AH101" si="153">F90</f>
        <v>0.35039299479423891</v>
      </c>
      <c r="G98" s="11">
        <f t="shared" si="153"/>
        <v>0.3572556772712438</v>
      </c>
      <c r="H98" s="11">
        <f t="shared" si="153"/>
        <v>0.36762213497827889</v>
      </c>
      <c r="I98" s="11">
        <f t="shared" si="153"/>
        <v>0.37043770186126601</v>
      </c>
      <c r="J98" s="11">
        <f t="shared" si="153"/>
        <v>0.37042160486504039</v>
      </c>
      <c r="K98" s="11">
        <f t="shared" si="153"/>
        <v>0.37319565495428675</v>
      </c>
      <c r="L98" s="11">
        <f t="shared" si="153"/>
        <v>0.37530727304986211</v>
      </c>
      <c r="M98" s="11">
        <f t="shared" si="153"/>
        <v>0.37423621625506565</v>
      </c>
      <c r="N98" s="11">
        <f t="shared" si="153"/>
        <v>0.3731330454917724</v>
      </c>
      <c r="O98" s="11">
        <f t="shared" si="153"/>
        <v>0.36969435763906977</v>
      </c>
      <c r="P98" s="11">
        <f t="shared" si="153"/>
        <v>0.36726777194170063</v>
      </c>
      <c r="Q98" s="11">
        <f t="shared" si="153"/>
        <v>0.36460140444540667</v>
      </c>
      <c r="R98" s="11">
        <f t="shared" si="153"/>
        <v>0.36076677032049226</v>
      </c>
      <c r="S98" s="11">
        <f t="shared" si="153"/>
        <v>0.35769905776593075</v>
      </c>
      <c r="T98" s="11">
        <f t="shared" si="153"/>
        <v>0.35431244879694929</v>
      </c>
      <c r="U98" s="11">
        <f t="shared" si="153"/>
        <v>0.35203163065215742</v>
      </c>
      <c r="V98" s="11">
        <f t="shared" si="153"/>
        <v>0.34986539580940818</v>
      </c>
      <c r="W98" s="11">
        <f t="shared" si="153"/>
        <v>0.34724222999562881</v>
      </c>
      <c r="X98" s="11">
        <f t="shared" si="153"/>
        <v>0.34488501354912693</v>
      </c>
      <c r="Y98" s="11">
        <f t="shared" si="153"/>
        <v>0.34162085122903424</v>
      </c>
      <c r="Z98" s="11">
        <f t="shared" si="153"/>
        <v>0.34060971560296893</v>
      </c>
      <c r="AA98" s="11">
        <f t="shared" si="153"/>
        <v>0.34077379718833745</v>
      </c>
      <c r="AB98" s="11">
        <f t="shared" si="153"/>
        <v>0.34248443263459161</v>
      </c>
      <c r="AC98" s="11">
        <f t="shared" si="153"/>
        <v>0.34215348791543265</v>
      </c>
      <c r="AD98" s="11">
        <f t="shared" si="153"/>
        <v>0.3431056744280947</v>
      </c>
      <c r="AE98" s="11">
        <f t="shared" si="153"/>
        <v>0.34014729517512177</v>
      </c>
      <c r="AF98" s="11">
        <f t="shared" si="153"/>
        <v>0.34035593698615396</v>
      </c>
      <c r="AG98" s="11">
        <f t="shared" si="153"/>
        <v>0.34219181567315837</v>
      </c>
      <c r="AH98" s="11">
        <f t="shared" si="153"/>
        <v>0.34100818986426873</v>
      </c>
      <c r="AI98" s="11"/>
      <c r="AJ98" s="11"/>
    </row>
    <row r="99" spans="1:36" x14ac:dyDescent="0.25">
      <c r="A99" t="s">
        <v>279</v>
      </c>
      <c r="B99" t="s">
        <v>635</v>
      </c>
      <c r="C99" s="4"/>
      <c r="D99" s="4"/>
      <c r="E99" s="4">
        <f t="shared" ref="C99:R100" si="154">E91</f>
        <v>11.13137</v>
      </c>
      <c r="F99" s="4">
        <f t="shared" si="154"/>
        <v>11.828412999999999</v>
      </c>
      <c r="G99" s="4">
        <f t="shared" si="154"/>
        <v>12.317411</v>
      </c>
      <c r="H99" s="4">
        <f t="shared" si="154"/>
        <v>12.668136000000001</v>
      </c>
      <c r="I99" s="4">
        <f t="shared" si="154"/>
        <v>12.860077</v>
      </c>
      <c r="J99" s="4">
        <f t="shared" si="154"/>
        <v>13.04087</v>
      </c>
      <c r="K99" s="4">
        <f t="shared" si="154"/>
        <v>13.143864000000001</v>
      </c>
      <c r="L99" s="4">
        <f t="shared" si="154"/>
        <v>13.308415999999999</v>
      </c>
      <c r="M99" s="4">
        <f t="shared" si="154"/>
        <v>13.288779</v>
      </c>
      <c r="N99" s="4">
        <f t="shared" si="154"/>
        <v>13.312295000000001</v>
      </c>
      <c r="O99" s="4">
        <f t="shared" si="154"/>
        <v>13.240861000000001</v>
      </c>
      <c r="P99" s="4">
        <f t="shared" si="154"/>
        <v>13.273460999999999</v>
      </c>
      <c r="Q99" s="4">
        <f t="shared" si="154"/>
        <v>13.304527999999999</v>
      </c>
      <c r="R99" s="4">
        <f t="shared" si="154"/>
        <v>13.258546000000001</v>
      </c>
      <c r="S99" s="4">
        <f t="shared" si="153"/>
        <v>13.227854000000001</v>
      </c>
      <c r="T99" s="4">
        <f t="shared" si="153"/>
        <v>13.170089000000001</v>
      </c>
      <c r="U99" s="4">
        <f t="shared" si="153"/>
        <v>13.155234999999999</v>
      </c>
      <c r="V99" s="4">
        <f t="shared" si="153"/>
        <v>13.109235999999999</v>
      </c>
      <c r="W99" s="4">
        <f t="shared" si="153"/>
        <v>13.059265</v>
      </c>
      <c r="X99" s="4">
        <f t="shared" si="153"/>
        <v>12.962479</v>
      </c>
      <c r="Y99" s="4">
        <f t="shared" si="153"/>
        <v>12.830216999999999</v>
      </c>
      <c r="Z99" s="4">
        <f t="shared" si="153"/>
        <v>12.859726999999999</v>
      </c>
      <c r="AA99" s="4">
        <f t="shared" si="153"/>
        <v>12.929422000000001</v>
      </c>
      <c r="AB99" s="4">
        <f t="shared" si="153"/>
        <v>13.063684</v>
      </c>
      <c r="AC99" s="4">
        <f t="shared" si="153"/>
        <v>13.097238000000001</v>
      </c>
      <c r="AD99" s="4">
        <f t="shared" si="153"/>
        <v>13.129096000000001</v>
      </c>
      <c r="AE99" s="4">
        <f t="shared" si="153"/>
        <v>13.032037000000001</v>
      </c>
      <c r="AF99" s="4">
        <f t="shared" si="153"/>
        <v>13.064216</v>
      </c>
      <c r="AG99" s="4">
        <f t="shared" si="153"/>
        <v>13.201051</v>
      </c>
      <c r="AH99" s="4">
        <f t="shared" si="153"/>
        <v>13.238148000000001</v>
      </c>
      <c r="AI99" s="4"/>
      <c r="AJ99" s="4"/>
    </row>
    <row r="100" spans="1:36" x14ac:dyDescent="0.25">
      <c r="A100" t="s">
        <v>281</v>
      </c>
      <c r="B100" t="s">
        <v>280</v>
      </c>
      <c r="C100">
        <f t="shared" si="154"/>
        <v>5751000</v>
      </c>
      <c r="D100">
        <f t="shared" si="153"/>
        <v>5751000</v>
      </c>
      <c r="E100">
        <f t="shared" si="153"/>
        <v>5751000</v>
      </c>
      <c r="F100">
        <f t="shared" si="153"/>
        <v>5751000</v>
      </c>
      <c r="G100">
        <f t="shared" si="153"/>
        <v>5751000</v>
      </c>
      <c r="H100">
        <f t="shared" si="153"/>
        <v>5751000</v>
      </c>
      <c r="I100">
        <f t="shared" si="153"/>
        <v>5751000</v>
      </c>
      <c r="J100">
        <f t="shared" si="153"/>
        <v>5751000</v>
      </c>
      <c r="K100">
        <f t="shared" si="153"/>
        <v>5751000</v>
      </c>
      <c r="L100">
        <f t="shared" si="153"/>
        <v>5751000</v>
      </c>
      <c r="M100">
        <f t="shared" si="153"/>
        <v>5751000</v>
      </c>
      <c r="N100">
        <f t="shared" si="153"/>
        <v>5751000</v>
      </c>
      <c r="O100">
        <f t="shared" si="153"/>
        <v>5751000</v>
      </c>
      <c r="P100">
        <f t="shared" si="153"/>
        <v>5751000</v>
      </c>
      <c r="Q100">
        <f t="shared" si="153"/>
        <v>5751000</v>
      </c>
      <c r="R100">
        <f t="shared" si="153"/>
        <v>5751000</v>
      </c>
      <c r="S100">
        <f t="shared" si="153"/>
        <v>5751000</v>
      </c>
      <c r="T100">
        <f t="shared" si="153"/>
        <v>5751000</v>
      </c>
      <c r="U100">
        <f t="shared" si="153"/>
        <v>5751000</v>
      </c>
      <c r="V100">
        <f t="shared" si="153"/>
        <v>5751000</v>
      </c>
      <c r="W100">
        <f t="shared" si="153"/>
        <v>5751000</v>
      </c>
      <c r="X100">
        <f t="shared" si="153"/>
        <v>5751000</v>
      </c>
      <c r="Y100">
        <f t="shared" si="153"/>
        <v>5751000</v>
      </c>
      <c r="Z100">
        <f t="shared" si="153"/>
        <v>5751000</v>
      </c>
      <c r="AA100">
        <f t="shared" si="153"/>
        <v>5751000</v>
      </c>
      <c r="AB100">
        <f t="shared" si="153"/>
        <v>5751000</v>
      </c>
      <c r="AC100">
        <f t="shared" si="153"/>
        <v>5751000</v>
      </c>
      <c r="AD100">
        <f t="shared" si="153"/>
        <v>5751000</v>
      </c>
      <c r="AE100">
        <f t="shared" si="153"/>
        <v>5751000</v>
      </c>
      <c r="AF100">
        <f t="shared" si="153"/>
        <v>5751000</v>
      </c>
      <c r="AG100">
        <f t="shared" si="153"/>
        <v>5751000</v>
      </c>
      <c r="AH100">
        <f t="shared" si="153"/>
        <v>5751000</v>
      </c>
    </row>
    <row r="101" spans="1:36" x14ac:dyDescent="0.25">
      <c r="A101" t="s">
        <v>282</v>
      </c>
      <c r="B101" t="s">
        <v>635</v>
      </c>
      <c r="C101" s="11"/>
      <c r="D101" s="11"/>
      <c r="E101" s="11">
        <f t="shared" si="153"/>
        <v>0.53645091974861669</v>
      </c>
      <c r="F101" s="11">
        <f t="shared" si="153"/>
        <v>0.54997072969670069</v>
      </c>
      <c r="G101" s="11">
        <f t="shared" si="153"/>
        <v>0.56102856350540731</v>
      </c>
      <c r="H101" s="11">
        <f t="shared" si="153"/>
        <v>0.5700150141357454</v>
      </c>
      <c r="I101" s="11">
        <f t="shared" si="153"/>
        <v>0.57926680098894301</v>
      </c>
      <c r="J101" s="11">
        <f t="shared" si="153"/>
        <v>0.58769615396832875</v>
      </c>
      <c r="K101" s="11">
        <f t="shared" si="153"/>
        <v>0.58428341418062657</v>
      </c>
      <c r="L101" s="11">
        <f t="shared" si="153"/>
        <v>0.58963176201876377</v>
      </c>
      <c r="M101" s="11">
        <f t="shared" si="153"/>
        <v>0.58463909472541797</v>
      </c>
      <c r="N101" s="11">
        <f t="shared" si="153"/>
        <v>0.58233382990372573</v>
      </c>
      <c r="O101" s="11">
        <f t="shared" si="153"/>
        <v>0.57973773741270151</v>
      </c>
      <c r="P101" s="11">
        <f t="shared" si="153"/>
        <v>0.58294415337514294</v>
      </c>
      <c r="Q101" s="11">
        <f t="shared" si="153"/>
        <v>0.5871338237100614</v>
      </c>
      <c r="R101" s="11">
        <f t="shared" si="153"/>
        <v>0.58381022011187156</v>
      </c>
      <c r="S101" s="11">
        <f t="shared" si="153"/>
        <v>0.58050239777655377</v>
      </c>
      <c r="T101" s="11">
        <f t="shared" si="153"/>
        <v>0.58025058567882126</v>
      </c>
      <c r="U101" s="11">
        <f t="shared" si="153"/>
        <v>0.58123258476512729</v>
      </c>
      <c r="V101" s="11">
        <f t="shared" si="153"/>
        <v>0.58013543473119111</v>
      </c>
      <c r="W101" s="11">
        <f t="shared" si="153"/>
        <v>0.57735226356746217</v>
      </c>
      <c r="X101" s="11">
        <f t="shared" si="153"/>
        <v>0.57604453871000039</v>
      </c>
      <c r="Y101" s="11">
        <f t="shared" si="153"/>
        <v>0.56711243014994495</v>
      </c>
      <c r="Z101" s="11">
        <f t="shared" si="153"/>
        <v>0.56904200005122207</v>
      </c>
      <c r="AA101" s="11">
        <f t="shared" si="153"/>
        <v>0.57322602218318386</v>
      </c>
      <c r="AB101" s="11">
        <f t="shared" si="153"/>
        <v>0.58142614261825287</v>
      </c>
      <c r="AC101" s="11">
        <f t="shared" si="153"/>
        <v>0.58419914075102453</v>
      </c>
      <c r="AD101" s="11">
        <f t="shared" si="153"/>
        <v>0.59201557804393345</v>
      </c>
      <c r="AE101" s="11">
        <f t="shared" si="153"/>
        <v>0.58992071454961459</v>
      </c>
      <c r="AF101" s="11">
        <f t="shared" si="153"/>
        <v>0.59295487741520381</v>
      </c>
      <c r="AG101" s="11">
        <f t="shared" si="153"/>
        <v>0.60228548336533616</v>
      </c>
      <c r="AH101" s="11">
        <f t="shared" si="153"/>
        <v>0.60761157271644028</v>
      </c>
      <c r="AI101" s="11"/>
      <c r="AJ101" s="11"/>
    </row>
    <row r="102" spans="1:36" x14ac:dyDescent="0.25">
      <c r="A102" t="s">
        <v>285</v>
      </c>
      <c r="E102">
        <f t="shared" ref="E102:AH102" si="155">(E97*E98)/(E99*10^6*E100*365)*E101</f>
        <v>9.6934796975722764E-9</v>
      </c>
      <c r="F102">
        <f t="shared" si="155"/>
        <v>9.3135130051609239E-9</v>
      </c>
      <c r="G102">
        <f t="shared" si="155"/>
        <v>9.3022861116131159E-9</v>
      </c>
      <c r="H102">
        <f t="shared" si="155"/>
        <v>9.4562782948666427E-9</v>
      </c>
      <c r="I102">
        <f t="shared" si="155"/>
        <v>9.5388334320253546E-9</v>
      </c>
      <c r="J102">
        <f t="shared" si="155"/>
        <v>9.5430589368794907E-9</v>
      </c>
      <c r="K102">
        <f t="shared" si="155"/>
        <v>9.4837936125494742E-9</v>
      </c>
      <c r="L102">
        <f t="shared" si="155"/>
        <v>9.5057523752858944E-9</v>
      </c>
      <c r="M102">
        <f t="shared" si="155"/>
        <v>9.4122532028153438E-9</v>
      </c>
      <c r="N102">
        <f t="shared" si="155"/>
        <v>9.3309919426873702E-9</v>
      </c>
      <c r="O102">
        <f t="shared" si="155"/>
        <v>9.2534393136049469E-9</v>
      </c>
      <c r="P102">
        <f t="shared" si="155"/>
        <v>9.2208425665963274E-9</v>
      </c>
      <c r="Q102">
        <f t="shared" si="155"/>
        <v>9.1981604155218148E-9</v>
      </c>
      <c r="R102">
        <f t="shared" si="155"/>
        <v>9.0812856429954243E-9</v>
      </c>
      <c r="S102">
        <f t="shared" si="155"/>
        <v>8.9738216780064943E-9</v>
      </c>
      <c r="T102">
        <f t="shared" si="155"/>
        <v>8.9239741425252819E-9</v>
      </c>
      <c r="U102">
        <f t="shared" si="155"/>
        <v>8.8915616551375141E-9</v>
      </c>
      <c r="V102">
        <f t="shared" si="155"/>
        <v>8.8511156398689853E-9</v>
      </c>
      <c r="W102">
        <f t="shared" si="155"/>
        <v>8.7760621213413361E-9</v>
      </c>
      <c r="X102">
        <f t="shared" si="155"/>
        <v>8.7616789387208335E-9</v>
      </c>
      <c r="Y102">
        <f t="shared" si="155"/>
        <v>8.632260725571016E-9</v>
      </c>
      <c r="Z102">
        <f t="shared" si="155"/>
        <v>8.6161771351011639E-9</v>
      </c>
      <c r="AA102">
        <f t="shared" si="155"/>
        <v>8.6369020523530535E-9</v>
      </c>
      <c r="AB102">
        <f t="shared" si="155"/>
        <v>8.713943468840192E-9</v>
      </c>
      <c r="AC102">
        <f t="shared" si="155"/>
        <v>8.724633249775318E-9</v>
      </c>
      <c r="AD102">
        <f t="shared" si="155"/>
        <v>8.8444580314001715E-9</v>
      </c>
      <c r="AE102">
        <f t="shared" si="155"/>
        <v>8.8022434867634656E-9</v>
      </c>
      <c r="AF102">
        <f t="shared" si="155"/>
        <v>8.8311373234548144E-9</v>
      </c>
      <c r="AG102">
        <f t="shared" si="155"/>
        <v>8.9250060450534268E-9</v>
      </c>
      <c r="AH102">
        <f t="shared" si="155"/>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6">5.751*10^6</f>
        <v>5751000</v>
      </c>
      <c r="AA107" s="5"/>
      <c r="AB107" s="5"/>
      <c r="AC107" s="5"/>
      <c r="AD107" s="5"/>
      <c r="AE107" s="5"/>
      <c r="AF107" s="5"/>
      <c r="AG107" s="5"/>
      <c r="AH107" s="5"/>
      <c r="AI107" s="5"/>
      <c r="AJ107" s="5"/>
    </row>
    <row r="108" spans="1:36" x14ac:dyDescent="0.2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7">E109</f>
        <v>2.2958586358420456E-10</v>
      </c>
      <c r="G109">
        <f t="shared" si="157"/>
        <v>2.2958586358420456E-10</v>
      </c>
      <c r="H109">
        <f t="shared" si="157"/>
        <v>2.2958586358420456E-10</v>
      </c>
      <c r="I109">
        <f t="shared" si="157"/>
        <v>2.2958586358420456E-10</v>
      </c>
      <c r="J109">
        <f t="shared" si="157"/>
        <v>2.2958586358420456E-10</v>
      </c>
      <c r="K109">
        <f t="shared" si="157"/>
        <v>2.2958586358420456E-10</v>
      </c>
      <c r="L109">
        <f t="shared" si="157"/>
        <v>2.2958586358420456E-10</v>
      </c>
      <c r="M109">
        <f t="shared" si="157"/>
        <v>2.2958586358420456E-10</v>
      </c>
      <c r="N109">
        <f t="shared" si="157"/>
        <v>2.2958586358420456E-10</v>
      </c>
      <c r="O109">
        <f t="shared" si="157"/>
        <v>2.2958586358420456E-10</v>
      </c>
      <c r="P109">
        <f t="shared" si="157"/>
        <v>2.2958586358420456E-10</v>
      </c>
      <c r="Q109">
        <f t="shared" si="157"/>
        <v>2.2958586358420456E-10</v>
      </c>
      <c r="R109">
        <f t="shared" si="157"/>
        <v>2.2958586358420456E-10</v>
      </c>
      <c r="S109">
        <f t="shared" si="157"/>
        <v>2.2958586358420456E-10</v>
      </c>
      <c r="T109">
        <f t="shared" si="157"/>
        <v>2.2958586358420456E-10</v>
      </c>
      <c r="U109">
        <f t="shared" si="157"/>
        <v>2.2958586358420456E-10</v>
      </c>
      <c r="V109">
        <f t="shared" si="157"/>
        <v>2.2958586358420456E-10</v>
      </c>
      <c r="W109">
        <f t="shared" si="157"/>
        <v>2.2958586358420456E-10</v>
      </c>
      <c r="X109">
        <f t="shared" si="157"/>
        <v>2.2958586358420456E-10</v>
      </c>
      <c r="Y109">
        <f t="shared" si="157"/>
        <v>2.2958586358420456E-10</v>
      </c>
      <c r="Z109">
        <f t="shared" si="157"/>
        <v>2.2958586358420456E-10</v>
      </c>
      <c r="AA109">
        <f t="shared" si="157"/>
        <v>2.2958586358420456E-10</v>
      </c>
      <c r="AB109">
        <f t="shared" si="157"/>
        <v>2.2958586358420456E-10</v>
      </c>
      <c r="AC109">
        <f t="shared" si="157"/>
        <v>2.2958586358420456E-10</v>
      </c>
      <c r="AD109">
        <f t="shared" si="157"/>
        <v>2.2958586358420456E-10</v>
      </c>
      <c r="AE109">
        <f t="shared" si="157"/>
        <v>2.2958586358420456E-10</v>
      </c>
      <c r="AF109">
        <f t="shared" si="157"/>
        <v>2.2958586358420456E-10</v>
      </c>
      <c r="AG109">
        <f t="shared" si="157"/>
        <v>2.2958586358420456E-10</v>
      </c>
      <c r="AH109">
        <f t="shared" si="157"/>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3"/>
  <sheetViews>
    <sheetView topLeftCell="D1" workbookViewId="0">
      <selection activeCell="B22" sqref="B22:AE23"/>
    </sheetView>
  </sheetViews>
  <sheetFormatPr defaultColWidth="9.140625" defaultRowHeight="15" x14ac:dyDescent="0.25"/>
  <cols>
    <col min="1" max="1" width="26.5703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6" t="s">
        <v>830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s="126" t="s">
        <v>831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7" sqref="D7"/>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809</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810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811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Act'!C120</f>
        <v>8.6160623968842138</v>
      </c>
      <c r="F5" s="19">
        <f>'Inflation Reduction Act'!D120</f>
        <v>8.6160623968842138</v>
      </c>
      <c r="G5" s="19">
        <f>'Inflation Reduction Act'!E120</f>
        <v>8.6160623968842138</v>
      </c>
      <c r="H5" s="19">
        <f>'Inflation Reduction Act'!F120</f>
        <v>8.6160623968842138</v>
      </c>
      <c r="I5" s="19">
        <f>'Inflation Reduction Act'!G120</f>
        <v>8.6160623968842138</v>
      </c>
      <c r="J5" s="19">
        <f>'Inflation Reduction Act'!H120</f>
        <v>8.6160623968842138</v>
      </c>
      <c r="K5" s="19">
        <f>'Inflation Reduction Act'!I120</f>
        <v>8.6160623968842138</v>
      </c>
      <c r="L5" s="19">
        <f>'Inflation Reduction Act'!J120</f>
        <v>8.6160623968842138</v>
      </c>
      <c r="M5" s="19">
        <f>'Inflation Reduction Act'!K120</f>
        <v>8.6160623968842138</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Paid'!L5*About!$A$73*1000</f>
        <v>0</v>
      </c>
      <c r="C6">
        <f>'Subsidies Paid'!M5*About!$A$73*1000</f>
        <v>0</v>
      </c>
      <c r="D6">
        <f>'Subsidies Paid'!N5*About!$A$73*1000</f>
        <v>0</v>
      </c>
      <c r="E6">
        <f>'Subsidies Paid'!O5*About!$A$73*1000</f>
        <v>0</v>
      </c>
      <c r="F6">
        <f>'Subsidies Paid'!P5*About!$A$73*1000</f>
        <v>0</v>
      </c>
      <c r="G6">
        <f>'Subsidies Paid'!Q5*About!$A$73*1000</f>
        <v>0</v>
      </c>
      <c r="H6">
        <f>'Subsidies Paid'!R5*About!$A$73*1000</f>
        <v>0</v>
      </c>
      <c r="I6">
        <f>'Subsidies Paid'!S5*About!$A$73*1000</f>
        <v>0</v>
      </c>
      <c r="J6">
        <f>'Subsidies Paid'!T5*About!$A$73*1000</f>
        <v>0</v>
      </c>
      <c r="K6">
        <f>'Subsidies Paid'!U5*About!$A$73*1000</f>
        <v>0</v>
      </c>
      <c r="L6">
        <f>'Subsidies Paid'!V5*About!$A$73*1000</f>
        <v>0</v>
      </c>
      <c r="M6">
        <f>'Subsidies Paid'!W5*About!$A$73*1000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Paid'!M10*About!$A$77*1000*'Monetizing Tax Credit Penalty'!$A$30*'Wind PV Calcs'!$B$6*'Wind PV Calcs'!$B$3)/('Wind PV Calcs'!$B$3*'Wind PV Calcs'!$B$6*'Wind PV Calcs'!$B$2)</f>
        <v>2.5662975615208952</v>
      </c>
      <c r="C7">
        <f>-PV('Wind PV Calcs'!$B$5,'Wind PV Calcs'!$B$1,'Subsidies Paid'!N10*About!$A$77*1000*'Monetizing Tax Credit Penalty'!$A$30*'Wind PV Calcs'!$B$6*'Wind PV Calcs'!$B$3)/('Wind PV Calcs'!$B$3*'Wind PV Calcs'!$B$6*'Wind PV Calcs'!$B$2)</f>
        <v>2.5662975615208952</v>
      </c>
      <c r="D7" s="4">
        <f>'Inflation Reduction Act'!B99</f>
        <v>15.294196808437833</v>
      </c>
      <c r="E7" s="4">
        <f>'Inflation Reduction Act'!C99</f>
        <v>15.294196808437833</v>
      </c>
      <c r="F7" s="4">
        <f>'Inflation Reduction Act'!D99</f>
        <v>15.294196808437833</v>
      </c>
      <c r="G7" s="4">
        <f>'Inflation Reduction Act'!E99</f>
        <v>16.534266819932789</v>
      </c>
      <c r="H7" s="4">
        <f>'Inflation Reduction Act'!F99</f>
        <v>16.534266819932789</v>
      </c>
      <c r="I7" s="4">
        <f>'Inflation Reduction Act'!G99</f>
        <v>16.534266819932789</v>
      </c>
      <c r="J7" s="4">
        <f>'Inflation Reduction Act'!H99</f>
        <v>16.534266819932789</v>
      </c>
      <c r="K7" s="4">
        <f>'Inflation Reduction Act'!I99</f>
        <v>16.534266819932789</v>
      </c>
      <c r="L7" s="4">
        <f>'Inflation Reduction Act'!J99</f>
        <v>16.534266819932789</v>
      </c>
      <c r="M7" s="4">
        <f>'Inflation Reduction Act'!K99</f>
        <v>16.534266819932789</v>
      </c>
      <c r="N7" s="4">
        <f>'Inflation Reduction Act'!L99</f>
        <v>16.534266819932789</v>
      </c>
      <c r="O7" s="4">
        <f>'Inflation Reduction Act'!M99</f>
        <v>16.534266819932789</v>
      </c>
      <c r="P7" s="4">
        <f>'Inflation Reduction Act'!N99</f>
        <v>16.534266819932789</v>
      </c>
      <c r="Q7" s="4">
        <f>'Inflation Reduction Act'!O99</f>
        <v>16.534266819932789</v>
      </c>
      <c r="R7" s="4">
        <f>'Inflation Reduction Act'!P99</f>
        <v>12.400700114949593</v>
      </c>
      <c r="S7" s="4">
        <f>'Inflation Reduction Act'!Q99</f>
        <v>8.2671334099663945</v>
      </c>
      <c r="T7" s="4">
        <f>'Inflation Reduction Act'!R99</f>
        <v>0</v>
      </c>
      <c r="U7" s="4">
        <f>'Inflation Reduction Act'!S99</f>
        <v>0</v>
      </c>
      <c r="V7" s="4">
        <f>'Inflation Reduction Act'!T99</f>
        <v>0</v>
      </c>
      <c r="W7" s="4">
        <f>'Inflation Reduction Act'!U99</f>
        <v>0</v>
      </c>
      <c r="X7" s="4">
        <f>'Inflation Reduction Act'!V99</f>
        <v>0</v>
      </c>
      <c r="Y7" s="4">
        <f>'Inflation Reduction Act'!W99</f>
        <v>0</v>
      </c>
      <c r="Z7" s="4">
        <f>'Inflation Reduction Act'!X99</f>
        <v>0</v>
      </c>
      <c r="AA7" s="4">
        <f>'Inflation Reduction Act'!Y99</f>
        <v>0</v>
      </c>
      <c r="AB7" s="4">
        <f>'Inflation Reduction Act'!Z99</f>
        <v>0</v>
      </c>
      <c r="AC7" s="4">
        <f>'Inflation Reduction Act'!AA99</f>
        <v>0</v>
      </c>
      <c r="AD7" s="4">
        <f>'Inflation Reduction Act'!AB99</f>
        <v>0</v>
      </c>
      <c r="AE7" s="4">
        <f>'Inflation Reduction Act'!AC99</f>
        <v>0</v>
      </c>
    </row>
    <row r="8" spans="1:33" x14ac:dyDescent="0.25">
      <c r="A8" t="s">
        <v>812</v>
      </c>
      <c r="B8">
        <v>0</v>
      </c>
      <c r="C8">
        <v>0</v>
      </c>
      <c r="D8">
        <v>0</v>
      </c>
      <c r="E8">
        <v>0</v>
      </c>
      <c r="F8">
        <v>0</v>
      </c>
      <c r="G8">
        <v>0</v>
      </c>
      <c r="H8">
        <v>0</v>
      </c>
      <c r="I8">
        <v>0</v>
      </c>
      <c r="J8">
        <v>0</v>
      </c>
      <c r="K8" s="4">
        <f>'Inflation Reduction Act'!I103</f>
        <v>14.314389512008784</v>
      </c>
      <c r="L8" s="4">
        <f>'Inflation Reduction Act'!J103</f>
        <v>14.314389512008784</v>
      </c>
      <c r="M8" s="4">
        <f>'Inflation Reduction Act'!K103</f>
        <v>14.314389512008784</v>
      </c>
      <c r="N8" s="4">
        <f>'Inflation Reduction Act'!L103</f>
        <v>14.314389512008784</v>
      </c>
      <c r="O8" s="4">
        <f>'Inflation Reduction Act'!M103</f>
        <v>14.314389512008784</v>
      </c>
      <c r="P8" s="4">
        <f>'Inflation Reduction Act'!N103</f>
        <v>14.314389512008784</v>
      </c>
      <c r="Q8" s="4">
        <f>'Inflation Reduction Act'!O103</f>
        <v>14.314389512008784</v>
      </c>
      <c r="R8" s="4">
        <f>'Inflation Reduction Act'!P103</f>
        <v>10.735792134006589</v>
      </c>
      <c r="S8" s="4">
        <f>'Inflation Reduction Act'!Q103</f>
        <v>7.157194756004392</v>
      </c>
      <c r="T8" s="4">
        <f>'Inflation Reduction Act'!R103</f>
        <v>0</v>
      </c>
      <c r="U8" s="4">
        <f>'Inflation Reduction Act'!S103</f>
        <v>0</v>
      </c>
      <c r="V8" s="4">
        <f>'Inflation Reduction Act'!T103</f>
        <v>0</v>
      </c>
      <c r="W8" s="4">
        <f>'Inflation Reduction Act'!U103</f>
        <v>0</v>
      </c>
      <c r="X8" s="4">
        <f>'Inflation Reduction Act'!V103</f>
        <v>0</v>
      </c>
      <c r="Y8" s="4">
        <f>'Inflation Reduction Act'!W103</f>
        <v>0</v>
      </c>
      <c r="Z8" s="4">
        <f>'Inflation Reduction Act'!X103</f>
        <v>0</v>
      </c>
      <c r="AA8" s="4">
        <f>'Inflation Reduction Act'!Y103</f>
        <v>0</v>
      </c>
      <c r="AB8" s="4">
        <f>'Inflation Reduction Act'!Z103</f>
        <v>0</v>
      </c>
      <c r="AC8" s="4">
        <f>'Inflation Reduction Act'!AA103</f>
        <v>0</v>
      </c>
      <c r="AD8" s="4">
        <f>'Inflation Reduction Act'!AB103</f>
        <v>0</v>
      </c>
      <c r="AE8" s="4">
        <f>'Inflation Reduction Act'!AC103</f>
        <v>0</v>
      </c>
    </row>
    <row r="9" spans="1:33" x14ac:dyDescent="0.25">
      <c r="A9" t="s">
        <v>813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Paid'!L2*About!$A$73*1000</f>
        <v>0</v>
      </c>
      <c r="C10" s="19">
        <f>'Subsidies Paid'!M2*About!$A$73*1000</f>
        <v>0</v>
      </c>
      <c r="D10" s="19">
        <f>'Subsidies Paid'!N2*About!$A$73*1000</f>
        <v>0</v>
      </c>
      <c r="E10" s="19">
        <f>'Subsidies Paid'!O2*About!$A$73*1000</f>
        <v>0</v>
      </c>
      <c r="F10" s="19">
        <f>'Subsidies Paid'!P2*About!$A$73*1000</f>
        <v>0</v>
      </c>
      <c r="G10" s="19">
        <f>'Subsidies Paid'!Q2*About!$A$73*1000</f>
        <v>0</v>
      </c>
      <c r="H10" s="19">
        <f>'Subsidies Paid'!R2*About!$A$73*1000</f>
        <v>0</v>
      </c>
      <c r="I10" s="19">
        <f>'Subsidies Paid'!S2*About!$A$73*1000</f>
        <v>0</v>
      </c>
      <c r="J10" s="19">
        <f>'Subsidies Paid'!T2*About!$A$73*1000</f>
        <v>0</v>
      </c>
      <c r="K10" s="19">
        <f>'Subsidies Paid'!U2*About!$A$73*1000</f>
        <v>0</v>
      </c>
      <c r="L10" s="19">
        <f>'Subsidies Paid'!V2*About!$A$73*1000</f>
        <v>0</v>
      </c>
      <c r="M10" s="19">
        <f>'Subsidies Paid'!W2*About!$A$73*1000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816</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Act'!B116</f>
        <v>13.567645200692692</v>
      </c>
      <c r="E18" s="4">
        <f>'Inflation Reduction Act'!C116</f>
        <v>13.567645200692692</v>
      </c>
      <c r="F18" s="4">
        <f>'Inflation Reduction Act'!D116</f>
        <v>13.567645200692692</v>
      </c>
      <c r="G18" s="4">
        <f>'Inflation Reduction Act'!E116</f>
        <v>14.667724541289394</v>
      </c>
      <c r="H18" s="4">
        <f>'Inflation Reduction Act'!F116</f>
        <v>14.667724541289394</v>
      </c>
      <c r="I18" s="4">
        <f>'Inflation Reduction Act'!G116</f>
        <v>14.667724541289394</v>
      </c>
      <c r="J18" s="4">
        <f>'Inflation Reduction Act'!H116</f>
        <v>14.667724541289394</v>
      </c>
      <c r="K18" s="4">
        <f>'Inflation Reduction Act'!I116</f>
        <v>14.667724541289394</v>
      </c>
      <c r="L18" s="4">
        <f>'Inflation Reduction Act'!J116</f>
        <v>14.667724541289394</v>
      </c>
      <c r="M18" s="4">
        <f>'Inflation Reduction Act'!K116</f>
        <v>14.667724541289394</v>
      </c>
      <c r="N18" s="4">
        <f>'Inflation Reduction Act'!L116</f>
        <v>14.667724541289394</v>
      </c>
      <c r="O18" s="4">
        <f>'Inflation Reduction Act'!M116</f>
        <v>14.667724541289394</v>
      </c>
      <c r="P18" s="4">
        <f>'Inflation Reduction Act'!N116</f>
        <v>14.667724541289394</v>
      </c>
      <c r="Q18" s="4">
        <f>'Inflation Reduction Act'!O116</f>
        <v>14.667724541289394</v>
      </c>
      <c r="R18" s="4">
        <f>'Inflation Reduction Act'!P116</f>
        <v>11.000793405967046</v>
      </c>
      <c r="S18" s="4">
        <f>'Inflation Reduction Act'!Q116</f>
        <v>7.3338622706446968</v>
      </c>
      <c r="T18" s="4">
        <f>'Inflation Reduction Act'!R116</f>
        <v>0</v>
      </c>
      <c r="U18" s="4">
        <f>'Inflation Reduction Act'!S116</f>
        <v>0</v>
      </c>
      <c r="V18" s="4">
        <f>'Inflation Reduction Act'!T116</f>
        <v>0</v>
      </c>
      <c r="W18" s="4">
        <f>'Inflation Reduction Act'!U116</f>
        <v>0</v>
      </c>
      <c r="X18" s="4">
        <f>'Inflation Reduction Act'!V116</f>
        <v>0</v>
      </c>
      <c r="Y18" s="4">
        <f>'Inflation Reduction Act'!W116</f>
        <v>0</v>
      </c>
      <c r="Z18" s="4">
        <f>'Inflation Reduction Act'!X116</f>
        <v>0</v>
      </c>
      <c r="AA18" s="4">
        <f>'Inflation Reduction Act'!Y116</f>
        <v>0</v>
      </c>
      <c r="AB18" s="4">
        <f>'Inflation Reduction Act'!Z116</f>
        <v>0</v>
      </c>
      <c r="AC18" s="4">
        <f>'Inflation Reduction Act'!AA116</f>
        <v>0</v>
      </c>
      <c r="AD18" s="4">
        <f>'Inflation Reduction Act'!AB116</f>
        <v>0</v>
      </c>
      <c r="AE18" s="4">
        <f>'Inflation Reduction Act'!AC116</f>
        <v>0</v>
      </c>
    </row>
    <row r="19" spans="1:31" x14ac:dyDescent="0.25">
      <c r="A19" t="s">
        <v>818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820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821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6" t="s">
        <v>830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6" t="s">
        <v>831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G25" sqref="G25"/>
    </sheetView>
  </sheetViews>
  <sheetFormatPr defaultRowHeight="15" x14ac:dyDescent="0.25"/>
  <cols>
    <col min="1" max="1" width="32.7109375" customWidth="1"/>
  </cols>
  <sheetData>
    <row r="1" spans="1:33" x14ac:dyDescent="0.25">
      <c r="A1" t="s">
        <v>832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809</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810</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811</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812</v>
      </c>
      <c r="B8" s="19">
        <f>Calculations!D5</f>
        <v>0.20099999999999998</v>
      </c>
      <c r="C8" s="19">
        <f>Calculations!E5</f>
        <v>0.17419999999999999</v>
      </c>
      <c r="D8" s="19">
        <f>Calculations!F5</f>
        <v>0.37940369807497465</v>
      </c>
      <c r="E8" s="19">
        <f>Calculations!G5</f>
        <v>0.37940369807497465</v>
      </c>
      <c r="F8" s="19">
        <f>Calculations!H5</f>
        <v>0.37940369807497465</v>
      </c>
      <c r="G8" s="19">
        <f>Calculations!I5</f>
        <v>0.38527608915906791</v>
      </c>
      <c r="H8" s="19">
        <f>Calculations!J5</f>
        <v>0.39114848024316112</v>
      </c>
      <c r="I8" s="19">
        <f>Calculations!K5</f>
        <v>0.39093521895755939</v>
      </c>
      <c r="J8" s="19">
        <f>Calculations!L5</f>
        <v>0.39076460992907802</v>
      </c>
      <c r="K8" s="20">
        <v>0</v>
      </c>
      <c r="L8" s="20">
        <v>0</v>
      </c>
      <c r="M8" s="20">
        <v>0</v>
      </c>
      <c r="N8" s="20">
        <v>0</v>
      </c>
      <c r="O8" s="20">
        <v>0</v>
      </c>
      <c r="P8" s="20">
        <v>0</v>
      </c>
      <c r="Q8" s="20">
        <v>0</v>
      </c>
      <c r="R8" s="20">
        <v>0</v>
      </c>
      <c r="S8" s="20">
        <v>0</v>
      </c>
      <c r="T8" s="20">
        <v>0</v>
      </c>
      <c r="U8" s="20">
        <v>0</v>
      </c>
      <c r="V8" s="20">
        <v>0</v>
      </c>
      <c r="W8" s="20">
        <v>0</v>
      </c>
      <c r="X8" s="20">
        <v>0</v>
      </c>
      <c r="Y8" s="20">
        <v>0</v>
      </c>
      <c r="Z8" s="20">
        <v>0</v>
      </c>
      <c r="AA8" s="20">
        <v>0</v>
      </c>
      <c r="AB8" s="20">
        <v>0</v>
      </c>
      <c r="AC8" s="20">
        <v>0</v>
      </c>
      <c r="AD8" s="20">
        <v>0</v>
      </c>
      <c r="AE8" s="20">
        <v>0</v>
      </c>
      <c r="AF8" s="20"/>
      <c r="AG8" s="20"/>
    </row>
    <row r="9" spans="1:33" x14ac:dyDescent="0.25">
      <c r="A9" t="s">
        <v>813</v>
      </c>
      <c r="B9" s="19">
        <f>Calculations!D19</f>
        <v>0.20099999999999998</v>
      </c>
      <c r="C9" s="19">
        <f>Calculations!E19</f>
        <v>0.17419999999999999</v>
      </c>
      <c r="D9" s="19">
        <f>Calculations!F19</f>
        <v>0.41625000000000001</v>
      </c>
      <c r="E9" s="19">
        <f>Calculations!G19</f>
        <v>0.41625000000000001</v>
      </c>
      <c r="F9" s="19">
        <f>Calculations!H19</f>
        <v>0.41625000000000001</v>
      </c>
      <c r="G9" s="19">
        <f>Calculations!I19</f>
        <v>0.41625000000000001</v>
      </c>
      <c r="H9" s="19">
        <f>Calculations!J19</f>
        <v>0.41625000000000001</v>
      </c>
      <c r="I9" s="19">
        <f>Calculations!K19</f>
        <v>0.41625000000000001</v>
      </c>
      <c r="J9" s="19">
        <f>Calculations!L19</f>
        <v>0.41625000000000001</v>
      </c>
      <c r="K9" s="19">
        <f>Calculations!M19</f>
        <v>0.41625000000000001</v>
      </c>
      <c r="L9" s="19">
        <f>Calculations!N19</f>
        <v>0.41625000000000001</v>
      </c>
      <c r="M9" s="19">
        <f>Calculations!O19</f>
        <v>0.41625000000000001</v>
      </c>
      <c r="N9" s="19">
        <f>Calculations!P19</f>
        <v>0.41625000000000001</v>
      </c>
      <c r="O9" s="19">
        <f>Calculations!Q19</f>
        <v>0.41625000000000001</v>
      </c>
      <c r="P9" s="19">
        <f>Calculations!R19</f>
        <v>0.41625000000000001</v>
      </c>
      <c r="Q9" s="19">
        <f>Calculations!S19</f>
        <v>0.41625000000000001</v>
      </c>
      <c r="R9" s="19">
        <f>Calculations!T19</f>
        <v>0.31218750000000001</v>
      </c>
      <c r="S9" s="19">
        <f>Calculations!U19</f>
        <v>0.208125</v>
      </c>
      <c r="T9" s="20">
        <v>0</v>
      </c>
      <c r="U9" s="20">
        <v>0</v>
      </c>
      <c r="V9" s="20">
        <v>0</v>
      </c>
      <c r="W9" s="20">
        <v>0</v>
      </c>
      <c r="X9" s="20">
        <v>0</v>
      </c>
      <c r="Y9" s="20">
        <v>0</v>
      </c>
      <c r="Z9" s="20">
        <v>0</v>
      </c>
      <c r="AA9" s="20">
        <v>0</v>
      </c>
      <c r="AB9" s="20">
        <v>0</v>
      </c>
      <c r="AC9" s="20">
        <v>0</v>
      </c>
      <c r="AD9" s="20">
        <v>0</v>
      </c>
      <c r="AE9" s="20">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Calculations!F26</f>
        <v>0.41625000000000001</v>
      </c>
      <c r="E11" s="19">
        <f>Calculations!G26</f>
        <v>0.41625000000000001</v>
      </c>
      <c r="F11" s="19">
        <f>Calculations!H26</f>
        <v>0.41625000000000001</v>
      </c>
      <c r="G11" s="19">
        <f>Calculations!I26</f>
        <v>0.41625000000000001</v>
      </c>
      <c r="H11" s="19">
        <f>Calculations!J26</f>
        <v>0.41625000000000001</v>
      </c>
      <c r="I11" s="19">
        <f>Calculations!K26</f>
        <v>0.41625000000000001</v>
      </c>
      <c r="J11" s="19">
        <f>Calculations!L26</f>
        <v>0.41625000000000001</v>
      </c>
      <c r="K11" s="19">
        <f>Calculations!M26</f>
        <v>0.41625000000000001</v>
      </c>
      <c r="L11" s="19">
        <f>Calculations!N26</f>
        <v>0.41625000000000001</v>
      </c>
      <c r="M11" s="19">
        <f>Calculations!O26</f>
        <v>0.41625000000000001</v>
      </c>
      <c r="N11" s="19">
        <f>Calculations!P26</f>
        <v>0.41625000000000001</v>
      </c>
      <c r="O11" s="19">
        <f>Calculations!Q26</f>
        <v>0.41625000000000001</v>
      </c>
      <c r="P11" s="19">
        <f>Calculations!R26</f>
        <v>0.41625000000000001</v>
      </c>
      <c r="Q11" s="19">
        <f>Calculations!S26</f>
        <v>0.41625000000000001</v>
      </c>
      <c r="R11" s="19">
        <f>Calculations!T26</f>
        <v>0.41625000000000001</v>
      </c>
      <c r="S11" s="19">
        <f>Calculations!U26</f>
        <v>0.41625000000000001</v>
      </c>
      <c r="T11" s="20">
        <v>0</v>
      </c>
      <c r="U11" s="20">
        <v>0</v>
      </c>
      <c r="V11" s="20">
        <v>0</v>
      </c>
      <c r="W11" s="20">
        <v>0</v>
      </c>
      <c r="X11" s="20">
        <v>0</v>
      </c>
      <c r="Y11" s="20">
        <v>0</v>
      </c>
      <c r="Z11" s="20">
        <v>0</v>
      </c>
      <c r="AA11" s="20">
        <v>0</v>
      </c>
      <c r="AB11" s="20">
        <v>0</v>
      </c>
      <c r="AC11" s="20">
        <v>0</v>
      </c>
      <c r="AD11" s="20">
        <v>0</v>
      </c>
      <c r="AE11" s="20">
        <v>0</v>
      </c>
      <c r="AF11" s="20"/>
      <c r="AG11" s="20"/>
    </row>
    <row r="12" spans="1:33" x14ac:dyDescent="0.25">
      <c r="A12" t="s">
        <v>814</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815</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816</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Calculations!F12</f>
        <v>0.41625000000000001</v>
      </c>
      <c r="E15" s="19">
        <f>Calculations!G12</f>
        <v>0.41625000000000001</v>
      </c>
      <c r="F15" s="19">
        <f>Calculations!H12</f>
        <v>0.41625000000000001</v>
      </c>
      <c r="G15" s="19">
        <f>Calculations!I12</f>
        <v>0.41625000000000001</v>
      </c>
      <c r="H15" s="19">
        <f>Calculations!J12</f>
        <v>0.41625000000000001</v>
      </c>
      <c r="I15" s="19">
        <f>Calculations!K12</f>
        <v>0.41625000000000001</v>
      </c>
      <c r="J15" s="19">
        <f>Calculations!L12</f>
        <v>0.41625000000000001</v>
      </c>
      <c r="K15" s="19">
        <f>Calculations!M12</f>
        <v>0.41625000000000001</v>
      </c>
      <c r="L15" s="19">
        <f>Calculations!N12</f>
        <v>0.41625000000000001</v>
      </c>
      <c r="M15" s="19">
        <f>Calculations!O12</f>
        <v>0.41625000000000001</v>
      </c>
      <c r="N15" s="19">
        <f>Calculations!P12</f>
        <v>0.41625000000000001</v>
      </c>
      <c r="O15" s="19">
        <f>Calculations!Q12</f>
        <v>0.41625000000000001</v>
      </c>
      <c r="P15" s="19">
        <f>Calculations!R12</f>
        <v>0.41625000000000001</v>
      </c>
      <c r="Q15" s="19">
        <f>Calculations!S12</f>
        <v>0.41625000000000001</v>
      </c>
      <c r="R15" s="19">
        <f>Calculations!T12</f>
        <v>0.31218750000000001</v>
      </c>
      <c r="S15" s="19">
        <f>Calculations!U12</f>
        <v>0.208125</v>
      </c>
      <c r="T15" s="20">
        <f>Calculations!V14</f>
        <v>0</v>
      </c>
      <c r="U15" s="20">
        <f>Calculations!W14</f>
        <v>0</v>
      </c>
      <c r="V15" s="20">
        <f>Calculations!X14</f>
        <v>0</v>
      </c>
      <c r="W15" s="20">
        <f>Calculations!Y14</f>
        <v>0</v>
      </c>
      <c r="X15" s="20">
        <f>Calculations!Z14</f>
        <v>0</v>
      </c>
      <c r="Y15" s="20">
        <f>Calculations!AA14</f>
        <v>0</v>
      </c>
      <c r="Z15" s="20">
        <f>Calculations!AB14</f>
        <v>0</v>
      </c>
      <c r="AA15" s="20">
        <f>Calculations!AC14</f>
        <v>0</v>
      </c>
      <c r="AB15" s="20">
        <f>Calculations!AD14</f>
        <v>0</v>
      </c>
      <c r="AC15" s="20">
        <f>Calculations!AE14</f>
        <v>0</v>
      </c>
      <c r="AD15" s="20">
        <f>Calculations!AF14</f>
        <v>0</v>
      </c>
      <c r="AE15" s="20">
        <f>Calculations!AG14</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817</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820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821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6" t="s">
        <v>830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6" t="s">
        <v>831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AJ793"/>
  <sheetViews>
    <sheetView topLeftCell="A134" workbookViewId="0">
      <selection activeCell="B121" sqref="B121"/>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674</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675</v>
      </c>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row>
    <row r="5" spans="1:36" ht="12.75" x14ac:dyDescent="0.2">
      <c r="A5" s="81" t="s">
        <v>676</v>
      </c>
      <c r="B5" s="81"/>
      <c r="C5" s="81"/>
      <c r="D5" s="81"/>
      <c r="E5" s="81"/>
      <c r="F5" s="81"/>
      <c r="G5" s="81"/>
      <c r="H5" s="81"/>
      <c r="I5" s="81"/>
      <c r="J5" s="81"/>
      <c r="K5" s="81"/>
      <c r="L5" s="81"/>
      <c r="M5" s="81"/>
      <c r="N5" s="82"/>
      <c r="O5" s="82"/>
      <c r="P5" s="82"/>
      <c r="Q5" s="82"/>
      <c r="R5" s="82"/>
      <c r="S5" s="82"/>
      <c r="T5" s="82"/>
      <c r="U5" s="82"/>
      <c r="V5" s="82"/>
      <c r="W5" s="82"/>
      <c r="X5" s="82"/>
      <c r="Y5" s="82"/>
      <c r="Z5" s="82"/>
      <c r="AA5" s="82"/>
      <c r="AB5" s="82"/>
      <c r="AC5" s="82"/>
      <c r="AD5" s="82"/>
      <c r="AE5" s="82"/>
      <c r="AF5" s="82"/>
      <c r="AG5" s="82"/>
      <c r="AH5" s="82"/>
      <c r="AI5" s="82"/>
      <c r="AJ5" s="82"/>
    </row>
    <row r="6" spans="1:36" ht="12.75" x14ac:dyDescent="0.2">
      <c r="A6" s="83" t="s">
        <v>677</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84" t="s">
        <v>678</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85"/>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85"/>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85"/>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5"/>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85"/>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85"/>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5"/>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85"/>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5"/>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77" t="s">
        <v>679</v>
      </c>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77" t="s">
        <v>680</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77" t="s">
        <v>681</v>
      </c>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78" t="s">
        <v>682</v>
      </c>
      <c r="B29" s="86">
        <v>0.127</v>
      </c>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78" t="s">
        <v>683</v>
      </c>
      <c r="B30" s="87">
        <f>B29*1.2</f>
        <v>0.15240000000000001</v>
      </c>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85">
        <v>2022</v>
      </c>
      <c r="C32" s="85">
        <v>2023</v>
      </c>
      <c r="D32" s="85">
        <v>2024</v>
      </c>
      <c r="E32" s="85">
        <v>2025</v>
      </c>
      <c r="F32" s="85">
        <v>2026</v>
      </c>
      <c r="G32" s="85">
        <v>2027</v>
      </c>
      <c r="H32" s="85">
        <v>2028</v>
      </c>
      <c r="I32" s="85">
        <v>2029</v>
      </c>
      <c r="J32" s="85">
        <v>2030</v>
      </c>
      <c r="K32" s="85">
        <v>2031</v>
      </c>
      <c r="L32" s="85">
        <v>2032</v>
      </c>
      <c r="M32" s="85">
        <v>2033</v>
      </c>
      <c r="N32" s="85">
        <v>2034</v>
      </c>
      <c r="O32" s="85">
        <v>2035</v>
      </c>
      <c r="P32" s="85">
        <v>2036</v>
      </c>
      <c r="Q32" s="85">
        <v>2037</v>
      </c>
      <c r="R32" s="85">
        <v>2038</v>
      </c>
      <c r="S32" s="85">
        <v>2039</v>
      </c>
      <c r="T32" s="85">
        <v>2040</v>
      </c>
      <c r="U32" s="85">
        <v>2041</v>
      </c>
      <c r="V32" s="85">
        <v>2042</v>
      </c>
      <c r="W32" s="85">
        <v>2043</v>
      </c>
      <c r="X32" s="85">
        <v>2044</v>
      </c>
      <c r="Y32" s="85">
        <v>2045</v>
      </c>
      <c r="Z32" s="85">
        <v>2046</v>
      </c>
      <c r="AA32" s="85">
        <v>2047</v>
      </c>
      <c r="AB32" s="85">
        <v>2048</v>
      </c>
      <c r="AC32" s="85">
        <v>2049</v>
      </c>
      <c r="AD32" s="85">
        <v>2050</v>
      </c>
      <c r="AE32" s="77"/>
      <c r="AF32" s="77"/>
      <c r="AG32" s="77"/>
      <c r="AH32" s="77"/>
      <c r="AI32" s="77"/>
      <c r="AJ32" s="77"/>
    </row>
    <row r="33" spans="1:36" ht="12.75" x14ac:dyDescent="0.2">
      <c r="A33" s="88" t="s">
        <v>684</v>
      </c>
      <c r="B33" s="86">
        <v>0</v>
      </c>
      <c r="C33" s="86">
        <v>0.05</v>
      </c>
      <c r="D33" s="86">
        <v>0.1</v>
      </c>
      <c r="E33" s="86">
        <v>0.15</v>
      </c>
      <c r="F33" s="86">
        <v>0.15</v>
      </c>
      <c r="G33" s="86">
        <v>0.15</v>
      </c>
      <c r="H33" s="86">
        <v>0.15</v>
      </c>
      <c r="I33" s="86">
        <v>0.15</v>
      </c>
      <c r="J33" s="86">
        <v>0.15</v>
      </c>
      <c r="K33" s="86">
        <v>0.15</v>
      </c>
      <c r="L33" s="86">
        <v>0.15</v>
      </c>
      <c r="M33" s="86">
        <v>0.15</v>
      </c>
      <c r="N33" s="86">
        <v>0.15</v>
      </c>
      <c r="O33" s="86">
        <v>0.15</v>
      </c>
      <c r="P33" s="86">
        <v>0.15</v>
      </c>
      <c r="Q33" s="86">
        <v>0.15</v>
      </c>
      <c r="R33" s="86">
        <v>0.15</v>
      </c>
      <c r="S33" s="86">
        <v>0.15</v>
      </c>
      <c r="T33" s="86">
        <v>0.15</v>
      </c>
      <c r="U33" s="86">
        <v>0.15</v>
      </c>
      <c r="V33" s="86">
        <v>0.15</v>
      </c>
      <c r="W33" s="86">
        <v>0.15</v>
      </c>
      <c r="X33" s="86">
        <v>0.15</v>
      </c>
      <c r="Y33" s="86">
        <v>0.15</v>
      </c>
      <c r="Z33" s="86">
        <v>0.15</v>
      </c>
      <c r="AA33" s="86">
        <v>0.15</v>
      </c>
      <c r="AB33" s="86">
        <v>0.15</v>
      </c>
      <c r="AC33" s="86">
        <v>0.15</v>
      </c>
      <c r="AD33" s="86">
        <v>0.15</v>
      </c>
      <c r="AE33" s="86"/>
      <c r="AF33" s="86"/>
      <c r="AG33" s="77"/>
      <c r="AH33" s="77"/>
      <c r="AI33" s="77"/>
      <c r="AJ33" s="77"/>
    </row>
    <row r="34" spans="1:36" ht="12.75" x14ac:dyDescent="0.2">
      <c r="A34" s="88" t="s">
        <v>685</v>
      </c>
      <c r="B34" s="86">
        <f>B33</f>
        <v>0</v>
      </c>
      <c r="C34" s="86">
        <v>1</v>
      </c>
      <c r="D34" s="86">
        <v>1</v>
      </c>
      <c r="E34" s="86">
        <v>1</v>
      </c>
      <c r="F34" s="86">
        <v>1</v>
      </c>
      <c r="G34" s="86">
        <v>1</v>
      </c>
      <c r="H34" s="86">
        <v>1</v>
      </c>
      <c r="I34" s="86">
        <v>1</v>
      </c>
      <c r="J34" s="86">
        <v>1</v>
      </c>
      <c r="K34" s="86">
        <v>1</v>
      </c>
      <c r="L34" s="86">
        <v>1</v>
      </c>
      <c r="M34" s="86">
        <v>1</v>
      </c>
      <c r="N34" s="86">
        <v>1</v>
      </c>
      <c r="O34" s="86">
        <v>1</v>
      </c>
      <c r="P34" s="86">
        <v>1</v>
      </c>
      <c r="Q34" s="86">
        <v>1</v>
      </c>
      <c r="R34" s="86">
        <v>1</v>
      </c>
      <c r="S34" s="86">
        <v>1</v>
      </c>
      <c r="T34" s="86">
        <v>1</v>
      </c>
      <c r="U34" s="86">
        <v>1</v>
      </c>
      <c r="V34" s="86">
        <v>1</v>
      </c>
      <c r="W34" s="86">
        <v>1</v>
      </c>
      <c r="X34" s="86">
        <v>1</v>
      </c>
      <c r="Y34" s="86">
        <v>1</v>
      </c>
      <c r="Z34" s="86">
        <v>1</v>
      </c>
      <c r="AA34" s="86">
        <v>1</v>
      </c>
      <c r="AB34" s="86">
        <v>1</v>
      </c>
      <c r="AC34" s="86">
        <v>1</v>
      </c>
      <c r="AD34" s="86">
        <v>1</v>
      </c>
      <c r="AE34" s="86"/>
      <c r="AF34" s="86"/>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1" t="s">
        <v>686</v>
      </c>
      <c r="B36" s="81"/>
      <c r="C36" s="81"/>
      <c r="D36" s="81"/>
      <c r="E36" s="81"/>
      <c r="F36" s="81"/>
      <c r="G36" s="81"/>
      <c r="H36" s="81"/>
      <c r="I36" s="81"/>
      <c r="J36" s="81"/>
      <c r="K36" s="81"/>
      <c r="L36" s="81"/>
      <c r="M36" s="81"/>
      <c r="N36" s="82"/>
      <c r="O36" s="82"/>
      <c r="P36" s="82"/>
      <c r="Q36" s="82"/>
      <c r="R36" s="82"/>
      <c r="S36" s="82"/>
      <c r="T36" s="82"/>
      <c r="U36" s="82"/>
      <c r="V36" s="82"/>
      <c r="W36" s="82"/>
      <c r="X36" s="82"/>
      <c r="Y36" s="82"/>
      <c r="Z36" s="82"/>
      <c r="AA36" s="82"/>
      <c r="AB36" s="82"/>
      <c r="AC36" s="82"/>
      <c r="AD36" s="82"/>
      <c r="AE36" s="82"/>
      <c r="AF36" s="82"/>
      <c r="AG36" s="82"/>
      <c r="AH36" s="82"/>
      <c r="AI36" s="82"/>
      <c r="AJ36" s="82"/>
    </row>
    <row r="37" spans="1:36" ht="12.75" x14ac:dyDescent="0.2">
      <c r="A37" s="77" t="s">
        <v>687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89" t="s">
        <v>688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90" t="s">
        <v>689</v>
      </c>
      <c r="B40" s="91" t="s">
        <v>690</v>
      </c>
      <c r="C40" s="77"/>
      <c r="D40" s="90" t="s">
        <v>691</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92" t="s">
        <v>692</v>
      </c>
      <c r="B41" s="93" t="s">
        <v>693</v>
      </c>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94" t="s">
        <v>694</v>
      </c>
      <c r="B42" s="95">
        <v>0.41199999999999998</v>
      </c>
      <c r="C42" s="96"/>
      <c r="D42" s="96">
        <v>0.11</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94" t="s">
        <v>695</v>
      </c>
      <c r="B43" s="95">
        <v>0.13200000000000001</v>
      </c>
      <c r="C43" s="96"/>
      <c r="D43" s="96">
        <v>0.37</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94" t="s">
        <v>696</v>
      </c>
      <c r="B44" s="95">
        <v>0.114</v>
      </c>
      <c r="C44" s="96"/>
      <c r="D44" s="96">
        <v>0.15</v>
      </c>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94" t="s">
        <v>697</v>
      </c>
      <c r="B45" s="95">
        <v>7.0000000000000007E-2</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94" t="s">
        <v>698</v>
      </c>
      <c r="B46" s="95">
        <v>8.7999999999999995E-2</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x14ac:dyDescent="0.2">
      <c r="A47" s="94" t="s">
        <v>699</v>
      </c>
      <c r="B47" s="95">
        <v>5.2999999999999999E-2</v>
      </c>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94" t="s">
        <v>700</v>
      </c>
      <c r="B48" s="95">
        <v>4.3999999999999997E-2</v>
      </c>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94" t="s">
        <v>701</v>
      </c>
      <c r="B49" s="95">
        <v>1.7999999999999999E-2</v>
      </c>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4" t="s">
        <v>702</v>
      </c>
      <c r="B50" s="95">
        <v>2.5999999999999999E-2</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7" t="s">
        <v>703</v>
      </c>
      <c r="B51" s="98">
        <v>4.3999999999999997E-2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77" t="s">
        <v>704</v>
      </c>
      <c r="B53" s="96">
        <f>SUMPRODUCT(B42:B44,D42:D44)/SUM(B42:B44)</f>
        <v>0.16908814589665652</v>
      </c>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77" t="s">
        <v>705</v>
      </c>
      <c r="B54" s="96">
        <f>AVERAGE(H62,B53)</f>
        <v>0.3595440729483283</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77"/>
      <c r="B55" s="96"/>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77"/>
      <c r="B56" s="85">
        <v>2022</v>
      </c>
      <c r="C56" s="85">
        <v>2023</v>
      </c>
      <c r="D56" s="85">
        <v>2024</v>
      </c>
      <c r="E56" s="85">
        <v>2025</v>
      </c>
      <c r="F56" s="85">
        <v>2026</v>
      </c>
      <c r="G56" s="85">
        <v>2027</v>
      </c>
      <c r="H56" s="85">
        <v>2028</v>
      </c>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79" t="s">
        <v>706</v>
      </c>
      <c r="B57" s="96">
        <f>B53</f>
        <v>0.16908814589665652</v>
      </c>
      <c r="C57" s="96">
        <f>B57</f>
        <v>0.16908814589665652</v>
      </c>
      <c r="D57" s="96">
        <f t="shared" ref="D57:G57" si="0">($H$57-$B$57)/5+C57</f>
        <v>0.20717933130699087</v>
      </c>
      <c r="E57" s="96">
        <f t="shared" si="0"/>
        <v>0.24527051671732522</v>
      </c>
      <c r="F57" s="96">
        <f t="shared" si="0"/>
        <v>0.2833617021276596</v>
      </c>
      <c r="G57" s="96">
        <f t="shared" si="0"/>
        <v>0.32145288753799395</v>
      </c>
      <c r="H57" s="96">
        <f>'[1]Policy Control Center'!C9</f>
        <v>0.3595440729483283</v>
      </c>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7"/>
      <c r="AG58" s="77"/>
      <c r="AH58" s="77"/>
      <c r="AI58" s="77"/>
      <c r="AJ58" s="77"/>
    </row>
    <row r="59" spans="1:36" ht="25.5" x14ac:dyDescent="0.2">
      <c r="A59" s="79" t="s">
        <v>707</v>
      </c>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7"/>
      <c r="AG59" s="77"/>
      <c r="AH59" s="77"/>
      <c r="AI59" s="77"/>
      <c r="AJ59" s="77"/>
    </row>
    <row r="60" spans="1:36" ht="12.75" x14ac:dyDescent="0.2">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85"/>
      <c r="AG60" s="85"/>
      <c r="AH60" s="85"/>
      <c r="AI60" s="85"/>
      <c r="AJ60" s="85"/>
    </row>
    <row r="61" spans="1:36" s="99" customFormat="1" ht="12.75" x14ac:dyDescent="0.2">
      <c r="A61" s="88"/>
      <c r="B61" s="88">
        <v>2022</v>
      </c>
      <c r="C61" s="88">
        <v>2023</v>
      </c>
      <c r="D61" s="88">
        <v>2024</v>
      </c>
      <c r="E61" s="88">
        <v>2025</v>
      </c>
      <c r="F61" s="88">
        <v>2026</v>
      </c>
      <c r="G61" s="88">
        <v>2027</v>
      </c>
      <c r="H61" s="88">
        <v>2028</v>
      </c>
      <c r="I61" s="88">
        <v>2029</v>
      </c>
      <c r="J61" s="88">
        <v>2030</v>
      </c>
      <c r="K61" s="88">
        <v>2031</v>
      </c>
      <c r="L61" s="88">
        <v>2032</v>
      </c>
      <c r="M61" s="88">
        <v>2033</v>
      </c>
      <c r="N61" s="88">
        <v>2034</v>
      </c>
      <c r="O61" s="88">
        <v>2035</v>
      </c>
      <c r="P61" s="88">
        <v>2036</v>
      </c>
      <c r="Q61" s="88">
        <v>2037</v>
      </c>
      <c r="R61" s="88">
        <v>2038</v>
      </c>
      <c r="S61" s="88">
        <v>2039</v>
      </c>
      <c r="T61" s="88">
        <v>2040</v>
      </c>
      <c r="U61" s="88">
        <v>2041</v>
      </c>
      <c r="V61" s="88">
        <v>2042</v>
      </c>
      <c r="W61" s="88">
        <v>2043</v>
      </c>
      <c r="X61" s="88">
        <v>2044</v>
      </c>
      <c r="Y61" s="88">
        <v>2045</v>
      </c>
      <c r="Z61" s="88">
        <v>2046</v>
      </c>
      <c r="AA61" s="88">
        <v>2047</v>
      </c>
      <c r="AB61" s="88">
        <v>2048</v>
      </c>
      <c r="AC61" s="88">
        <v>2049</v>
      </c>
      <c r="AD61" s="88">
        <v>2050</v>
      </c>
      <c r="AE61" s="88"/>
      <c r="AF61" s="85"/>
      <c r="AG61" s="85"/>
      <c r="AH61" s="85"/>
      <c r="AI61" s="85"/>
      <c r="AJ61" s="85"/>
    </row>
    <row r="62" spans="1:36" ht="12.75" x14ac:dyDescent="0.2">
      <c r="A62" s="96" t="s">
        <v>708</v>
      </c>
      <c r="B62" s="100">
        <v>0.4</v>
      </c>
      <c r="C62" s="100">
        <v>0.4</v>
      </c>
      <c r="D62" s="100">
        <v>0.4</v>
      </c>
      <c r="E62" s="100">
        <v>0.4</v>
      </c>
      <c r="F62" s="100">
        <v>0.45</v>
      </c>
      <c r="G62" s="100">
        <v>0.5</v>
      </c>
      <c r="H62" s="100">
        <v>0.55000000000000004</v>
      </c>
      <c r="I62" s="100">
        <v>0.55000000000000004</v>
      </c>
      <c r="J62" s="100">
        <v>0.55000000000000004</v>
      </c>
      <c r="K62" s="100">
        <v>0.55000000000000004</v>
      </c>
      <c r="L62" s="100">
        <v>0.55000000000000004</v>
      </c>
      <c r="M62" s="100">
        <v>0.55000000000000004</v>
      </c>
      <c r="N62" s="100">
        <v>0.55000000000000004</v>
      </c>
      <c r="O62" s="100">
        <v>0.55000000000000004</v>
      </c>
      <c r="P62" s="100">
        <v>0.55000000000000004</v>
      </c>
      <c r="Q62" s="100">
        <v>0.55000000000000004</v>
      </c>
      <c r="R62" s="100">
        <v>0.55000000000000004</v>
      </c>
      <c r="S62" s="100">
        <v>0.55000000000000004</v>
      </c>
      <c r="T62" s="100">
        <v>0.55000000000000004</v>
      </c>
      <c r="U62" s="100">
        <v>0.55000000000000004</v>
      </c>
      <c r="V62" s="100">
        <v>0.55000000000000004</v>
      </c>
      <c r="W62" s="100">
        <v>0.55000000000000004</v>
      </c>
      <c r="X62" s="100">
        <v>0.55000000000000004</v>
      </c>
      <c r="Y62" s="100">
        <v>0.55000000000000004</v>
      </c>
      <c r="Z62" s="100">
        <v>0.55000000000000004</v>
      </c>
      <c r="AA62" s="100">
        <v>0.55000000000000004</v>
      </c>
      <c r="AB62" s="100">
        <v>0.55000000000000004</v>
      </c>
      <c r="AC62" s="100">
        <v>0.55000000000000004</v>
      </c>
      <c r="AD62" s="100">
        <v>0.55000000000000004</v>
      </c>
      <c r="AE62" s="96"/>
      <c r="AF62" s="96"/>
      <c r="AG62" s="96"/>
      <c r="AH62" s="96"/>
      <c r="AI62" s="96"/>
      <c r="AJ62" s="96"/>
    </row>
    <row r="63" spans="1:36" ht="12.75" x14ac:dyDescent="0.2">
      <c r="A63" s="96" t="s">
        <v>709</v>
      </c>
      <c r="B63" s="100">
        <f>B53</f>
        <v>0.16908814589665652</v>
      </c>
      <c r="C63" s="100">
        <f>($H$63-$B$63)/COUNT($C$61:$H$61)+B63</f>
        <v>0.20083080040526849</v>
      </c>
      <c r="D63" s="100">
        <f t="shared" ref="D63:G63" si="1">($H$63-$B$63)/COUNT($C$61:$H$61)+C63</f>
        <v>0.23257345491388046</v>
      </c>
      <c r="E63" s="100">
        <f t="shared" si="1"/>
        <v>0.2643161094224924</v>
      </c>
      <c r="F63" s="100">
        <f t="shared" si="1"/>
        <v>0.29605876393110436</v>
      </c>
      <c r="G63" s="100">
        <f t="shared" si="1"/>
        <v>0.32780141843971633</v>
      </c>
      <c r="H63" s="100">
        <f>B54</f>
        <v>0.3595440729483283</v>
      </c>
      <c r="I63" s="100">
        <f>$H$63</f>
        <v>0.3595440729483283</v>
      </c>
      <c r="J63" s="100">
        <f t="shared" ref="J63:AD63" si="2">$H$63</f>
        <v>0.3595440729483283</v>
      </c>
      <c r="K63" s="100">
        <f t="shared" si="2"/>
        <v>0.3595440729483283</v>
      </c>
      <c r="L63" s="100">
        <f t="shared" si="2"/>
        <v>0.3595440729483283</v>
      </c>
      <c r="M63" s="100">
        <f t="shared" si="2"/>
        <v>0.3595440729483283</v>
      </c>
      <c r="N63" s="100">
        <f t="shared" si="2"/>
        <v>0.3595440729483283</v>
      </c>
      <c r="O63" s="100">
        <f t="shared" si="2"/>
        <v>0.3595440729483283</v>
      </c>
      <c r="P63" s="100">
        <f t="shared" si="2"/>
        <v>0.3595440729483283</v>
      </c>
      <c r="Q63" s="100">
        <f t="shared" si="2"/>
        <v>0.3595440729483283</v>
      </c>
      <c r="R63" s="100">
        <f t="shared" si="2"/>
        <v>0.3595440729483283</v>
      </c>
      <c r="S63" s="100">
        <f t="shared" si="2"/>
        <v>0.3595440729483283</v>
      </c>
      <c r="T63" s="100">
        <f t="shared" si="2"/>
        <v>0.3595440729483283</v>
      </c>
      <c r="U63" s="100">
        <f t="shared" si="2"/>
        <v>0.3595440729483283</v>
      </c>
      <c r="V63" s="100">
        <f t="shared" si="2"/>
        <v>0.3595440729483283</v>
      </c>
      <c r="W63" s="100">
        <f t="shared" si="2"/>
        <v>0.3595440729483283</v>
      </c>
      <c r="X63" s="100">
        <f t="shared" si="2"/>
        <v>0.3595440729483283</v>
      </c>
      <c r="Y63" s="100">
        <f t="shared" si="2"/>
        <v>0.3595440729483283</v>
      </c>
      <c r="Z63" s="100">
        <f t="shared" si="2"/>
        <v>0.3595440729483283</v>
      </c>
      <c r="AA63" s="100">
        <f t="shared" si="2"/>
        <v>0.3595440729483283</v>
      </c>
      <c r="AB63" s="100">
        <f t="shared" si="2"/>
        <v>0.3595440729483283</v>
      </c>
      <c r="AC63" s="100">
        <f t="shared" si="2"/>
        <v>0.3595440729483283</v>
      </c>
      <c r="AD63" s="100">
        <f t="shared" si="2"/>
        <v>0.3595440729483283</v>
      </c>
      <c r="AE63" s="96"/>
      <c r="AF63" s="96"/>
      <c r="AG63" s="96"/>
      <c r="AH63" s="96"/>
      <c r="AI63" s="96"/>
      <c r="AJ63" s="96"/>
    </row>
    <row r="64" spans="1:36" ht="12.75" x14ac:dyDescent="0.2">
      <c r="A64" s="77" t="s">
        <v>710</v>
      </c>
      <c r="B64" s="100">
        <f>B63/B62</f>
        <v>0.42272036474164126</v>
      </c>
      <c r="C64" s="100">
        <f t="shared" ref="C64:AD64" si="3">C63/C62</f>
        <v>0.50207700101317121</v>
      </c>
      <c r="D64" s="100">
        <f t="shared" si="3"/>
        <v>0.5814336372847011</v>
      </c>
      <c r="E64" s="100">
        <f t="shared" si="3"/>
        <v>0.66079027355623099</v>
      </c>
      <c r="F64" s="100">
        <f t="shared" si="3"/>
        <v>0.65790836429134303</v>
      </c>
      <c r="G64" s="100">
        <f t="shared" si="3"/>
        <v>0.65560283687943266</v>
      </c>
      <c r="H64" s="100">
        <f t="shared" si="3"/>
        <v>0.65371649626968775</v>
      </c>
      <c r="I64" s="100">
        <f t="shared" si="3"/>
        <v>0.65371649626968775</v>
      </c>
      <c r="J64" s="100">
        <f t="shared" si="3"/>
        <v>0.65371649626968775</v>
      </c>
      <c r="K64" s="100">
        <f t="shared" si="3"/>
        <v>0.65371649626968775</v>
      </c>
      <c r="L64" s="100">
        <f t="shared" si="3"/>
        <v>0.65371649626968775</v>
      </c>
      <c r="M64" s="100">
        <f t="shared" si="3"/>
        <v>0.65371649626968775</v>
      </c>
      <c r="N64" s="100">
        <f t="shared" si="3"/>
        <v>0.65371649626968775</v>
      </c>
      <c r="O64" s="100">
        <f t="shared" si="3"/>
        <v>0.65371649626968775</v>
      </c>
      <c r="P64" s="100">
        <f t="shared" si="3"/>
        <v>0.65371649626968775</v>
      </c>
      <c r="Q64" s="100">
        <f t="shared" si="3"/>
        <v>0.65371649626968775</v>
      </c>
      <c r="R64" s="100">
        <f t="shared" si="3"/>
        <v>0.65371649626968775</v>
      </c>
      <c r="S64" s="100">
        <f t="shared" si="3"/>
        <v>0.65371649626968775</v>
      </c>
      <c r="T64" s="100">
        <f t="shared" si="3"/>
        <v>0.65371649626968775</v>
      </c>
      <c r="U64" s="100">
        <f t="shared" si="3"/>
        <v>0.65371649626968775</v>
      </c>
      <c r="V64" s="100">
        <f t="shared" si="3"/>
        <v>0.65371649626968775</v>
      </c>
      <c r="W64" s="100">
        <f t="shared" si="3"/>
        <v>0.65371649626968775</v>
      </c>
      <c r="X64" s="100">
        <f t="shared" si="3"/>
        <v>0.65371649626968775</v>
      </c>
      <c r="Y64" s="100">
        <f t="shared" si="3"/>
        <v>0.65371649626968775</v>
      </c>
      <c r="Z64" s="100">
        <f t="shared" si="3"/>
        <v>0.65371649626968775</v>
      </c>
      <c r="AA64" s="100">
        <f t="shared" si="3"/>
        <v>0.65371649626968775</v>
      </c>
      <c r="AB64" s="100">
        <f t="shared" si="3"/>
        <v>0.65371649626968775</v>
      </c>
      <c r="AC64" s="100">
        <f t="shared" si="3"/>
        <v>0.65371649626968775</v>
      </c>
      <c r="AD64" s="100">
        <f t="shared" si="3"/>
        <v>0.65371649626968775</v>
      </c>
      <c r="AE64" s="77"/>
      <c r="AF64" s="77"/>
      <c r="AG64" s="77"/>
      <c r="AH64" s="77"/>
      <c r="AI64" s="77"/>
      <c r="AJ64" s="77"/>
    </row>
    <row r="65" spans="1:36" ht="12.75" x14ac:dyDescent="0.2">
      <c r="A65" s="83"/>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85"/>
      <c r="AF65" s="85"/>
      <c r="AG65" s="85"/>
      <c r="AH65" s="85"/>
      <c r="AI65" s="85"/>
      <c r="AJ65" s="85"/>
    </row>
    <row r="66" spans="1:36" s="102" customFormat="1" ht="25.5" x14ac:dyDescent="0.2">
      <c r="A66" s="79" t="s">
        <v>711</v>
      </c>
      <c r="B66" s="101">
        <v>1</v>
      </c>
      <c r="C66" s="101">
        <v>1</v>
      </c>
      <c r="D66" s="101">
        <v>1</v>
      </c>
      <c r="E66" s="101">
        <v>1</v>
      </c>
      <c r="F66" s="101">
        <v>1</v>
      </c>
      <c r="G66" s="101">
        <v>1</v>
      </c>
      <c r="H66" s="101">
        <v>1</v>
      </c>
      <c r="I66" s="101">
        <v>1</v>
      </c>
      <c r="J66" s="101">
        <v>1</v>
      </c>
      <c r="K66" s="101">
        <v>1</v>
      </c>
      <c r="L66" s="101">
        <v>1</v>
      </c>
      <c r="M66" s="101">
        <v>1</v>
      </c>
      <c r="N66" s="101">
        <v>1</v>
      </c>
      <c r="O66" s="101">
        <v>1</v>
      </c>
      <c r="P66" s="101">
        <v>1</v>
      </c>
      <c r="Q66" s="101">
        <v>1</v>
      </c>
      <c r="R66" s="101">
        <v>1</v>
      </c>
      <c r="S66" s="101">
        <v>1</v>
      </c>
      <c r="T66" s="101">
        <v>1</v>
      </c>
      <c r="U66" s="101">
        <v>1</v>
      </c>
      <c r="V66" s="101">
        <v>1</v>
      </c>
      <c r="W66" s="101">
        <v>1</v>
      </c>
      <c r="X66" s="101">
        <v>1</v>
      </c>
      <c r="Y66" s="101">
        <v>1</v>
      </c>
      <c r="Z66" s="101">
        <v>1</v>
      </c>
      <c r="AA66" s="101">
        <v>1</v>
      </c>
      <c r="AB66" s="101">
        <v>1</v>
      </c>
      <c r="AC66" s="101">
        <v>1</v>
      </c>
      <c r="AD66" s="101">
        <v>1</v>
      </c>
      <c r="AE66" s="88"/>
      <c r="AF66" s="88"/>
      <c r="AG66" s="88"/>
      <c r="AH66" s="88"/>
      <c r="AI66" s="88"/>
      <c r="AJ66" s="88"/>
    </row>
    <row r="67" spans="1:36" ht="12.75" x14ac:dyDescent="0.2">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row>
    <row r="68" spans="1:36" ht="12.75" x14ac:dyDescent="0.2">
      <c r="A68" s="81" t="s">
        <v>712</v>
      </c>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row>
    <row r="69" spans="1:36" ht="12.75" x14ac:dyDescent="0.2">
      <c r="A69" s="83" t="s">
        <v>713</v>
      </c>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83" t="s">
        <v>714</v>
      </c>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83" t="s">
        <v>715</v>
      </c>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x14ac:dyDescent="0.2">
      <c r="A72" s="83" t="s">
        <v>716</v>
      </c>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x14ac:dyDescent="0.2">
      <c r="A73" s="83" t="s">
        <v>717</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x14ac:dyDescent="0.2">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row>
    <row r="75" spans="1:36" ht="12.75" x14ac:dyDescent="0.2">
      <c r="A75" s="81" t="s">
        <v>718</v>
      </c>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row>
    <row r="76" spans="1:36" ht="12.75" x14ac:dyDescent="0.2">
      <c r="A76" s="103"/>
      <c r="B76" s="103"/>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row>
    <row r="77" spans="1:36" ht="12.75" x14ac:dyDescent="0.2">
      <c r="A77" s="103" t="s">
        <v>719</v>
      </c>
      <c r="B77" s="104">
        <v>3</v>
      </c>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row>
    <row r="78" spans="1:36" ht="12.75" x14ac:dyDescent="0.2">
      <c r="A78" s="103" t="s">
        <v>720</v>
      </c>
      <c r="B78" s="104">
        <v>15</v>
      </c>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row>
    <row r="79" spans="1:36" ht="12.75" x14ac:dyDescent="0.2">
      <c r="A79" s="103" t="s">
        <v>721</v>
      </c>
      <c r="B79" s="77">
        <v>1.6687000000000001</v>
      </c>
      <c r="C79" s="105" t="s">
        <v>722</v>
      </c>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103" t="s">
        <v>723</v>
      </c>
      <c r="B80" s="106">
        <v>0.88711067149387013</v>
      </c>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7.25" x14ac:dyDescent="0.4">
      <c r="A81" s="103" t="s">
        <v>724</v>
      </c>
      <c r="B81" s="107">
        <v>10</v>
      </c>
      <c r="C81" s="77"/>
      <c r="D81" s="77"/>
      <c r="E81" s="108"/>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7.25" x14ac:dyDescent="0.4">
      <c r="A82" s="103" t="s">
        <v>833</v>
      </c>
      <c r="B82" s="87">
        <v>0.7</v>
      </c>
      <c r="C82" s="77" t="s">
        <v>834</v>
      </c>
      <c r="D82" s="77"/>
      <c r="E82" s="108"/>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103" t="s">
        <v>725</v>
      </c>
      <c r="B83" s="109">
        <f>B77*B79*B80</f>
        <v>4.4409647325654635</v>
      </c>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103" t="s">
        <v>726</v>
      </c>
      <c r="B84" s="109">
        <f>B78*B79*B80</f>
        <v>22.204823662827316</v>
      </c>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103" t="s">
        <v>727</v>
      </c>
      <c r="B85" s="110">
        <v>0.02</v>
      </c>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7.25" x14ac:dyDescent="0.4">
      <c r="A86" s="103" t="s">
        <v>728</v>
      </c>
      <c r="B86" s="110">
        <v>0.1</v>
      </c>
      <c r="C86" s="77"/>
      <c r="D86" s="77"/>
      <c r="E86" s="111"/>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595</v>
      </c>
      <c r="B87" s="110">
        <v>0</v>
      </c>
      <c r="C87" s="77" t="s">
        <v>824</v>
      </c>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729</v>
      </c>
      <c r="B88" s="112">
        <v>7.4999999999999997E-2</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730</v>
      </c>
      <c r="B89" s="110">
        <v>0.1</v>
      </c>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731</v>
      </c>
      <c r="B90" s="110">
        <v>0.5</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c r="B91" s="103"/>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s="116" customFormat="1" ht="12.75" x14ac:dyDescent="0.2">
      <c r="A92" s="113" t="s">
        <v>732</v>
      </c>
      <c r="B92" s="114"/>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row>
    <row r="93" spans="1:36" ht="12.75" x14ac:dyDescent="0.2">
      <c r="A93" s="103"/>
      <c r="B93" s="103">
        <v>2023</v>
      </c>
      <c r="C93" s="103">
        <v>2024</v>
      </c>
      <c r="D93" s="103">
        <v>2025</v>
      </c>
      <c r="E93" s="103">
        <v>2026</v>
      </c>
      <c r="F93" s="103">
        <v>2027</v>
      </c>
      <c r="G93" s="103">
        <v>2028</v>
      </c>
      <c r="H93" s="103">
        <v>2029</v>
      </c>
      <c r="I93" s="103">
        <v>2030</v>
      </c>
      <c r="J93" s="103">
        <v>2031</v>
      </c>
      <c r="K93" s="103">
        <v>2032</v>
      </c>
      <c r="L93" s="103">
        <v>2033</v>
      </c>
      <c r="M93" s="103">
        <v>2034</v>
      </c>
      <c r="N93" s="103">
        <v>2035</v>
      </c>
      <c r="O93" s="103">
        <v>2036</v>
      </c>
      <c r="P93" s="103">
        <v>2037</v>
      </c>
      <c r="Q93" s="103">
        <v>2038</v>
      </c>
      <c r="R93" s="103">
        <v>2039</v>
      </c>
      <c r="S93" s="103">
        <v>2040</v>
      </c>
      <c r="T93" s="103">
        <v>2041</v>
      </c>
      <c r="U93" s="103">
        <v>2042</v>
      </c>
      <c r="V93" s="103">
        <v>2043</v>
      </c>
      <c r="W93" s="103">
        <v>2044</v>
      </c>
      <c r="X93" s="103">
        <v>2045</v>
      </c>
      <c r="Y93" s="103">
        <v>2046</v>
      </c>
      <c r="Z93" s="103">
        <v>2047</v>
      </c>
      <c r="AA93" s="103">
        <v>2048</v>
      </c>
      <c r="AB93" s="103">
        <v>2049</v>
      </c>
      <c r="AC93" s="103">
        <v>2050</v>
      </c>
      <c r="AD93" s="103"/>
      <c r="AE93" s="77"/>
      <c r="AF93" s="77"/>
      <c r="AG93" s="77"/>
      <c r="AH93" s="77"/>
      <c r="AI93" s="77"/>
    </row>
    <row r="94" spans="1:36" ht="12.75" x14ac:dyDescent="0.2">
      <c r="A94" s="103" t="s">
        <v>733</v>
      </c>
      <c r="B94" s="117">
        <v>1</v>
      </c>
      <c r="C94" s="117">
        <v>1</v>
      </c>
      <c r="D94" s="117">
        <v>1</v>
      </c>
      <c r="E94" s="117">
        <v>1</v>
      </c>
      <c r="F94" s="117">
        <v>1</v>
      </c>
      <c r="G94" s="117">
        <v>1</v>
      </c>
      <c r="H94" s="117">
        <v>1</v>
      </c>
      <c r="I94" s="117">
        <v>1</v>
      </c>
      <c r="J94" s="117">
        <v>1</v>
      </c>
      <c r="K94" s="117">
        <v>1</v>
      </c>
      <c r="L94" s="117">
        <v>1</v>
      </c>
      <c r="M94" s="117">
        <v>1</v>
      </c>
      <c r="N94" s="117">
        <v>1</v>
      </c>
      <c r="O94" s="117">
        <v>1</v>
      </c>
      <c r="P94" s="117">
        <v>0.75</v>
      </c>
      <c r="Q94" s="117">
        <v>0.5</v>
      </c>
      <c r="R94" s="117">
        <v>0</v>
      </c>
      <c r="S94" s="117">
        <v>0</v>
      </c>
      <c r="T94" s="117">
        <v>0</v>
      </c>
      <c r="U94" s="117">
        <v>0</v>
      </c>
      <c r="V94" s="117">
        <v>0</v>
      </c>
      <c r="W94" s="117">
        <v>0</v>
      </c>
      <c r="X94" s="117">
        <v>0</v>
      </c>
      <c r="Y94" s="117">
        <v>0</v>
      </c>
      <c r="Z94" s="117">
        <v>0</v>
      </c>
      <c r="AA94" s="117">
        <v>0</v>
      </c>
      <c r="AB94" s="117">
        <v>0</v>
      </c>
      <c r="AC94" s="117">
        <v>0</v>
      </c>
      <c r="AD94" s="77"/>
      <c r="AE94" s="77"/>
      <c r="AF94" s="77"/>
      <c r="AG94" s="77"/>
      <c r="AH94" s="77"/>
      <c r="AI94" s="77"/>
    </row>
    <row r="95" spans="1:36" ht="12.75" x14ac:dyDescent="0.2">
      <c r="A95" s="103"/>
      <c r="B95" s="103"/>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734</v>
      </c>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c r="AE96" s="103"/>
      <c r="AF96" s="77"/>
      <c r="AG96" s="77"/>
      <c r="AH96" s="77"/>
      <c r="AI96" s="77"/>
      <c r="AJ96" s="77"/>
    </row>
    <row r="97" spans="1:36" ht="12.75" x14ac:dyDescent="0.2">
      <c r="A97" s="103"/>
      <c r="B97" s="103">
        <v>2023</v>
      </c>
      <c r="C97" s="103">
        <v>2024</v>
      </c>
      <c r="D97" s="103">
        <v>2025</v>
      </c>
      <c r="E97" s="103">
        <v>2026</v>
      </c>
      <c r="F97" s="103">
        <v>2027</v>
      </c>
      <c r="G97" s="103">
        <v>2028</v>
      </c>
      <c r="H97" s="103">
        <v>2029</v>
      </c>
      <c r="I97" s="103">
        <v>2030</v>
      </c>
      <c r="J97" s="103">
        <v>2031</v>
      </c>
      <c r="K97" s="103">
        <v>2032</v>
      </c>
      <c r="L97" s="103">
        <v>2033</v>
      </c>
      <c r="M97" s="103">
        <v>2034</v>
      </c>
      <c r="N97" s="103">
        <v>2035</v>
      </c>
      <c r="O97" s="103">
        <v>2036</v>
      </c>
      <c r="P97" s="103">
        <v>2037</v>
      </c>
      <c r="Q97" s="103">
        <v>2038</v>
      </c>
      <c r="R97" s="103">
        <v>2039</v>
      </c>
      <c r="S97" s="103">
        <v>2040</v>
      </c>
      <c r="T97" s="103">
        <v>2041</v>
      </c>
      <c r="U97" s="103">
        <v>2042</v>
      </c>
      <c r="V97" s="103">
        <v>2043</v>
      </c>
      <c r="W97" s="103">
        <v>2044</v>
      </c>
      <c r="X97" s="103">
        <v>2045</v>
      </c>
      <c r="Y97" s="103">
        <v>2046</v>
      </c>
      <c r="Z97" s="103">
        <v>2047</v>
      </c>
      <c r="AA97" s="103">
        <v>2048</v>
      </c>
      <c r="AB97" s="103">
        <v>2049</v>
      </c>
      <c r="AC97" s="103">
        <v>2050</v>
      </c>
      <c r="AD97" s="103"/>
      <c r="AE97" s="103"/>
      <c r="AF97" s="77"/>
      <c r="AG97" s="77"/>
      <c r="AH97" s="77"/>
      <c r="AI97" s="77"/>
      <c r="AJ97" s="77"/>
    </row>
    <row r="98" spans="1:36" ht="12.75" x14ac:dyDescent="0.2">
      <c r="A98" s="103" t="s">
        <v>735</v>
      </c>
      <c r="B98" s="118">
        <f t="shared" ref="B98:C98" si="4">C98</f>
        <v>23.620381171332561</v>
      </c>
      <c r="C98" s="118">
        <f t="shared" si="4"/>
        <v>23.620381171332561</v>
      </c>
      <c r="D98" s="118">
        <f t="shared" ref="D98:AC98" si="5">((($B$84*C34+$B$83*(1-C34))*(1+($B$86*C66+$B$85*(1-C66))))+(($B$84*C34+$B$83*(1-C34))*$B$89*$B$90))*D94*(1-B88)</f>
        <v>23.620381171332561</v>
      </c>
      <c r="E98" s="118">
        <f t="shared" si="5"/>
        <v>25.535547212251416</v>
      </c>
      <c r="F98" s="118">
        <f t="shared" si="5"/>
        <v>25.535547212251416</v>
      </c>
      <c r="G98" s="118">
        <f t="shared" si="5"/>
        <v>25.535547212251416</v>
      </c>
      <c r="H98" s="118">
        <f t="shared" si="5"/>
        <v>25.535547212251416</v>
      </c>
      <c r="I98" s="118">
        <f t="shared" si="5"/>
        <v>25.535547212251416</v>
      </c>
      <c r="J98" s="118">
        <f t="shared" si="5"/>
        <v>25.535547212251416</v>
      </c>
      <c r="K98" s="118">
        <f t="shared" si="5"/>
        <v>25.535547212251416</v>
      </c>
      <c r="L98" s="118">
        <f t="shared" si="5"/>
        <v>25.535547212251416</v>
      </c>
      <c r="M98" s="118">
        <f t="shared" si="5"/>
        <v>25.535547212251416</v>
      </c>
      <c r="N98" s="118">
        <f t="shared" si="5"/>
        <v>25.535547212251416</v>
      </c>
      <c r="O98" s="118">
        <f t="shared" si="5"/>
        <v>25.535547212251416</v>
      </c>
      <c r="P98" s="118">
        <f t="shared" si="5"/>
        <v>19.151660409188562</v>
      </c>
      <c r="Q98" s="118">
        <f t="shared" si="5"/>
        <v>12.767773606125708</v>
      </c>
      <c r="R98" s="118">
        <f t="shared" si="5"/>
        <v>0</v>
      </c>
      <c r="S98" s="118">
        <f t="shared" si="5"/>
        <v>0</v>
      </c>
      <c r="T98" s="118">
        <f t="shared" si="5"/>
        <v>0</v>
      </c>
      <c r="U98" s="118">
        <f t="shared" si="5"/>
        <v>0</v>
      </c>
      <c r="V98" s="118">
        <f t="shared" si="5"/>
        <v>0</v>
      </c>
      <c r="W98" s="118">
        <f t="shared" si="5"/>
        <v>0</v>
      </c>
      <c r="X98" s="118">
        <f t="shared" si="5"/>
        <v>0</v>
      </c>
      <c r="Y98" s="118">
        <f t="shared" si="5"/>
        <v>0</v>
      </c>
      <c r="Z98" s="118">
        <f t="shared" si="5"/>
        <v>0</v>
      </c>
      <c r="AA98" s="118">
        <f t="shared" si="5"/>
        <v>0</v>
      </c>
      <c r="AB98" s="118">
        <f t="shared" si="5"/>
        <v>0</v>
      </c>
      <c r="AC98" s="118">
        <f t="shared" si="5"/>
        <v>0</v>
      </c>
      <c r="AD98" s="103"/>
      <c r="AE98" s="103"/>
      <c r="AF98" s="77"/>
      <c r="AG98" s="77"/>
      <c r="AH98" s="77"/>
      <c r="AI98" s="77"/>
      <c r="AJ98" s="77"/>
    </row>
    <row r="99" spans="1:36" ht="12.75" x14ac:dyDescent="0.2">
      <c r="A99" s="103" t="s">
        <v>736</v>
      </c>
      <c r="B99" s="118">
        <f>B98*$B$82*(1-$B$88)</f>
        <v>15.294196808437833</v>
      </c>
      <c r="C99" s="118">
        <f t="shared" ref="C99:Q99" si="6">C98*$B$82*(1-$B$88)</f>
        <v>15.294196808437833</v>
      </c>
      <c r="D99" s="118">
        <f t="shared" si="6"/>
        <v>15.294196808437833</v>
      </c>
      <c r="E99" s="118">
        <f t="shared" si="6"/>
        <v>16.534266819932789</v>
      </c>
      <c r="F99" s="118">
        <f t="shared" si="6"/>
        <v>16.534266819932789</v>
      </c>
      <c r="G99" s="118">
        <f t="shared" si="6"/>
        <v>16.534266819932789</v>
      </c>
      <c r="H99" s="118">
        <f t="shared" si="6"/>
        <v>16.534266819932789</v>
      </c>
      <c r="I99" s="118">
        <f t="shared" si="6"/>
        <v>16.534266819932789</v>
      </c>
      <c r="J99" s="118">
        <f t="shared" si="6"/>
        <v>16.534266819932789</v>
      </c>
      <c r="K99" s="118">
        <f t="shared" si="6"/>
        <v>16.534266819932789</v>
      </c>
      <c r="L99" s="118">
        <f t="shared" si="6"/>
        <v>16.534266819932789</v>
      </c>
      <c r="M99" s="118">
        <f t="shared" si="6"/>
        <v>16.534266819932789</v>
      </c>
      <c r="N99" s="118">
        <f t="shared" si="6"/>
        <v>16.534266819932789</v>
      </c>
      <c r="O99" s="118">
        <f t="shared" si="6"/>
        <v>16.534266819932789</v>
      </c>
      <c r="P99" s="118">
        <f t="shared" si="6"/>
        <v>12.400700114949593</v>
      </c>
      <c r="Q99" s="118">
        <f t="shared" si="6"/>
        <v>8.2671334099663945</v>
      </c>
      <c r="R99" s="118">
        <f>R98*$B$82*(1-$B$88)</f>
        <v>0</v>
      </c>
      <c r="S99" s="118">
        <f t="shared" ref="S99" si="7">S98*$B$82*(1-$B$88)</f>
        <v>0</v>
      </c>
      <c r="T99" s="118">
        <f t="shared" ref="T99" si="8">T98*$B$82*(1-$B$88)</f>
        <v>0</v>
      </c>
      <c r="U99" s="118">
        <f t="shared" ref="U99" si="9">U98*$B$82*(1-$B$88)</f>
        <v>0</v>
      </c>
      <c r="V99" s="118">
        <f t="shared" ref="V99" si="10">V98*$B$82*(1-$B$88)</f>
        <v>0</v>
      </c>
      <c r="W99" s="118">
        <f t="shared" ref="W99" si="11">W98*$B$82*(1-$B$88)</f>
        <v>0</v>
      </c>
      <c r="X99" s="118">
        <f t="shared" ref="X99" si="12">X98*$B$82*(1-$B$88)</f>
        <v>0</v>
      </c>
      <c r="Y99" s="118">
        <f t="shared" ref="Y99" si="13">Y98*$B$82*(1-$B$88)</f>
        <v>0</v>
      </c>
      <c r="Z99" s="118">
        <f t="shared" ref="Z99" si="14">Z98*$B$82*(1-$B$88)</f>
        <v>0</v>
      </c>
      <c r="AA99" s="118">
        <f t="shared" ref="AA99" si="15">AA98*$B$82*(1-$B$88)</f>
        <v>0</v>
      </c>
      <c r="AB99" s="118">
        <f t="shared" ref="AB99" si="16">AB98*$B$82*(1-$B$88)</f>
        <v>0</v>
      </c>
      <c r="AC99" s="118">
        <f t="shared" ref="AC99" si="17">AC98*$B$82*(1-$B$88)</f>
        <v>0</v>
      </c>
      <c r="AD99" s="103"/>
      <c r="AE99" s="103"/>
      <c r="AF99" s="77"/>
      <c r="AG99" s="77"/>
      <c r="AH99" s="77"/>
      <c r="AI99" s="77"/>
      <c r="AJ99" s="77"/>
    </row>
    <row r="100" spans="1:36" ht="12.75" x14ac:dyDescent="0.2">
      <c r="A100" s="103"/>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c r="AC100" s="118"/>
      <c r="AD100" s="103"/>
      <c r="AE100" s="103"/>
      <c r="AF100" s="77"/>
      <c r="AG100" s="77"/>
      <c r="AH100" s="77"/>
      <c r="AI100" s="77"/>
      <c r="AJ100" s="77"/>
    </row>
    <row r="101" spans="1:36" ht="12.75" x14ac:dyDescent="0.2">
      <c r="A101" s="103" t="s">
        <v>737</v>
      </c>
      <c r="B101" s="118">
        <f t="shared" ref="B101:C101" si="18">C101</f>
        <v>22.802215534460078</v>
      </c>
      <c r="C101" s="118">
        <f t="shared" si="18"/>
        <v>22.802215534460078</v>
      </c>
      <c r="D101" s="118">
        <f t="shared" ref="D101:AC101" si="19">((($B$84*C34+$B$83*(1-C34))*(1+($B$86*C64+$B$85*(1-C64))))+(($B$84*C34+$B$83*(1-C34))*$B$89*$B$90))*D94*(1-B88)</f>
        <v>22.802215534460078</v>
      </c>
      <c r="E101" s="118">
        <f t="shared" si="19"/>
        <v>24.792011830228674</v>
      </c>
      <c r="F101" s="118">
        <f t="shared" si="19"/>
        <v>24.932979839419431</v>
      </c>
      <c r="G101" s="118">
        <f t="shared" si="19"/>
        <v>24.927860456456301</v>
      </c>
      <c r="H101" s="118">
        <f t="shared" si="19"/>
        <v>24.923764950085797</v>
      </c>
      <c r="I101" s="118">
        <f t="shared" si="19"/>
        <v>24.920414081237208</v>
      </c>
      <c r="J101" s="118">
        <f t="shared" si="19"/>
        <v>24.920414081237208</v>
      </c>
      <c r="K101" s="118">
        <f t="shared" si="19"/>
        <v>24.920414081237208</v>
      </c>
      <c r="L101" s="118">
        <f t="shared" si="19"/>
        <v>24.920414081237208</v>
      </c>
      <c r="M101" s="118">
        <f t="shared" si="19"/>
        <v>24.920414081237208</v>
      </c>
      <c r="N101" s="118">
        <f t="shared" si="19"/>
        <v>24.920414081237208</v>
      </c>
      <c r="O101" s="118">
        <f t="shared" si="19"/>
        <v>24.920414081237208</v>
      </c>
      <c r="P101" s="118">
        <f t="shared" si="19"/>
        <v>18.690310560927905</v>
      </c>
      <c r="Q101" s="118">
        <f t="shared" si="19"/>
        <v>12.460207040618604</v>
      </c>
      <c r="R101" s="118">
        <f t="shared" si="19"/>
        <v>0</v>
      </c>
      <c r="S101" s="118">
        <f t="shared" si="19"/>
        <v>0</v>
      </c>
      <c r="T101" s="118">
        <f t="shared" si="19"/>
        <v>0</v>
      </c>
      <c r="U101" s="118">
        <f t="shared" si="19"/>
        <v>0</v>
      </c>
      <c r="V101" s="118">
        <f t="shared" si="19"/>
        <v>0</v>
      </c>
      <c r="W101" s="118">
        <f t="shared" si="19"/>
        <v>0</v>
      </c>
      <c r="X101" s="118">
        <f t="shared" si="19"/>
        <v>0</v>
      </c>
      <c r="Y101" s="118">
        <f t="shared" si="19"/>
        <v>0</v>
      </c>
      <c r="Z101" s="118">
        <f t="shared" si="19"/>
        <v>0</v>
      </c>
      <c r="AA101" s="118">
        <f t="shared" si="19"/>
        <v>0</v>
      </c>
      <c r="AB101" s="118">
        <f t="shared" si="19"/>
        <v>0</v>
      </c>
      <c r="AC101" s="118">
        <f t="shared" si="19"/>
        <v>0</v>
      </c>
      <c r="AD101" s="103"/>
      <c r="AE101" s="103"/>
      <c r="AF101" s="77"/>
      <c r="AG101" s="77"/>
      <c r="AH101" s="77"/>
      <c r="AI101" s="77"/>
      <c r="AJ101" s="77"/>
    </row>
    <row r="102" spans="1:36" ht="12.75" x14ac:dyDescent="0.2">
      <c r="A102" s="103" t="s">
        <v>738</v>
      </c>
      <c r="B102" s="118">
        <f>B101*$B$82*(1-$B$88)</f>
        <v>14.7644345585629</v>
      </c>
      <c r="C102" s="118">
        <f t="shared" ref="C102:Q102" si="20">C101*$B$82*(1-$B$88)</f>
        <v>14.7644345585629</v>
      </c>
      <c r="D102" s="118">
        <f t="shared" si="20"/>
        <v>14.7644345585629</v>
      </c>
      <c r="E102" s="118">
        <f t="shared" si="20"/>
        <v>16.052827660073063</v>
      </c>
      <c r="F102" s="118">
        <f t="shared" si="20"/>
        <v>16.144104446024084</v>
      </c>
      <c r="G102" s="118">
        <f t="shared" si="20"/>
        <v>16.140789645555454</v>
      </c>
      <c r="H102" s="118">
        <f t="shared" si="20"/>
        <v>16.138137805180552</v>
      </c>
      <c r="I102" s="118">
        <f t="shared" si="20"/>
        <v>16.135968117601092</v>
      </c>
      <c r="J102" s="118">
        <f t="shared" si="20"/>
        <v>16.135968117601092</v>
      </c>
      <c r="K102" s="118">
        <f t="shared" si="20"/>
        <v>16.135968117601092</v>
      </c>
      <c r="L102" s="118">
        <f t="shared" si="20"/>
        <v>16.135968117601092</v>
      </c>
      <c r="M102" s="118">
        <f t="shared" si="20"/>
        <v>16.135968117601092</v>
      </c>
      <c r="N102" s="118">
        <f t="shared" si="20"/>
        <v>16.135968117601092</v>
      </c>
      <c r="O102" s="118">
        <f t="shared" si="20"/>
        <v>16.135968117601092</v>
      </c>
      <c r="P102" s="118">
        <f t="shared" si="20"/>
        <v>12.10197608820082</v>
      </c>
      <c r="Q102" s="118">
        <f t="shared" si="20"/>
        <v>8.0679840588005458</v>
      </c>
      <c r="R102" s="118">
        <f t="shared" ref="R102" si="21">R101*$B$82*(1-$B$88)</f>
        <v>0</v>
      </c>
      <c r="S102" s="118">
        <f t="shared" ref="S102" si="22">S101*$B$82*(1-$B$88)</f>
        <v>0</v>
      </c>
      <c r="T102" s="118">
        <f t="shared" ref="T102" si="23">T101*$B$82*(1-$B$88)</f>
        <v>0</v>
      </c>
      <c r="U102" s="118">
        <f t="shared" ref="U102" si="24">U101*$B$82*(1-$B$88)</f>
        <v>0</v>
      </c>
      <c r="V102" s="118">
        <f t="shared" ref="V102" si="25">V101*$B$82*(1-$B$88)</f>
        <v>0</v>
      </c>
      <c r="W102" s="118">
        <f t="shared" ref="W102" si="26">W101*$B$82*(1-$B$88)</f>
        <v>0</v>
      </c>
      <c r="X102" s="118">
        <f t="shared" ref="X102" si="27">X101*$B$82*(1-$B$88)</f>
        <v>0</v>
      </c>
      <c r="Y102" s="118">
        <f t="shared" ref="Y102" si="28">Y101*$B$82*(1-$B$88)</f>
        <v>0</v>
      </c>
      <c r="Z102" s="118">
        <f t="shared" ref="Z102" si="29">Z101*$B$82*(1-$B$88)</f>
        <v>0</v>
      </c>
      <c r="AA102" s="118">
        <f t="shared" ref="AA102" si="30">AA101*$B$82*(1-$B$88)</f>
        <v>0</v>
      </c>
      <c r="AB102" s="118">
        <f t="shared" ref="AB102" si="31">AB101*$B$82*(1-$B$88)</f>
        <v>0</v>
      </c>
      <c r="AC102" s="118">
        <f t="shared" ref="AC102" si="32">AC101*$B$82*(1-$B$88)</f>
        <v>0</v>
      </c>
      <c r="AD102" s="103"/>
      <c r="AE102" s="103"/>
      <c r="AF102" s="77"/>
      <c r="AG102" s="77"/>
      <c r="AH102" s="77"/>
      <c r="AI102" s="77"/>
      <c r="AJ102" s="77"/>
    </row>
    <row r="103" spans="1:36" ht="12.75" x14ac:dyDescent="0.2">
      <c r="A103" s="103" t="s">
        <v>739</v>
      </c>
      <c r="B103" s="119">
        <f>B102*$B$80</f>
        <v>13.097687455474036</v>
      </c>
      <c r="C103" s="119">
        <f t="shared" ref="C103:AC103" si="33">C102*$B$80</f>
        <v>13.097687455474036</v>
      </c>
      <c r="D103" s="119">
        <f t="shared" si="33"/>
        <v>13.097687455474036</v>
      </c>
      <c r="E103" s="119">
        <f t="shared" si="33"/>
        <v>14.240634724902787</v>
      </c>
      <c r="F103" s="119">
        <f t="shared" si="33"/>
        <v>14.3216073357796</v>
      </c>
      <c r="G103" s="119">
        <f t="shared" si="33"/>
        <v>14.318666740910006</v>
      </c>
      <c r="H103" s="119">
        <f t="shared" si="33"/>
        <v>14.316314265014331</v>
      </c>
      <c r="I103" s="120">
        <f t="shared" si="33"/>
        <v>14.314389512008784</v>
      </c>
      <c r="J103" s="120">
        <f t="shared" si="33"/>
        <v>14.314389512008784</v>
      </c>
      <c r="K103" s="120">
        <f t="shared" si="33"/>
        <v>14.314389512008784</v>
      </c>
      <c r="L103" s="120">
        <f t="shared" si="33"/>
        <v>14.314389512008784</v>
      </c>
      <c r="M103" s="120">
        <f t="shared" si="33"/>
        <v>14.314389512008784</v>
      </c>
      <c r="N103" s="120">
        <f t="shared" si="33"/>
        <v>14.314389512008784</v>
      </c>
      <c r="O103" s="120">
        <f t="shared" si="33"/>
        <v>14.314389512008784</v>
      </c>
      <c r="P103" s="120">
        <f t="shared" si="33"/>
        <v>10.735792134006589</v>
      </c>
      <c r="Q103" s="120">
        <f t="shared" si="33"/>
        <v>7.157194756004392</v>
      </c>
      <c r="R103" s="118">
        <f t="shared" si="33"/>
        <v>0</v>
      </c>
      <c r="S103" s="118">
        <f t="shared" si="33"/>
        <v>0</v>
      </c>
      <c r="T103" s="118">
        <f t="shared" si="33"/>
        <v>0</v>
      </c>
      <c r="U103" s="118">
        <f t="shared" si="33"/>
        <v>0</v>
      </c>
      <c r="V103" s="118">
        <f t="shared" si="33"/>
        <v>0</v>
      </c>
      <c r="W103" s="118">
        <f t="shared" si="33"/>
        <v>0</v>
      </c>
      <c r="X103" s="118">
        <f t="shared" si="33"/>
        <v>0</v>
      </c>
      <c r="Y103" s="118">
        <f t="shared" si="33"/>
        <v>0</v>
      </c>
      <c r="Z103" s="118">
        <f t="shared" si="33"/>
        <v>0</v>
      </c>
      <c r="AA103" s="118">
        <f t="shared" si="33"/>
        <v>0</v>
      </c>
      <c r="AB103" s="118">
        <f t="shared" si="33"/>
        <v>0</v>
      </c>
      <c r="AC103" s="118">
        <f t="shared" si="33"/>
        <v>0</v>
      </c>
      <c r="AD103" s="103"/>
      <c r="AE103" s="103"/>
      <c r="AF103" s="77"/>
      <c r="AG103" s="77"/>
      <c r="AH103" s="77"/>
      <c r="AI103" s="77"/>
      <c r="AJ103" s="77"/>
    </row>
    <row r="104" spans="1:36" ht="12.75" x14ac:dyDescent="0.2">
      <c r="A104" s="103" t="s">
        <v>740</v>
      </c>
      <c r="B104" s="119"/>
      <c r="C104" s="119"/>
      <c r="D104" s="119"/>
      <c r="E104" s="119"/>
      <c r="F104" s="119"/>
      <c r="G104" s="119"/>
      <c r="H104" s="119"/>
      <c r="I104" s="120"/>
      <c r="J104" s="120"/>
      <c r="K104" s="120"/>
      <c r="L104" s="120"/>
      <c r="M104" s="120"/>
      <c r="N104" s="120"/>
      <c r="O104" s="120"/>
      <c r="P104" s="120"/>
      <c r="Q104" s="120"/>
      <c r="R104" s="118"/>
      <c r="S104" s="118"/>
      <c r="T104" s="118"/>
      <c r="U104" s="118"/>
      <c r="V104" s="118"/>
      <c r="W104" s="118"/>
      <c r="X104" s="118"/>
      <c r="Y104" s="118"/>
      <c r="Z104" s="118"/>
      <c r="AA104" s="118"/>
      <c r="AB104" s="118"/>
      <c r="AC104" s="118"/>
      <c r="AD104" s="103"/>
      <c r="AE104" s="103"/>
      <c r="AF104" s="77"/>
      <c r="AG104" s="77"/>
      <c r="AH104" s="77"/>
      <c r="AI104" s="77"/>
      <c r="AJ104" s="77"/>
    </row>
    <row r="105" spans="1:36" ht="12.75" x14ac:dyDescent="0.2">
      <c r="A105" s="103"/>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c r="AA105" s="118"/>
      <c r="AB105" s="118"/>
      <c r="AC105" s="118"/>
      <c r="AD105" s="103"/>
      <c r="AE105" s="103"/>
      <c r="AF105" s="77"/>
      <c r="AG105" s="77"/>
      <c r="AH105" s="77"/>
      <c r="AI105" s="77"/>
      <c r="AJ105" s="77"/>
    </row>
    <row r="106" spans="1:36" ht="12.75" x14ac:dyDescent="0.2">
      <c r="A106" s="103" t="s">
        <v>741</v>
      </c>
      <c r="B106" s="118">
        <f t="shared" ref="B106:C106" si="34">C106</f>
        <v>23.620381171332561</v>
      </c>
      <c r="C106" s="118">
        <f t="shared" si="34"/>
        <v>23.620381171332561</v>
      </c>
      <c r="D106" s="118">
        <f t="shared" ref="D106:AC106" si="35">((($B$84*C34+$B$83*(1-C34))*(1+($B$86*C66+$B$85*(1-C66))))+(($B$84*C34+$B$83*(1-C34))*$B$89*$B$90))*D94*(1-B88)</f>
        <v>23.620381171332561</v>
      </c>
      <c r="E106" s="118">
        <f t="shared" si="35"/>
        <v>25.535547212251416</v>
      </c>
      <c r="F106" s="118">
        <f t="shared" si="35"/>
        <v>25.535547212251416</v>
      </c>
      <c r="G106" s="118">
        <f t="shared" si="35"/>
        <v>25.535547212251416</v>
      </c>
      <c r="H106" s="118">
        <f t="shared" si="35"/>
        <v>25.535547212251416</v>
      </c>
      <c r="I106" s="118">
        <f t="shared" si="35"/>
        <v>25.535547212251416</v>
      </c>
      <c r="J106" s="118">
        <f t="shared" si="35"/>
        <v>25.535547212251416</v>
      </c>
      <c r="K106" s="118">
        <f t="shared" si="35"/>
        <v>25.535547212251416</v>
      </c>
      <c r="L106" s="118">
        <f t="shared" si="35"/>
        <v>25.535547212251416</v>
      </c>
      <c r="M106" s="118">
        <f t="shared" si="35"/>
        <v>25.535547212251416</v>
      </c>
      <c r="N106" s="118">
        <f t="shared" si="35"/>
        <v>25.535547212251416</v>
      </c>
      <c r="O106" s="118">
        <f t="shared" si="35"/>
        <v>25.535547212251416</v>
      </c>
      <c r="P106" s="118">
        <f t="shared" si="35"/>
        <v>19.151660409188562</v>
      </c>
      <c r="Q106" s="118">
        <f t="shared" si="35"/>
        <v>12.767773606125708</v>
      </c>
      <c r="R106" s="118">
        <f t="shared" si="35"/>
        <v>0</v>
      </c>
      <c r="S106" s="118">
        <f t="shared" si="35"/>
        <v>0</v>
      </c>
      <c r="T106" s="118">
        <f t="shared" si="35"/>
        <v>0</v>
      </c>
      <c r="U106" s="118">
        <f t="shared" si="35"/>
        <v>0</v>
      </c>
      <c r="V106" s="118">
        <f t="shared" si="35"/>
        <v>0</v>
      </c>
      <c r="W106" s="118">
        <f t="shared" si="35"/>
        <v>0</v>
      </c>
      <c r="X106" s="118">
        <f t="shared" si="35"/>
        <v>0</v>
      </c>
      <c r="Y106" s="118">
        <f t="shared" si="35"/>
        <v>0</v>
      </c>
      <c r="Z106" s="118">
        <f t="shared" si="35"/>
        <v>0</v>
      </c>
      <c r="AA106" s="118">
        <f t="shared" si="35"/>
        <v>0</v>
      </c>
      <c r="AB106" s="118">
        <f t="shared" si="35"/>
        <v>0</v>
      </c>
      <c r="AC106" s="118">
        <f t="shared" si="35"/>
        <v>0</v>
      </c>
      <c r="AD106" s="103"/>
      <c r="AE106" s="103"/>
      <c r="AF106" s="77"/>
      <c r="AG106" s="77"/>
      <c r="AH106" s="77"/>
      <c r="AI106" s="77"/>
      <c r="AJ106" s="77"/>
    </row>
    <row r="107" spans="1:36" ht="12.75" x14ac:dyDescent="0.2">
      <c r="A107" s="103" t="s">
        <v>742</v>
      </c>
      <c r="B107" s="118">
        <f>B106*$B$82*(1-$B$88)</f>
        <v>15.294196808437833</v>
      </c>
      <c r="C107" s="118">
        <f t="shared" ref="C107" si="36">C106*$B$82*(1-$B$88)</f>
        <v>15.294196808437833</v>
      </c>
      <c r="D107" s="118">
        <f t="shared" ref="D107" si="37">D106*$B$82*(1-$B$88)</f>
        <v>15.294196808437833</v>
      </c>
      <c r="E107" s="118">
        <f t="shared" ref="E107" si="38">E106*$B$82*(1-$B$88)</f>
        <v>16.534266819932789</v>
      </c>
      <c r="F107" s="118">
        <f t="shared" ref="F107" si="39">F106*$B$82*(1-$B$88)</f>
        <v>16.534266819932789</v>
      </c>
      <c r="G107" s="118">
        <f t="shared" ref="G107" si="40">G106*$B$82*(1-$B$88)</f>
        <v>16.534266819932789</v>
      </c>
      <c r="H107" s="118">
        <f t="shared" ref="H107" si="41">H106*$B$82*(1-$B$88)</f>
        <v>16.534266819932789</v>
      </c>
      <c r="I107" s="118">
        <f t="shared" ref="I107" si="42">I106*$B$82*(1-$B$88)</f>
        <v>16.534266819932789</v>
      </c>
      <c r="J107" s="118">
        <f t="shared" ref="J107" si="43">J106*$B$82*(1-$B$88)</f>
        <v>16.534266819932789</v>
      </c>
      <c r="K107" s="118">
        <f t="shared" ref="K107" si="44">K106*$B$82*(1-$B$88)</f>
        <v>16.534266819932789</v>
      </c>
      <c r="L107" s="118">
        <f t="shared" ref="L107" si="45">L106*$B$82*(1-$B$88)</f>
        <v>16.534266819932789</v>
      </c>
      <c r="M107" s="118">
        <f t="shared" ref="M107" si="46">M106*$B$82*(1-$B$88)</f>
        <v>16.534266819932789</v>
      </c>
      <c r="N107" s="118">
        <f t="shared" ref="N107" si="47">N106*$B$82*(1-$B$88)</f>
        <v>16.534266819932789</v>
      </c>
      <c r="O107" s="118">
        <f t="shared" ref="O107" si="48">O106*$B$82*(1-$B$88)</f>
        <v>16.534266819932789</v>
      </c>
      <c r="P107" s="118">
        <f t="shared" ref="P107" si="49">P106*$B$82*(1-$B$88)</f>
        <v>12.400700114949593</v>
      </c>
      <c r="Q107" s="118">
        <f t="shared" ref="Q107" si="50">Q106*$B$82*(1-$B$88)</f>
        <v>8.2671334099663945</v>
      </c>
      <c r="R107" s="118">
        <f t="shared" ref="R107" si="51">R106*$B$82*(1-$B$88)</f>
        <v>0</v>
      </c>
      <c r="S107" s="118">
        <f t="shared" ref="S107" si="52">S106*$B$82*(1-$B$88)</f>
        <v>0</v>
      </c>
      <c r="T107" s="118">
        <f t="shared" ref="T107" si="53">T106*$B$82*(1-$B$88)</f>
        <v>0</v>
      </c>
      <c r="U107" s="118">
        <f t="shared" ref="U107" si="54">U106*$B$82*(1-$B$88)</f>
        <v>0</v>
      </c>
      <c r="V107" s="118">
        <f t="shared" ref="V107" si="55">V106*$B$82*(1-$B$88)</f>
        <v>0</v>
      </c>
      <c r="W107" s="118">
        <f t="shared" ref="W107" si="56">W106*$B$82*(1-$B$88)</f>
        <v>0</v>
      </c>
      <c r="X107" s="118">
        <f t="shared" ref="X107" si="57">X106*$B$82*(1-$B$88)</f>
        <v>0</v>
      </c>
      <c r="Y107" s="118">
        <f t="shared" ref="Y107" si="58">Y106*$B$82*(1-$B$88)</f>
        <v>0</v>
      </c>
      <c r="Z107" s="118">
        <f t="shared" ref="Z107" si="59">Z106*$B$82*(1-$B$88)</f>
        <v>0</v>
      </c>
      <c r="AA107" s="118">
        <f t="shared" ref="AA107" si="60">AA106*$B$82*(1-$B$88)</f>
        <v>0</v>
      </c>
      <c r="AB107" s="118">
        <f t="shared" ref="AB107" si="61">AB106*$B$82*(1-$B$88)</f>
        <v>0</v>
      </c>
      <c r="AC107" s="118">
        <f t="shared" ref="AC107" si="62">AC106*$B$82*(1-$B$88)</f>
        <v>0</v>
      </c>
      <c r="AD107" s="103"/>
      <c r="AE107" s="103"/>
      <c r="AF107" s="77"/>
      <c r="AG107" s="77"/>
      <c r="AH107" s="77"/>
      <c r="AI107" s="77"/>
      <c r="AJ107" s="77"/>
    </row>
    <row r="108" spans="1:36" ht="12.75" x14ac:dyDescent="0.2">
      <c r="A108" s="103" t="s">
        <v>743</v>
      </c>
      <c r="B108" s="118">
        <f>B107*$B$80</f>
        <v>13.567645200692692</v>
      </c>
      <c r="C108" s="118">
        <f t="shared" ref="C108:AC108" si="63">C107*$B$80</f>
        <v>13.567645200692692</v>
      </c>
      <c r="D108" s="118">
        <f t="shared" si="63"/>
        <v>13.567645200692692</v>
      </c>
      <c r="E108" s="118">
        <f t="shared" si="63"/>
        <v>14.667724541289394</v>
      </c>
      <c r="F108" s="118">
        <f t="shared" si="63"/>
        <v>14.667724541289394</v>
      </c>
      <c r="G108" s="118">
        <f t="shared" si="63"/>
        <v>14.667724541289394</v>
      </c>
      <c r="H108" s="118">
        <f t="shared" si="63"/>
        <v>14.667724541289394</v>
      </c>
      <c r="I108" s="118">
        <f t="shared" si="63"/>
        <v>14.667724541289394</v>
      </c>
      <c r="J108" s="118">
        <f t="shared" si="63"/>
        <v>14.667724541289394</v>
      </c>
      <c r="K108" s="118">
        <f t="shared" si="63"/>
        <v>14.667724541289394</v>
      </c>
      <c r="L108" s="118">
        <f t="shared" si="63"/>
        <v>14.667724541289394</v>
      </c>
      <c r="M108" s="118">
        <f t="shared" si="63"/>
        <v>14.667724541289394</v>
      </c>
      <c r="N108" s="118">
        <f t="shared" si="63"/>
        <v>14.667724541289394</v>
      </c>
      <c r="O108" s="118">
        <f t="shared" si="63"/>
        <v>14.667724541289394</v>
      </c>
      <c r="P108" s="118">
        <f t="shared" si="63"/>
        <v>11.000793405967046</v>
      </c>
      <c r="Q108" s="118">
        <f t="shared" si="63"/>
        <v>7.3338622706446968</v>
      </c>
      <c r="R108" s="118">
        <f t="shared" si="63"/>
        <v>0</v>
      </c>
      <c r="S108" s="118">
        <f t="shared" si="63"/>
        <v>0</v>
      </c>
      <c r="T108" s="118">
        <f t="shared" si="63"/>
        <v>0</v>
      </c>
      <c r="U108" s="118">
        <f t="shared" si="63"/>
        <v>0</v>
      </c>
      <c r="V108" s="118">
        <f t="shared" si="63"/>
        <v>0</v>
      </c>
      <c r="W108" s="118">
        <f t="shared" si="63"/>
        <v>0</v>
      </c>
      <c r="X108" s="118">
        <f t="shared" si="63"/>
        <v>0</v>
      </c>
      <c r="Y108" s="118">
        <f t="shared" si="63"/>
        <v>0</v>
      </c>
      <c r="Z108" s="118">
        <f t="shared" si="63"/>
        <v>0</v>
      </c>
      <c r="AA108" s="118">
        <f t="shared" si="63"/>
        <v>0</v>
      </c>
      <c r="AB108" s="118">
        <f t="shared" si="63"/>
        <v>0</v>
      </c>
      <c r="AC108" s="118">
        <f t="shared" si="63"/>
        <v>0</v>
      </c>
      <c r="AD108" s="103"/>
      <c r="AE108" s="103"/>
      <c r="AF108" s="77"/>
      <c r="AG108" s="77"/>
      <c r="AH108" s="77"/>
      <c r="AI108" s="77"/>
      <c r="AJ108" s="77"/>
    </row>
    <row r="109" spans="1:36" ht="12.75" x14ac:dyDescent="0.2">
      <c r="A109" s="103"/>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c r="AA109" s="118"/>
      <c r="AB109" s="118"/>
      <c r="AC109" s="118"/>
      <c r="AD109" s="103"/>
      <c r="AE109" s="103"/>
      <c r="AF109" s="77"/>
      <c r="AG109" s="77"/>
      <c r="AH109" s="77"/>
      <c r="AI109" s="77"/>
      <c r="AJ109" s="77"/>
    </row>
    <row r="110" spans="1:36" ht="12.75" x14ac:dyDescent="0.2">
      <c r="A110" s="103" t="s">
        <v>744</v>
      </c>
      <c r="B110" s="118">
        <f t="shared" ref="B110:C110" si="64">C110</f>
        <v>23.620381171332561</v>
      </c>
      <c r="C110" s="118">
        <f t="shared" si="64"/>
        <v>23.620381171332561</v>
      </c>
      <c r="D110" s="118">
        <f t="shared" ref="D110:AC110" si="65">((($B$84*C34+$B$83*(1-C34))*(1+($B$86*C66+$B$85*(1-C66))))+(($B$84*C34+$B$83*(1-C34))*$B$89*$B$90))*D94*(1-B88)</f>
        <v>23.620381171332561</v>
      </c>
      <c r="E110" s="118">
        <f t="shared" si="65"/>
        <v>25.535547212251416</v>
      </c>
      <c r="F110" s="118">
        <f t="shared" si="65"/>
        <v>25.535547212251416</v>
      </c>
      <c r="G110" s="118">
        <f t="shared" si="65"/>
        <v>25.535547212251416</v>
      </c>
      <c r="H110" s="118">
        <f t="shared" si="65"/>
        <v>25.535547212251416</v>
      </c>
      <c r="I110" s="118">
        <f t="shared" si="65"/>
        <v>25.535547212251416</v>
      </c>
      <c r="J110" s="118">
        <f t="shared" si="65"/>
        <v>25.535547212251416</v>
      </c>
      <c r="K110" s="118">
        <f t="shared" si="65"/>
        <v>25.535547212251416</v>
      </c>
      <c r="L110" s="118">
        <f t="shared" si="65"/>
        <v>25.535547212251416</v>
      </c>
      <c r="M110" s="118">
        <f t="shared" si="65"/>
        <v>25.535547212251416</v>
      </c>
      <c r="N110" s="118">
        <f t="shared" si="65"/>
        <v>25.535547212251416</v>
      </c>
      <c r="O110" s="118">
        <f t="shared" si="65"/>
        <v>25.535547212251416</v>
      </c>
      <c r="P110" s="118">
        <f t="shared" si="65"/>
        <v>19.151660409188562</v>
      </c>
      <c r="Q110" s="118">
        <f t="shared" si="65"/>
        <v>12.767773606125708</v>
      </c>
      <c r="R110" s="118">
        <f t="shared" si="65"/>
        <v>0</v>
      </c>
      <c r="S110" s="118">
        <f t="shared" si="65"/>
        <v>0</v>
      </c>
      <c r="T110" s="118">
        <f t="shared" si="65"/>
        <v>0</v>
      </c>
      <c r="U110" s="118">
        <f t="shared" si="65"/>
        <v>0</v>
      </c>
      <c r="V110" s="118">
        <f t="shared" si="65"/>
        <v>0</v>
      </c>
      <c r="W110" s="118">
        <f t="shared" si="65"/>
        <v>0</v>
      </c>
      <c r="X110" s="118">
        <f t="shared" si="65"/>
        <v>0</v>
      </c>
      <c r="Y110" s="118">
        <f t="shared" si="65"/>
        <v>0</v>
      </c>
      <c r="Z110" s="118">
        <f t="shared" si="65"/>
        <v>0</v>
      </c>
      <c r="AA110" s="118">
        <f t="shared" si="65"/>
        <v>0</v>
      </c>
      <c r="AB110" s="118">
        <f t="shared" si="65"/>
        <v>0</v>
      </c>
      <c r="AC110" s="118">
        <f t="shared" si="65"/>
        <v>0</v>
      </c>
      <c r="AD110" s="103"/>
      <c r="AE110" s="103"/>
      <c r="AF110" s="77"/>
      <c r="AG110" s="77"/>
      <c r="AH110" s="77"/>
      <c r="AI110" s="77"/>
      <c r="AJ110" s="77"/>
    </row>
    <row r="111" spans="1:36" ht="12.75" x14ac:dyDescent="0.2">
      <c r="A111" s="103" t="s">
        <v>745</v>
      </c>
      <c r="B111" s="118">
        <f>B110*$B$82*(1-$B$88)</f>
        <v>15.294196808437833</v>
      </c>
      <c r="C111" s="118">
        <f t="shared" ref="C111" si="66">C110*$B$82*(1-$B$88)</f>
        <v>15.294196808437833</v>
      </c>
      <c r="D111" s="118">
        <f t="shared" ref="D111" si="67">D110*$B$82*(1-$B$88)</f>
        <v>15.294196808437833</v>
      </c>
      <c r="E111" s="118">
        <f t="shared" ref="E111" si="68">E110*$B$82*(1-$B$88)</f>
        <v>16.534266819932789</v>
      </c>
      <c r="F111" s="118">
        <f t="shared" ref="F111" si="69">F110*$B$82*(1-$B$88)</f>
        <v>16.534266819932789</v>
      </c>
      <c r="G111" s="118">
        <f t="shared" ref="G111" si="70">G110*$B$82*(1-$B$88)</f>
        <v>16.534266819932789</v>
      </c>
      <c r="H111" s="118">
        <f t="shared" ref="H111" si="71">H110*$B$82*(1-$B$88)</f>
        <v>16.534266819932789</v>
      </c>
      <c r="I111" s="118">
        <f t="shared" ref="I111" si="72">I110*$B$82*(1-$B$88)</f>
        <v>16.534266819932789</v>
      </c>
      <c r="J111" s="118">
        <f t="shared" ref="J111" si="73">J110*$B$82*(1-$B$88)</f>
        <v>16.534266819932789</v>
      </c>
      <c r="K111" s="118">
        <f t="shared" ref="K111" si="74">K110*$B$82*(1-$B$88)</f>
        <v>16.534266819932789</v>
      </c>
      <c r="L111" s="118">
        <f t="shared" ref="L111" si="75">L110*$B$82*(1-$B$88)</f>
        <v>16.534266819932789</v>
      </c>
      <c r="M111" s="118">
        <f t="shared" ref="M111" si="76">M110*$B$82*(1-$B$88)</f>
        <v>16.534266819932789</v>
      </c>
      <c r="N111" s="118">
        <f t="shared" ref="N111" si="77">N110*$B$82*(1-$B$88)</f>
        <v>16.534266819932789</v>
      </c>
      <c r="O111" s="118">
        <f t="shared" ref="O111" si="78">O110*$B$82*(1-$B$88)</f>
        <v>16.534266819932789</v>
      </c>
      <c r="P111" s="118">
        <f t="shared" ref="P111" si="79">P110*$B$82*(1-$B$88)</f>
        <v>12.400700114949593</v>
      </c>
      <c r="Q111" s="118">
        <f t="shared" ref="Q111" si="80">Q110*$B$82*(1-$B$88)</f>
        <v>8.2671334099663945</v>
      </c>
      <c r="R111" s="118">
        <f t="shared" ref="R111" si="81">R110*$B$82*(1-$B$88)</f>
        <v>0</v>
      </c>
      <c r="S111" s="118">
        <f t="shared" ref="S111" si="82">S110*$B$82*(1-$B$88)</f>
        <v>0</v>
      </c>
      <c r="T111" s="118">
        <f t="shared" ref="T111" si="83">T110*$B$82*(1-$B$88)</f>
        <v>0</v>
      </c>
      <c r="U111" s="118">
        <f t="shared" ref="U111" si="84">U110*$B$82*(1-$B$88)</f>
        <v>0</v>
      </c>
      <c r="V111" s="118">
        <f t="shared" ref="V111" si="85">V110*$B$82*(1-$B$88)</f>
        <v>0</v>
      </c>
      <c r="W111" s="118">
        <f t="shared" ref="W111" si="86">W110*$B$82*(1-$B$88)</f>
        <v>0</v>
      </c>
      <c r="X111" s="118">
        <f t="shared" ref="X111" si="87">X110*$B$82*(1-$B$88)</f>
        <v>0</v>
      </c>
      <c r="Y111" s="118">
        <f t="shared" ref="Y111" si="88">Y110*$B$82*(1-$B$88)</f>
        <v>0</v>
      </c>
      <c r="Z111" s="118">
        <f t="shared" ref="Z111" si="89">Z110*$B$82*(1-$B$88)</f>
        <v>0</v>
      </c>
      <c r="AA111" s="118">
        <f t="shared" ref="AA111" si="90">AA110*$B$82*(1-$B$88)</f>
        <v>0</v>
      </c>
      <c r="AB111" s="118">
        <f t="shared" ref="AB111" si="91">AB110*$B$82*(1-$B$88)</f>
        <v>0</v>
      </c>
      <c r="AC111" s="118">
        <f t="shared" ref="AC111" si="92">AC110*$B$82*(1-$B$88)</f>
        <v>0</v>
      </c>
      <c r="AD111" s="103"/>
      <c r="AE111" s="103"/>
      <c r="AF111" s="77"/>
      <c r="AG111" s="77"/>
      <c r="AH111" s="77"/>
      <c r="AI111" s="77"/>
      <c r="AJ111" s="77"/>
    </row>
    <row r="112" spans="1:36" ht="12.75" x14ac:dyDescent="0.2">
      <c r="A112" s="103" t="s">
        <v>746</v>
      </c>
      <c r="B112" s="118">
        <f>B111*$B$80</f>
        <v>13.567645200692692</v>
      </c>
      <c r="C112" s="118">
        <f t="shared" ref="C112:AC112" si="93">C111*$B$80</f>
        <v>13.567645200692692</v>
      </c>
      <c r="D112" s="118">
        <f t="shared" si="93"/>
        <v>13.567645200692692</v>
      </c>
      <c r="E112" s="118">
        <f t="shared" si="93"/>
        <v>14.667724541289394</v>
      </c>
      <c r="F112" s="118">
        <f t="shared" si="93"/>
        <v>14.667724541289394</v>
      </c>
      <c r="G112" s="118">
        <f t="shared" si="93"/>
        <v>14.667724541289394</v>
      </c>
      <c r="H112" s="118">
        <f t="shared" si="93"/>
        <v>14.667724541289394</v>
      </c>
      <c r="I112" s="118">
        <f t="shared" si="93"/>
        <v>14.667724541289394</v>
      </c>
      <c r="J112" s="118">
        <f t="shared" si="93"/>
        <v>14.667724541289394</v>
      </c>
      <c r="K112" s="118">
        <f t="shared" si="93"/>
        <v>14.667724541289394</v>
      </c>
      <c r="L112" s="118">
        <f t="shared" si="93"/>
        <v>14.667724541289394</v>
      </c>
      <c r="M112" s="118">
        <f t="shared" si="93"/>
        <v>14.667724541289394</v>
      </c>
      <c r="N112" s="118">
        <f t="shared" si="93"/>
        <v>14.667724541289394</v>
      </c>
      <c r="O112" s="118">
        <f t="shared" si="93"/>
        <v>14.667724541289394</v>
      </c>
      <c r="P112" s="118">
        <f t="shared" si="93"/>
        <v>11.000793405967046</v>
      </c>
      <c r="Q112" s="118">
        <f t="shared" si="93"/>
        <v>7.3338622706446968</v>
      </c>
      <c r="R112" s="118">
        <f t="shared" si="93"/>
        <v>0</v>
      </c>
      <c r="S112" s="118">
        <f t="shared" si="93"/>
        <v>0</v>
      </c>
      <c r="T112" s="118">
        <f t="shared" si="93"/>
        <v>0</v>
      </c>
      <c r="U112" s="118">
        <f t="shared" si="93"/>
        <v>0</v>
      </c>
      <c r="V112" s="118">
        <f t="shared" si="93"/>
        <v>0</v>
      </c>
      <c r="W112" s="118">
        <f t="shared" si="93"/>
        <v>0</v>
      </c>
      <c r="X112" s="118">
        <f t="shared" si="93"/>
        <v>0</v>
      </c>
      <c r="Y112" s="118">
        <f t="shared" si="93"/>
        <v>0</v>
      </c>
      <c r="Z112" s="118">
        <f t="shared" si="93"/>
        <v>0</v>
      </c>
      <c r="AA112" s="118">
        <f t="shared" si="93"/>
        <v>0</v>
      </c>
      <c r="AB112" s="118">
        <f t="shared" si="93"/>
        <v>0</v>
      </c>
      <c r="AC112" s="118">
        <f t="shared" si="93"/>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747</v>
      </c>
      <c r="B114" s="118">
        <f t="shared" ref="B114:C114" si="94">C114</f>
        <v>23.620381171332561</v>
      </c>
      <c r="C114" s="118">
        <f t="shared" si="94"/>
        <v>23.620381171332561</v>
      </c>
      <c r="D114" s="118">
        <f t="shared" ref="D114:AC114" si="95">((($B$84*C34+$B$83*(1-C34))*(1+($B$86*C66+$B$85*(1-C66))))+(($B$84*C34+$B$83*(1-C34))*$B$89*$B$90))*D94*(1-B88)</f>
        <v>23.620381171332561</v>
      </c>
      <c r="E114" s="118">
        <f t="shared" si="95"/>
        <v>25.535547212251416</v>
      </c>
      <c r="F114" s="118">
        <f t="shared" si="95"/>
        <v>25.535547212251416</v>
      </c>
      <c r="G114" s="118">
        <f t="shared" si="95"/>
        <v>25.535547212251416</v>
      </c>
      <c r="H114" s="118">
        <f t="shared" si="95"/>
        <v>25.535547212251416</v>
      </c>
      <c r="I114" s="118">
        <f t="shared" si="95"/>
        <v>25.535547212251416</v>
      </c>
      <c r="J114" s="118">
        <f t="shared" si="95"/>
        <v>25.535547212251416</v>
      </c>
      <c r="K114" s="118">
        <f t="shared" si="95"/>
        <v>25.535547212251416</v>
      </c>
      <c r="L114" s="118">
        <f t="shared" si="95"/>
        <v>25.535547212251416</v>
      </c>
      <c r="M114" s="118">
        <f t="shared" si="95"/>
        <v>25.535547212251416</v>
      </c>
      <c r="N114" s="118">
        <f t="shared" si="95"/>
        <v>25.535547212251416</v>
      </c>
      <c r="O114" s="118">
        <f t="shared" si="95"/>
        <v>25.535547212251416</v>
      </c>
      <c r="P114" s="118">
        <f t="shared" si="95"/>
        <v>19.151660409188562</v>
      </c>
      <c r="Q114" s="118">
        <f t="shared" si="95"/>
        <v>12.767773606125708</v>
      </c>
      <c r="R114" s="118">
        <f t="shared" si="95"/>
        <v>0</v>
      </c>
      <c r="S114" s="118">
        <f t="shared" si="95"/>
        <v>0</v>
      </c>
      <c r="T114" s="118">
        <f t="shared" si="95"/>
        <v>0</v>
      </c>
      <c r="U114" s="118">
        <f t="shared" si="95"/>
        <v>0</v>
      </c>
      <c r="V114" s="118">
        <f t="shared" si="95"/>
        <v>0</v>
      </c>
      <c r="W114" s="118">
        <f t="shared" si="95"/>
        <v>0</v>
      </c>
      <c r="X114" s="118">
        <f t="shared" si="95"/>
        <v>0</v>
      </c>
      <c r="Y114" s="118">
        <f t="shared" si="95"/>
        <v>0</v>
      </c>
      <c r="Z114" s="118">
        <f t="shared" si="95"/>
        <v>0</v>
      </c>
      <c r="AA114" s="118">
        <f t="shared" si="95"/>
        <v>0</v>
      </c>
      <c r="AB114" s="118">
        <f t="shared" si="95"/>
        <v>0</v>
      </c>
      <c r="AC114" s="118">
        <f t="shared" si="95"/>
        <v>0</v>
      </c>
      <c r="AD114" s="103"/>
      <c r="AE114" s="103"/>
      <c r="AF114" s="77"/>
      <c r="AG114" s="77"/>
      <c r="AH114" s="77"/>
      <c r="AI114" s="77"/>
      <c r="AJ114" s="77"/>
    </row>
    <row r="115" spans="1:36" ht="12.75" x14ac:dyDescent="0.2">
      <c r="A115" s="103" t="s">
        <v>748</v>
      </c>
      <c r="B115" s="118">
        <f>B114*$B$82*(1-$B$88)</f>
        <v>15.294196808437833</v>
      </c>
      <c r="C115" s="118">
        <f t="shared" ref="C115" si="96">C114*$B$82*(1-$B$88)</f>
        <v>15.294196808437833</v>
      </c>
      <c r="D115" s="118">
        <f t="shared" ref="D115" si="97">D114*$B$82*(1-$B$88)</f>
        <v>15.294196808437833</v>
      </c>
      <c r="E115" s="118">
        <f t="shared" ref="E115" si="98">E114*$B$82*(1-$B$88)</f>
        <v>16.534266819932789</v>
      </c>
      <c r="F115" s="118">
        <f t="shared" ref="F115" si="99">F114*$B$82*(1-$B$88)</f>
        <v>16.534266819932789</v>
      </c>
      <c r="G115" s="118">
        <f t="shared" ref="G115" si="100">G114*$B$82*(1-$B$88)</f>
        <v>16.534266819932789</v>
      </c>
      <c r="H115" s="118">
        <f t="shared" ref="H115" si="101">H114*$B$82*(1-$B$88)</f>
        <v>16.534266819932789</v>
      </c>
      <c r="I115" s="118">
        <f t="shared" ref="I115" si="102">I114*$B$82*(1-$B$88)</f>
        <v>16.534266819932789</v>
      </c>
      <c r="J115" s="118">
        <f t="shared" ref="J115" si="103">J114*$B$82*(1-$B$88)</f>
        <v>16.534266819932789</v>
      </c>
      <c r="K115" s="118">
        <f t="shared" ref="K115" si="104">K114*$B$82*(1-$B$88)</f>
        <v>16.534266819932789</v>
      </c>
      <c r="L115" s="118">
        <f t="shared" ref="L115" si="105">L114*$B$82*(1-$B$88)</f>
        <v>16.534266819932789</v>
      </c>
      <c r="M115" s="118">
        <f t="shared" ref="M115" si="106">M114*$B$82*(1-$B$88)</f>
        <v>16.534266819932789</v>
      </c>
      <c r="N115" s="118">
        <f t="shared" ref="N115" si="107">N114*$B$82*(1-$B$88)</f>
        <v>16.534266819932789</v>
      </c>
      <c r="O115" s="118">
        <f t="shared" ref="O115" si="108">O114*$B$82*(1-$B$88)</f>
        <v>16.534266819932789</v>
      </c>
      <c r="P115" s="118">
        <f t="shared" ref="P115" si="109">P114*$B$82*(1-$B$88)</f>
        <v>12.400700114949593</v>
      </c>
      <c r="Q115" s="118">
        <f t="shared" ref="Q115" si="110">Q114*$B$82*(1-$B$88)</f>
        <v>8.2671334099663945</v>
      </c>
      <c r="R115" s="118">
        <f t="shared" ref="R115" si="111">R114*$B$82*(1-$B$88)</f>
        <v>0</v>
      </c>
      <c r="S115" s="118">
        <f t="shared" ref="S115" si="112">S114*$B$82*(1-$B$88)</f>
        <v>0</v>
      </c>
      <c r="T115" s="118">
        <f t="shared" ref="T115" si="113">T114*$B$82*(1-$B$88)</f>
        <v>0</v>
      </c>
      <c r="U115" s="118">
        <f t="shared" ref="U115" si="114">U114*$B$82*(1-$B$88)</f>
        <v>0</v>
      </c>
      <c r="V115" s="118">
        <f t="shared" ref="V115" si="115">V114*$B$82*(1-$B$88)</f>
        <v>0</v>
      </c>
      <c r="W115" s="118">
        <f t="shared" ref="W115" si="116">W114*$B$82*(1-$B$88)</f>
        <v>0</v>
      </c>
      <c r="X115" s="118">
        <f t="shared" ref="X115" si="117">X114*$B$82*(1-$B$88)</f>
        <v>0</v>
      </c>
      <c r="Y115" s="118">
        <f t="shared" ref="Y115" si="118">Y114*$B$82*(1-$B$88)</f>
        <v>0</v>
      </c>
      <c r="Z115" s="118">
        <f t="shared" ref="Z115" si="119">Z114*$B$82*(1-$B$88)</f>
        <v>0</v>
      </c>
      <c r="AA115" s="118">
        <f t="shared" ref="AA115" si="120">AA114*$B$82*(1-$B$88)</f>
        <v>0</v>
      </c>
      <c r="AB115" s="118">
        <f t="shared" ref="AB115" si="121">AB114*$B$82*(1-$B$88)</f>
        <v>0</v>
      </c>
      <c r="AC115" s="118">
        <f t="shared" ref="AC115" si="122">AC114*$B$82*(1-$B$88)</f>
        <v>0</v>
      </c>
      <c r="AD115" s="103"/>
      <c r="AE115" s="103"/>
      <c r="AF115" s="77"/>
      <c r="AG115" s="77"/>
      <c r="AH115" s="77"/>
      <c r="AI115" s="77"/>
      <c r="AJ115" s="77"/>
    </row>
    <row r="116" spans="1:36" ht="12.75" x14ac:dyDescent="0.2">
      <c r="A116" s="103" t="s">
        <v>749</v>
      </c>
      <c r="B116" s="118">
        <f>B115*$B$80</f>
        <v>13.567645200692692</v>
      </c>
      <c r="C116" s="118">
        <f t="shared" ref="C116:AC116" si="123">C115*$B$80</f>
        <v>13.567645200692692</v>
      </c>
      <c r="D116" s="118">
        <f t="shared" si="123"/>
        <v>13.567645200692692</v>
      </c>
      <c r="E116" s="118">
        <f t="shared" si="123"/>
        <v>14.667724541289394</v>
      </c>
      <c r="F116" s="118">
        <f t="shared" si="123"/>
        <v>14.667724541289394</v>
      </c>
      <c r="G116" s="118">
        <f t="shared" si="123"/>
        <v>14.667724541289394</v>
      </c>
      <c r="H116" s="118">
        <f t="shared" si="123"/>
        <v>14.667724541289394</v>
      </c>
      <c r="I116" s="118">
        <f t="shared" si="123"/>
        <v>14.667724541289394</v>
      </c>
      <c r="J116" s="118">
        <f t="shared" si="123"/>
        <v>14.667724541289394</v>
      </c>
      <c r="K116" s="118">
        <f t="shared" si="123"/>
        <v>14.667724541289394</v>
      </c>
      <c r="L116" s="118">
        <f t="shared" si="123"/>
        <v>14.667724541289394</v>
      </c>
      <c r="M116" s="118">
        <f t="shared" si="123"/>
        <v>14.667724541289394</v>
      </c>
      <c r="N116" s="118">
        <f t="shared" si="123"/>
        <v>14.667724541289394</v>
      </c>
      <c r="O116" s="118">
        <f t="shared" si="123"/>
        <v>14.667724541289394</v>
      </c>
      <c r="P116" s="118">
        <f t="shared" si="123"/>
        <v>11.000793405967046</v>
      </c>
      <c r="Q116" s="118">
        <f t="shared" si="123"/>
        <v>7.3338622706446968</v>
      </c>
      <c r="R116" s="118">
        <f t="shared" si="123"/>
        <v>0</v>
      </c>
      <c r="S116" s="118">
        <f t="shared" si="123"/>
        <v>0</v>
      </c>
      <c r="T116" s="118">
        <f t="shared" si="123"/>
        <v>0</v>
      </c>
      <c r="U116" s="118">
        <f t="shared" si="123"/>
        <v>0</v>
      </c>
      <c r="V116" s="118">
        <f t="shared" si="123"/>
        <v>0</v>
      </c>
      <c r="W116" s="118">
        <f t="shared" si="123"/>
        <v>0</v>
      </c>
      <c r="X116" s="118">
        <f t="shared" si="123"/>
        <v>0</v>
      </c>
      <c r="Y116" s="118">
        <f t="shared" si="123"/>
        <v>0</v>
      </c>
      <c r="Z116" s="118">
        <f t="shared" si="123"/>
        <v>0</v>
      </c>
      <c r="AA116" s="118">
        <f t="shared" si="123"/>
        <v>0</v>
      </c>
      <c r="AB116" s="118">
        <f t="shared" si="123"/>
        <v>0</v>
      </c>
      <c r="AC116" s="118">
        <f t="shared" si="123"/>
        <v>0</v>
      </c>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827</v>
      </c>
      <c r="B118" s="118">
        <f>15</f>
        <v>15</v>
      </c>
      <c r="C118" s="118">
        <f>15</f>
        <v>15</v>
      </c>
      <c r="D118" s="118">
        <f>15</f>
        <v>15</v>
      </c>
      <c r="E118" s="118">
        <f>15</f>
        <v>15</v>
      </c>
      <c r="F118" s="118">
        <f>15</f>
        <v>15</v>
      </c>
      <c r="G118" s="118">
        <f>15</f>
        <v>15</v>
      </c>
      <c r="H118" s="118">
        <f>15</f>
        <v>15</v>
      </c>
      <c r="I118" s="118">
        <f>15</f>
        <v>15</v>
      </c>
      <c r="J118" s="118">
        <f>15</f>
        <v>15</v>
      </c>
      <c r="K118" s="118">
        <f>15</f>
        <v>15</v>
      </c>
      <c r="L118" s="118">
        <f>15</f>
        <v>15</v>
      </c>
      <c r="M118" s="118">
        <f>15</f>
        <v>15</v>
      </c>
      <c r="N118" s="118">
        <f>15</f>
        <v>15</v>
      </c>
      <c r="O118" s="118">
        <f>15</f>
        <v>15</v>
      </c>
      <c r="P118" s="118">
        <f>15</f>
        <v>15</v>
      </c>
      <c r="Q118" s="118">
        <f>15</f>
        <v>15</v>
      </c>
      <c r="R118" s="118">
        <f>15</f>
        <v>15</v>
      </c>
      <c r="S118" s="118">
        <f>15</f>
        <v>15</v>
      </c>
      <c r="T118" s="118">
        <f>15</f>
        <v>15</v>
      </c>
      <c r="U118" s="118">
        <f>15</f>
        <v>15</v>
      </c>
      <c r="V118" s="118">
        <f>15</f>
        <v>15</v>
      </c>
      <c r="W118" s="118">
        <f>15</f>
        <v>15</v>
      </c>
      <c r="X118" s="118">
        <f>15</f>
        <v>15</v>
      </c>
      <c r="Y118" s="118">
        <f>15</f>
        <v>15</v>
      </c>
      <c r="Z118" s="118">
        <f>15</f>
        <v>15</v>
      </c>
      <c r="AA118" s="118">
        <f>15</f>
        <v>15</v>
      </c>
      <c r="AB118" s="118">
        <f>15</f>
        <v>15</v>
      </c>
      <c r="AC118" s="118">
        <f>15</f>
        <v>15</v>
      </c>
      <c r="AD118" s="103"/>
      <c r="AE118" s="103"/>
      <c r="AF118" s="77"/>
      <c r="AG118" s="77"/>
      <c r="AH118" s="77"/>
      <c r="AI118" s="77"/>
      <c r="AJ118" s="77"/>
    </row>
    <row r="119" spans="1:36" ht="12.75" x14ac:dyDescent="0.2">
      <c r="A119" s="103" t="s">
        <v>828</v>
      </c>
      <c r="B119" s="118">
        <f>B118*$B$82*(1-$B$88)</f>
        <v>9.7125000000000004</v>
      </c>
      <c r="C119" s="118">
        <f t="shared" ref="C119" si="124">C118*$B$82*(1-$B$88)</f>
        <v>9.7125000000000004</v>
      </c>
      <c r="D119" s="118">
        <f t="shared" ref="D119" si="125">D118*$B$82*(1-$B$88)</f>
        <v>9.7125000000000004</v>
      </c>
      <c r="E119" s="118">
        <f t="shared" ref="E119" si="126">E118*$B$82*(1-$B$88)</f>
        <v>9.7125000000000004</v>
      </c>
      <c r="F119" s="118">
        <f t="shared" ref="F119" si="127">F118*$B$82*(1-$B$88)</f>
        <v>9.7125000000000004</v>
      </c>
      <c r="G119" s="118">
        <f t="shared" ref="G119" si="128">G118*$B$82*(1-$B$88)</f>
        <v>9.7125000000000004</v>
      </c>
      <c r="H119" s="118">
        <f t="shared" ref="H119" si="129">H118*$B$82*(1-$B$88)</f>
        <v>9.7125000000000004</v>
      </c>
      <c r="I119" s="118">
        <f t="shared" ref="I119" si="130">I118*$B$82*(1-$B$88)</f>
        <v>9.7125000000000004</v>
      </c>
      <c r="J119" s="118">
        <f t="shared" ref="J119" si="131">J118*$B$82*(1-$B$88)</f>
        <v>9.7125000000000004</v>
      </c>
      <c r="K119" s="118">
        <f t="shared" ref="K119" si="132">K118*$B$82*(1-$B$88)</f>
        <v>9.7125000000000004</v>
      </c>
      <c r="L119" s="118">
        <f t="shared" ref="L119" si="133">L118*$B$82*(1-$B$88)</f>
        <v>9.7125000000000004</v>
      </c>
      <c r="M119" s="118">
        <f t="shared" ref="M119" si="134">M118*$B$82*(1-$B$88)</f>
        <v>9.7125000000000004</v>
      </c>
      <c r="N119" s="118">
        <f t="shared" ref="N119" si="135">N118*$B$82*(1-$B$88)</f>
        <v>9.7125000000000004</v>
      </c>
      <c r="O119" s="118">
        <f t="shared" ref="O119" si="136">O118*$B$82*(1-$B$88)</f>
        <v>9.7125000000000004</v>
      </c>
      <c r="P119" s="118">
        <f t="shared" ref="P119" si="137">P118*$B$82*(1-$B$88)</f>
        <v>9.7125000000000004</v>
      </c>
      <c r="Q119" s="118">
        <f t="shared" ref="Q119" si="138">Q118*$B$82*(1-$B$88)</f>
        <v>9.7125000000000004</v>
      </c>
      <c r="R119" s="118">
        <f t="shared" ref="R119" si="139">R118*$B$82*(1-$B$88)</f>
        <v>9.7125000000000004</v>
      </c>
      <c r="S119" s="118">
        <f t="shared" ref="S119" si="140">S118*$B$82*(1-$B$88)</f>
        <v>9.7125000000000004</v>
      </c>
      <c r="T119" s="118">
        <f t="shared" ref="T119" si="141">T118*$B$82*(1-$B$88)</f>
        <v>9.7125000000000004</v>
      </c>
      <c r="U119" s="118">
        <f t="shared" ref="U119" si="142">U118*$B$82*(1-$B$88)</f>
        <v>9.7125000000000004</v>
      </c>
      <c r="V119" s="118">
        <f t="shared" ref="V119" si="143">V118*$B$82*(1-$B$88)</f>
        <v>9.7125000000000004</v>
      </c>
      <c r="W119" s="118">
        <f t="shared" ref="W119" si="144">W118*$B$82*(1-$B$88)</f>
        <v>9.7125000000000004</v>
      </c>
      <c r="X119" s="118">
        <f t="shared" ref="X119" si="145">X118*$B$82*(1-$B$88)</f>
        <v>9.7125000000000004</v>
      </c>
      <c r="Y119" s="118">
        <f t="shared" ref="Y119" si="146">Y118*$B$82*(1-$B$88)</f>
        <v>9.7125000000000004</v>
      </c>
      <c r="Z119" s="118">
        <f t="shared" ref="Z119" si="147">Z118*$B$82*(1-$B$88)</f>
        <v>9.7125000000000004</v>
      </c>
      <c r="AA119" s="118">
        <f t="shared" ref="AA119" si="148">AA118*$B$82*(1-$B$88)</f>
        <v>9.7125000000000004</v>
      </c>
      <c r="AB119" s="118">
        <f t="shared" ref="AB119" si="149">AB118*$B$82*(1-$B$88)</f>
        <v>9.7125000000000004</v>
      </c>
      <c r="AC119" s="118">
        <f t="shared" ref="AC119" si="150">AC118*$B$82*(1-$B$88)</f>
        <v>9.7125000000000004</v>
      </c>
      <c r="AD119" s="103"/>
      <c r="AE119" s="103"/>
      <c r="AF119" s="77"/>
      <c r="AG119" s="77"/>
      <c r="AH119" s="77"/>
      <c r="AI119" s="77"/>
      <c r="AJ119" s="77"/>
    </row>
    <row r="120" spans="1:36" ht="12.75" x14ac:dyDescent="0.2">
      <c r="A120" s="103" t="s">
        <v>829</v>
      </c>
      <c r="B120" s="118">
        <f>B119*$B$80</f>
        <v>8.6160623968842138</v>
      </c>
      <c r="C120" s="118">
        <f t="shared" ref="C120:AC120" si="151">C119*$B$80</f>
        <v>8.6160623968842138</v>
      </c>
      <c r="D120" s="118">
        <f t="shared" si="151"/>
        <v>8.6160623968842138</v>
      </c>
      <c r="E120" s="118">
        <f t="shared" si="151"/>
        <v>8.6160623968842138</v>
      </c>
      <c r="F120" s="118">
        <f t="shared" si="151"/>
        <v>8.6160623968842138</v>
      </c>
      <c r="G120" s="118">
        <f t="shared" si="151"/>
        <v>8.6160623968842138</v>
      </c>
      <c r="H120" s="118">
        <f t="shared" si="151"/>
        <v>8.6160623968842138</v>
      </c>
      <c r="I120" s="118">
        <f t="shared" si="151"/>
        <v>8.6160623968842138</v>
      </c>
      <c r="J120" s="118">
        <f t="shared" si="151"/>
        <v>8.6160623968842138</v>
      </c>
      <c r="K120" s="118">
        <f t="shared" si="151"/>
        <v>8.6160623968842138</v>
      </c>
      <c r="L120" s="118">
        <f t="shared" si="151"/>
        <v>8.6160623968842138</v>
      </c>
      <c r="M120" s="118">
        <f t="shared" si="151"/>
        <v>8.6160623968842138</v>
      </c>
      <c r="N120" s="118">
        <f t="shared" si="151"/>
        <v>8.6160623968842138</v>
      </c>
      <c r="O120" s="118">
        <f t="shared" si="151"/>
        <v>8.6160623968842138</v>
      </c>
      <c r="P120" s="118">
        <f t="shared" si="151"/>
        <v>8.6160623968842138</v>
      </c>
      <c r="Q120" s="118">
        <f t="shared" si="151"/>
        <v>8.6160623968842138</v>
      </c>
      <c r="R120" s="118">
        <f t="shared" si="151"/>
        <v>8.6160623968842138</v>
      </c>
      <c r="S120" s="118">
        <f t="shared" si="151"/>
        <v>8.6160623968842138</v>
      </c>
      <c r="T120" s="118">
        <f t="shared" si="151"/>
        <v>8.6160623968842138</v>
      </c>
      <c r="U120" s="118">
        <f t="shared" si="151"/>
        <v>8.6160623968842138</v>
      </c>
      <c r="V120" s="118">
        <f t="shared" si="151"/>
        <v>8.6160623968842138</v>
      </c>
      <c r="W120" s="118">
        <f t="shared" si="151"/>
        <v>8.6160623968842138</v>
      </c>
      <c r="X120" s="118">
        <f t="shared" si="151"/>
        <v>8.6160623968842138</v>
      </c>
      <c r="Y120" s="118">
        <f t="shared" si="151"/>
        <v>8.6160623968842138</v>
      </c>
      <c r="Z120" s="118">
        <f t="shared" si="151"/>
        <v>8.6160623968842138</v>
      </c>
      <c r="AA120" s="118">
        <f t="shared" si="151"/>
        <v>8.6160623968842138</v>
      </c>
      <c r="AB120" s="118">
        <f t="shared" si="151"/>
        <v>8.6160623968842138</v>
      </c>
      <c r="AC120" s="118">
        <f t="shared" si="151"/>
        <v>8.6160623968842138</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s="116" customFormat="1" ht="12.75" x14ac:dyDescent="0.2">
      <c r="A122" s="113" t="s">
        <v>750</v>
      </c>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c r="AA122" s="121"/>
      <c r="AB122" s="121"/>
      <c r="AC122" s="121"/>
      <c r="AD122" s="114"/>
      <c r="AE122" s="114"/>
      <c r="AF122" s="115"/>
      <c r="AG122" s="115"/>
      <c r="AH122" s="115"/>
      <c r="AI122" s="115"/>
      <c r="AJ122" s="115"/>
    </row>
    <row r="123" spans="1:36" ht="12.75" x14ac:dyDescent="0.2">
      <c r="A123" s="103" t="s">
        <v>751</v>
      </c>
      <c r="B123" s="103">
        <v>2022</v>
      </c>
      <c r="C123" s="103">
        <v>2023</v>
      </c>
      <c r="D123" s="103">
        <v>2024</v>
      </c>
      <c r="E123" s="103">
        <v>2025</v>
      </c>
      <c r="F123" s="103">
        <v>2026</v>
      </c>
      <c r="G123" s="103">
        <v>2027</v>
      </c>
      <c r="H123" s="103">
        <v>2028</v>
      </c>
      <c r="I123" s="103">
        <v>2029</v>
      </c>
      <c r="J123" s="103">
        <v>2030</v>
      </c>
      <c r="K123" s="103">
        <v>2031</v>
      </c>
      <c r="L123" s="103">
        <v>2032</v>
      </c>
      <c r="M123" s="77">
        <v>2033</v>
      </c>
      <c r="N123" s="77">
        <v>2034</v>
      </c>
      <c r="O123" s="77">
        <v>2035</v>
      </c>
      <c r="P123" s="77">
        <v>2036</v>
      </c>
      <c r="Q123" s="77">
        <v>2037</v>
      </c>
      <c r="R123" s="77">
        <v>2038</v>
      </c>
      <c r="S123" s="77">
        <v>2039</v>
      </c>
      <c r="T123" s="77">
        <v>2040</v>
      </c>
      <c r="U123" s="77">
        <v>2041</v>
      </c>
      <c r="V123" s="77">
        <v>2042</v>
      </c>
      <c r="W123" s="77">
        <v>2043</v>
      </c>
      <c r="X123" s="77">
        <v>2044</v>
      </c>
      <c r="Y123" s="77">
        <v>2045</v>
      </c>
      <c r="Z123" s="77">
        <v>2046</v>
      </c>
      <c r="AA123" s="77">
        <v>2047</v>
      </c>
      <c r="AB123" s="77">
        <v>2048</v>
      </c>
      <c r="AC123" s="77">
        <v>2049</v>
      </c>
      <c r="AD123" s="77">
        <v>2050</v>
      </c>
      <c r="AE123" s="77"/>
      <c r="AF123" s="77"/>
      <c r="AG123" s="77"/>
      <c r="AH123" s="77"/>
      <c r="AI123" s="77"/>
      <c r="AJ123" s="77"/>
    </row>
    <row r="124" spans="1:36" ht="12.75" x14ac:dyDescent="0.2">
      <c r="A124" s="103" t="s">
        <v>752</v>
      </c>
      <c r="B124" s="117">
        <v>0</v>
      </c>
      <c r="C124" s="117">
        <v>1</v>
      </c>
      <c r="D124" s="117">
        <v>1</v>
      </c>
      <c r="E124" s="117">
        <v>1</v>
      </c>
      <c r="F124" s="117">
        <v>1</v>
      </c>
      <c r="G124" s="117">
        <v>1</v>
      </c>
      <c r="H124" s="117">
        <v>1</v>
      </c>
      <c r="I124" s="117">
        <v>1</v>
      </c>
      <c r="J124" s="117">
        <v>1</v>
      </c>
      <c r="K124" s="117">
        <v>1</v>
      </c>
      <c r="L124" s="117">
        <v>1</v>
      </c>
      <c r="M124" s="117">
        <v>1</v>
      </c>
      <c r="N124" s="117">
        <v>1</v>
      </c>
      <c r="O124" s="117">
        <v>1</v>
      </c>
      <c r="P124" s="117">
        <v>1</v>
      </c>
      <c r="Q124" s="117">
        <v>0.75</v>
      </c>
      <c r="R124" s="117">
        <v>0.5</v>
      </c>
      <c r="S124" s="117">
        <v>0</v>
      </c>
      <c r="T124" s="117">
        <v>0</v>
      </c>
      <c r="U124" s="117">
        <v>0</v>
      </c>
      <c r="V124" s="117">
        <v>0</v>
      </c>
      <c r="W124" s="117">
        <v>0</v>
      </c>
      <c r="X124" s="117">
        <v>0</v>
      </c>
      <c r="Y124" s="117">
        <v>0</v>
      </c>
      <c r="Z124" s="117">
        <v>0</v>
      </c>
      <c r="AA124" s="117">
        <v>0</v>
      </c>
      <c r="AB124" s="117">
        <v>0</v>
      </c>
      <c r="AC124" s="117">
        <v>0</v>
      </c>
      <c r="AD124" s="117">
        <v>0</v>
      </c>
      <c r="AE124" s="77"/>
      <c r="AF124" s="77"/>
      <c r="AG124" s="77"/>
      <c r="AH124" s="77"/>
      <c r="AI124" s="77"/>
      <c r="AJ124" s="77"/>
    </row>
    <row r="125" spans="1:36" ht="12.75" x14ac:dyDescent="0.2">
      <c r="A125" s="85"/>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row>
    <row r="126" spans="1:36" ht="12.75" x14ac:dyDescent="0.2">
      <c r="A126" s="103" t="s">
        <v>753</v>
      </c>
      <c r="B126" s="122">
        <v>0.06</v>
      </c>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row>
    <row r="127" spans="1:36" ht="12.75" x14ac:dyDescent="0.2">
      <c r="A127" s="103" t="s">
        <v>754</v>
      </c>
      <c r="B127" s="122">
        <v>0.3</v>
      </c>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row>
    <row r="128" spans="1:36" ht="12.75" x14ac:dyDescent="0.2">
      <c r="A128" s="103" t="s">
        <v>727</v>
      </c>
      <c r="B128" s="122">
        <v>0.02</v>
      </c>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row>
    <row r="129" spans="1:36" ht="12.75" x14ac:dyDescent="0.2">
      <c r="A129" s="103" t="s">
        <v>728</v>
      </c>
      <c r="B129" s="122">
        <v>0.1</v>
      </c>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row>
    <row r="130" spans="1:36" ht="12.75" x14ac:dyDescent="0.2">
      <c r="A130" s="77" t="s">
        <v>729</v>
      </c>
      <c r="B130" s="96">
        <v>7.4999999999999997E-2</v>
      </c>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c r="AH130" s="77"/>
      <c r="AI130" s="77"/>
      <c r="AJ130" s="77"/>
    </row>
    <row r="131" spans="1:36" ht="12.75" x14ac:dyDescent="0.2">
      <c r="A131" s="103" t="s">
        <v>730</v>
      </c>
      <c r="B131" s="110">
        <v>0.1</v>
      </c>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77"/>
      <c r="AH131" s="77"/>
      <c r="AI131" s="77"/>
      <c r="AJ131" s="77"/>
    </row>
    <row r="132" spans="1:36" ht="12.75" x14ac:dyDescent="0.2">
      <c r="A132" s="103" t="s">
        <v>731</v>
      </c>
      <c r="B132" s="110">
        <v>0.5</v>
      </c>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77"/>
      <c r="AH132" s="77"/>
      <c r="AI132" s="77"/>
      <c r="AJ132" s="77"/>
    </row>
    <row r="133" spans="1:36" ht="12.75" x14ac:dyDescent="0.2">
      <c r="A133" s="85"/>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77"/>
      <c r="AH133" s="77"/>
      <c r="AI133" s="77"/>
      <c r="AJ133" s="77"/>
    </row>
    <row r="134" spans="1:36" ht="12.75" x14ac:dyDescent="0.2">
      <c r="A134" s="123" t="s">
        <v>755</v>
      </c>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c r="AE135" s="103"/>
      <c r="AF135" s="77"/>
      <c r="AG135" s="77"/>
      <c r="AH135" s="77"/>
      <c r="AI135" s="77"/>
      <c r="AJ135" s="77"/>
    </row>
    <row r="136" spans="1:36" ht="12.75" x14ac:dyDescent="0.2">
      <c r="A136" s="103"/>
      <c r="B136" s="103">
        <v>2023</v>
      </c>
      <c r="C136" s="103">
        <v>2024</v>
      </c>
      <c r="D136" s="103">
        <v>2025</v>
      </c>
      <c r="E136" s="103">
        <v>2026</v>
      </c>
      <c r="F136" s="103">
        <v>2027</v>
      </c>
      <c r="G136" s="103">
        <v>2028</v>
      </c>
      <c r="H136" s="103">
        <v>2029</v>
      </c>
      <c r="I136" s="103">
        <v>2030</v>
      </c>
      <c r="J136" s="103">
        <v>2031</v>
      </c>
      <c r="K136" s="103">
        <v>2032</v>
      </c>
      <c r="L136" s="103">
        <v>2033</v>
      </c>
      <c r="M136" s="103">
        <v>2034</v>
      </c>
      <c r="N136" s="103">
        <v>2035</v>
      </c>
      <c r="O136" s="103">
        <v>2036</v>
      </c>
      <c r="P136" s="103">
        <v>2037</v>
      </c>
      <c r="Q136" s="103">
        <v>2038</v>
      </c>
      <c r="R136" s="103">
        <v>2039</v>
      </c>
      <c r="S136" s="103">
        <v>2040</v>
      </c>
      <c r="T136" s="103">
        <v>2041</v>
      </c>
      <c r="U136" s="103">
        <v>2042</v>
      </c>
      <c r="V136" s="103">
        <v>2043</v>
      </c>
      <c r="W136" s="103">
        <v>2044</v>
      </c>
      <c r="X136" s="103">
        <v>2045</v>
      </c>
      <c r="Y136" s="103">
        <v>2046</v>
      </c>
      <c r="Z136" s="103">
        <v>2047</v>
      </c>
      <c r="AA136" s="103">
        <v>2048</v>
      </c>
      <c r="AB136" s="103">
        <v>2049</v>
      </c>
      <c r="AC136" s="103">
        <v>2050</v>
      </c>
      <c r="AD136" s="103"/>
      <c r="AE136" s="103"/>
      <c r="AF136" s="77"/>
      <c r="AG136" s="77"/>
      <c r="AH136" s="77"/>
      <c r="AI136" s="77"/>
      <c r="AJ136" s="77"/>
    </row>
    <row r="137" spans="1:36" ht="12.75" x14ac:dyDescent="0.2">
      <c r="A137" s="77" t="s">
        <v>756</v>
      </c>
      <c r="B137" s="118">
        <f t="shared" ref="B137:C137" si="152">C137</f>
        <v>0.37940369807497465</v>
      </c>
      <c r="C137" s="118">
        <f t="shared" si="152"/>
        <v>0.37940369807497465</v>
      </c>
      <c r="D137" s="118">
        <f t="shared" ref="D137:AC137" si="153">(($B$127*C34+$B$126*(1-C34))+($B$129*C64+$B$128*(1-C64))+($B$131*$B$132))*(1-$B$130)*E124</f>
        <v>0.37940369807497465</v>
      </c>
      <c r="E137" s="118">
        <f t="shared" si="153"/>
        <v>0.38527608915906791</v>
      </c>
      <c r="F137" s="118">
        <f t="shared" si="153"/>
        <v>0.39114848024316112</v>
      </c>
      <c r="G137" s="118">
        <f t="shared" si="153"/>
        <v>0.39093521895755939</v>
      </c>
      <c r="H137" s="118">
        <f t="shared" si="153"/>
        <v>0.39076460992907802</v>
      </c>
      <c r="I137" s="118">
        <f t="shared" si="153"/>
        <v>0.39062502072395688</v>
      </c>
      <c r="J137" s="118">
        <f t="shared" si="153"/>
        <v>0.39062502072395688</v>
      </c>
      <c r="K137" s="118">
        <f t="shared" si="153"/>
        <v>0.39062502072395688</v>
      </c>
      <c r="L137" s="118">
        <f t="shared" si="153"/>
        <v>0.39062502072395688</v>
      </c>
      <c r="M137" s="118">
        <f t="shared" si="153"/>
        <v>0.39062502072395688</v>
      </c>
      <c r="N137" s="118">
        <f t="shared" si="153"/>
        <v>0.39062502072395688</v>
      </c>
      <c r="O137" s="118">
        <f t="shared" si="153"/>
        <v>0.39062502072395688</v>
      </c>
      <c r="P137" s="118">
        <f t="shared" si="153"/>
        <v>0.29296876554296769</v>
      </c>
      <c r="Q137" s="118">
        <f t="shared" si="153"/>
        <v>0.19531251036197844</v>
      </c>
      <c r="R137" s="118">
        <f t="shared" si="153"/>
        <v>0</v>
      </c>
      <c r="S137" s="118">
        <f t="shared" si="153"/>
        <v>0</v>
      </c>
      <c r="T137" s="118">
        <f t="shared" si="153"/>
        <v>0</v>
      </c>
      <c r="U137" s="118">
        <f t="shared" si="153"/>
        <v>0</v>
      </c>
      <c r="V137" s="118">
        <f t="shared" si="153"/>
        <v>0</v>
      </c>
      <c r="W137" s="103">
        <f t="shared" si="153"/>
        <v>0</v>
      </c>
      <c r="X137" s="103">
        <f t="shared" si="153"/>
        <v>0</v>
      </c>
      <c r="Y137" s="103">
        <f t="shared" si="153"/>
        <v>0</v>
      </c>
      <c r="Z137" s="103">
        <f t="shared" si="153"/>
        <v>0</v>
      </c>
      <c r="AA137" s="103">
        <f t="shared" si="153"/>
        <v>0</v>
      </c>
      <c r="AB137" s="103">
        <f t="shared" si="153"/>
        <v>0</v>
      </c>
      <c r="AC137" s="103">
        <f t="shared" si="153"/>
        <v>0</v>
      </c>
      <c r="AD137" s="103"/>
      <c r="AE137" s="103"/>
      <c r="AF137" s="77"/>
      <c r="AG137" s="77"/>
      <c r="AH137" s="77"/>
      <c r="AI137" s="77"/>
      <c r="AJ137" s="77"/>
    </row>
    <row r="138" spans="1:36" ht="12.75" x14ac:dyDescent="0.2">
      <c r="A138" s="103"/>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03"/>
      <c r="X138" s="103"/>
      <c r="Y138" s="103"/>
      <c r="Z138" s="103"/>
      <c r="AA138" s="103"/>
      <c r="AB138" s="103"/>
      <c r="AC138" s="103"/>
      <c r="AD138" s="103"/>
      <c r="AE138" s="103"/>
      <c r="AF138" s="77"/>
      <c r="AG138" s="77"/>
      <c r="AH138" s="77"/>
      <c r="AI138" s="77"/>
      <c r="AJ138" s="77"/>
    </row>
    <row r="139" spans="1:36" ht="12.75" x14ac:dyDescent="0.2">
      <c r="A139" s="103"/>
      <c r="B139" s="118">
        <v>2023</v>
      </c>
      <c r="C139" s="118">
        <v>2024</v>
      </c>
      <c r="D139" s="118">
        <v>2025</v>
      </c>
      <c r="E139" s="118">
        <v>2026</v>
      </c>
      <c r="F139" s="118">
        <v>2027</v>
      </c>
      <c r="G139" s="118">
        <v>2028</v>
      </c>
      <c r="H139" s="118">
        <v>2029</v>
      </c>
      <c r="I139" s="118">
        <v>2030</v>
      </c>
      <c r="J139" s="118">
        <v>2031</v>
      </c>
      <c r="K139" s="118">
        <v>2032</v>
      </c>
      <c r="L139" s="118">
        <v>2033</v>
      </c>
      <c r="M139" s="118">
        <v>2034</v>
      </c>
      <c r="N139" s="118">
        <v>2035</v>
      </c>
      <c r="O139" s="118">
        <v>2036</v>
      </c>
      <c r="P139" s="118">
        <v>2037</v>
      </c>
      <c r="Q139" s="118">
        <v>2038</v>
      </c>
      <c r="R139" s="118">
        <v>2039</v>
      </c>
      <c r="S139" s="118">
        <v>2040</v>
      </c>
      <c r="T139" s="118">
        <v>2041</v>
      </c>
      <c r="U139" s="118">
        <v>2042</v>
      </c>
      <c r="V139" s="118">
        <v>2043</v>
      </c>
      <c r="W139" s="103">
        <v>2044</v>
      </c>
      <c r="X139" s="103">
        <v>2045</v>
      </c>
      <c r="Y139" s="103">
        <v>2046</v>
      </c>
      <c r="Z139" s="103">
        <v>2047</v>
      </c>
      <c r="AA139" s="103">
        <v>2048</v>
      </c>
      <c r="AB139" s="103">
        <v>2049</v>
      </c>
      <c r="AC139" s="103">
        <v>2050</v>
      </c>
      <c r="AD139" s="103"/>
      <c r="AE139" s="103"/>
      <c r="AF139" s="77"/>
      <c r="AG139" s="77"/>
      <c r="AH139" s="77"/>
      <c r="AI139" s="77"/>
      <c r="AJ139" s="77"/>
    </row>
    <row r="140" spans="1:36" ht="12.75" x14ac:dyDescent="0.2">
      <c r="A140" s="77" t="s">
        <v>757</v>
      </c>
      <c r="B140" s="118">
        <f t="shared" ref="B140:C140" si="154">C140</f>
        <v>0.41625000000000001</v>
      </c>
      <c r="C140" s="118">
        <f t="shared" si="154"/>
        <v>0.41625000000000001</v>
      </c>
      <c r="D140" s="118">
        <f t="shared" ref="D140:AC140" si="155">(($B$127*C34+$B$126*(1-C34))+($B$129*C66+$B$128*(1-C66))+($B$131*$B$132))*(1-$B$130)*E124</f>
        <v>0.41625000000000001</v>
      </c>
      <c r="E140" s="118">
        <f t="shared" si="155"/>
        <v>0.41625000000000001</v>
      </c>
      <c r="F140" s="118">
        <f t="shared" si="155"/>
        <v>0.41625000000000001</v>
      </c>
      <c r="G140" s="118">
        <f t="shared" si="155"/>
        <v>0.41625000000000001</v>
      </c>
      <c r="H140" s="118">
        <f t="shared" si="155"/>
        <v>0.41625000000000001</v>
      </c>
      <c r="I140" s="118">
        <f t="shared" si="155"/>
        <v>0.41625000000000001</v>
      </c>
      <c r="J140" s="118">
        <f t="shared" si="155"/>
        <v>0.41625000000000001</v>
      </c>
      <c r="K140" s="118">
        <f t="shared" si="155"/>
        <v>0.41625000000000001</v>
      </c>
      <c r="L140" s="118">
        <f t="shared" si="155"/>
        <v>0.41625000000000001</v>
      </c>
      <c r="M140" s="118">
        <f t="shared" si="155"/>
        <v>0.41625000000000001</v>
      </c>
      <c r="N140" s="118">
        <f t="shared" si="155"/>
        <v>0.41625000000000001</v>
      </c>
      <c r="O140" s="118">
        <f t="shared" si="155"/>
        <v>0.41625000000000001</v>
      </c>
      <c r="P140" s="118">
        <f t="shared" si="155"/>
        <v>0.31218750000000001</v>
      </c>
      <c r="Q140" s="118">
        <f t="shared" si="155"/>
        <v>0.208125</v>
      </c>
      <c r="R140" s="118">
        <f t="shared" si="155"/>
        <v>0</v>
      </c>
      <c r="S140" s="118">
        <f t="shared" si="155"/>
        <v>0</v>
      </c>
      <c r="T140" s="118">
        <f t="shared" si="155"/>
        <v>0</v>
      </c>
      <c r="U140" s="118">
        <f t="shared" si="155"/>
        <v>0</v>
      </c>
      <c r="V140" s="118">
        <f t="shared" si="155"/>
        <v>0</v>
      </c>
      <c r="W140" s="103">
        <f t="shared" si="155"/>
        <v>0</v>
      </c>
      <c r="X140" s="103">
        <f t="shared" si="155"/>
        <v>0</v>
      </c>
      <c r="Y140" s="103">
        <f t="shared" si="155"/>
        <v>0</v>
      </c>
      <c r="Z140" s="103">
        <f t="shared" si="155"/>
        <v>0</v>
      </c>
      <c r="AA140" s="103">
        <f t="shared" si="155"/>
        <v>0</v>
      </c>
      <c r="AB140" s="103">
        <f t="shared" si="155"/>
        <v>0</v>
      </c>
      <c r="AC140" s="103">
        <f t="shared" si="155"/>
        <v>0</v>
      </c>
      <c r="AD140" s="103"/>
      <c r="AE140" s="103"/>
      <c r="AF140" s="77"/>
      <c r="AG140" s="77"/>
      <c r="AH140" s="77"/>
      <c r="AI140" s="77"/>
      <c r="AJ140" s="77"/>
    </row>
    <row r="141" spans="1:36" ht="12.75" x14ac:dyDescent="0.2">
      <c r="A141" s="77"/>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03"/>
      <c r="X141" s="103"/>
      <c r="Y141" s="103"/>
      <c r="Z141" s="103"/>
      <c r="AA141" s="103"/>
      <c r="AB141" s="103"/>
      <c r="AC141" s="103"/>
      <c r="AD141" s="103"/>
      <c r="AE141" s="103"/>
      <c r="AF141" s="77"/>
      <c r="AG141" s="77"/>
      <c r="AH141" s="77"/>
      <c r="AI141" s="77"/>
      <c r="AJ141" s="77"/>
    </row>
    <row r="142" spans="1:36" ht="12.75" x14ac:dyDescent="0.2">
      <c r="A142" s="103"/>
      <c r="B142" s="118">
        <v>2023</v>
      </c>
      <c r="C142" s="118">
        <v>2024</v>
      </c>
      <c r="D142" s="118">
        <v>2025</v>
      </c>
      <c r="E142" s="118">
        <v>2026</v>
      </c>
      <c r="F142" s="118">
        <v>2027</v>
      </c>
      <c r="G142" s="118">
        <v>2028</v>
      </c>
      <c r="H142" s="118">
        <v>2029</v>
      </c>
      <c r="I142" s="118">
        <v>2030</v>
      </c>
      <c r="J142" s="118">
        <v>2031</v>
      </c>
      <c r="K142" s="118">
        <v>2032</v>
      </c>
      <c r="L142" s="118">
        <v>2033</v>
      </c>
      <c r="M142" s="118">
        <v>2034</v>
      </c>
      <c r="N142" s="118">
        <v>2035</v>
      </c>
      <c r="O142" s="118">
        <v>2036</v>
      </c>
      <c r="P142" s="118">
        <v>2037</v>
      </c>
      <c r="Q142" s="118">
        <v>2038</v>
      </c>
      <c r="R142" s="118">
        <v>2039</v>
      </c>
      <c r="S142" s="118">
        <v>2040</v>
      </c>
      <c r="T142" s="118">
        <v>2041</v>
      </c>
      <c r="U142" s="118">
        <v>2042</v>
      </c>
      <c r="V142" s="118">
        <v>2043</v>
      </c>
      <c r="W142" s="103">
        <v>2044</v>
      </c>
      <c r="X142" s="103">
        <v>2045</v>
      </c>
      <c r="Y142" s="103">
        <v>2046</v>
      </c>
      <c r="Z142" s="103">
        <v>2047</v>
      </c>
      <c r="AA142" s="103">
        <v>2048</v>
      </c>
      <c r="AB142" s="103">
        <v>2049</v>
      </c>
      <c r="AC142" s="103">
        <v>2050</v>
      </c>
      <c r="AD142" s="103"/>
      <c r="AE142" s="103"/>
      <c r="AF142" s="77"/>
      <c r="AG142" s="77"/>
      <c r="AH142" s="77"/>
      <c r="AI142" s="77"/>
      <c r="AJ142" s="77"/>
    </row>
    <row r="143" spans="1:36" ht="12.75" x14ac:dyDescent="0.2">
      <c r="A143" s="77" t="s">
        <v>758</v>
      </c>
      <c r="B143" s="118">
        <f t="shared" ref="B143:C143" si="156">C143</f>
        <v>0.41625000000000001</v>
      </c>
      <c r="C143" s="118">
        <f t="shared" si="156"/>
        <v>0.41625000000000001</v>
      </c>
      <c r="D143" s="118">
        <f t="shared" ref="D143:AC143" si="157">(($B$127*C34+$B$126*(1-C34))+($B$129*C66+$B$128*(1-C66))+($B$131*$B$132))*(1-$B$130)*E124</f>
        <v>0.41625000000000001</v>
      </c>
      <c r="E143" s="118">
        <f t="shared" si="157"/>
        <v>0.41625000000000001</v>
      </c>
      <c r="F143" s="118">
        <f t="shared" si="157"/>
        <v>0.41625000000000001</v>
      </c>
      <c r="G143" s="118">
        <f t="shared" si="157"/>
        <v>0.41625000000000001</v>
      </c>
      <c r="H143" s="118">
        <f t="shared" si="157"/>
        <v>0.41625000000000001</v>
      </c>
      <c r="I143" s="118">
        <f t="shared" si="157"/>
        <v>0.41625000000000001</v>
      </c>
      <c r="J143" s="118">
        <f t="shared" si="157"/>
        <v>0.41625000000000001</v>
      </c>
      <c r="K143" s="118">
        <f t="shared" si="157"/>
        <v>0.41625000000000001</v>
      </c>
      <c r="L143" s="118">
        <f t="shared" si="157"/>
        <v>0.41625000000000001</v>
      </c>
      <c r="M143" s="118">
        <f t="shared" si="157"/>
        <v>0.41625000000000001</v>
      </c>
      <c r="N143" s="118">
        <f t="shared" si="157"/>
        <v>0.41625000000000001</v>
      </c>
      <c r="O143" s="118">
        <f t="shared" si="157"/>
        <v>0.41625000000000001</v>
      </c>
      <c r="P143" s="118">
        <f t="shared" si="157"/>
        <v>0.31218750000000001</v>
      </c>
      <c r="Q143" s="118">
        <f t="shared" si="157"/>
        <v>0.208125</v>
      </c>
      <c r="R143" s="118">
        <f t="shared" si="157"/>
        <v>0</v>
      </c>
      <c r="S143" s="118">
        <f t="shared" si="157"/>
        <v>0</v>
      </c>
      <c r="T143" s="118">
        <f t="shared" si="157"/>
        <v>0</v>
      </c>
      <c r="U143" s="118">
        <f t="shared" si="157"/>
        <v>0</v>
      </c>
      <c r="V143" s="118">
        <f t="shared" si="157"/>
        <v>0</v>
      </c>
      <c r="W143" s="103">
        <f t="shared" si="157"/>
        <v>0</v>
      </c>
      <c r="X143" s="103">
        <f t="shared" si="157"/>
        <v>0</v>
      </c>
      <c r="Y143" s="103">
        <f t="shared" si="157"/>
        <v>0</v>
      </c>
      <c r="Z143" s="103">
        <f t="shared" si="157"/>
        <v>0</v>
      </c>
      <c r="AA143" s="103">
        <f t="shared" si="157"/>
        <v>0</v>
      </c>
      <c r="AB143" s="103">
        <f t="shared" si="157"/>
        <v>0</v>
      </c>
      <c r="AC143" s="103">
        <f t="shared" si="157"/>
        <v>0</v>
      </c>
      <c r="AD143" s="103"/>
      <c r="AE143" s="103"/>
      <c r="AF143" s="77"/>
      <c r="AG143" s="77"/>
      <c r="AH143" s="77"/>
      <c r="AI143" s="77"/>
      <c r="AJ143" s="77"/>
    </row>
    <row r="144" spans="1:36" ht="12.75" x14ac:dyDescent="0.2">
      <c r="A144" s="103"/>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03"/>
      <c r="X144" s="103"/>
      <c r="Y144" s="103"/>
      <c r="Z144" s="103"/>
      <c r="AA144" s="103"/>
      <c r="AB144" s="103"/>
      <c r="AC144" s="103"/>
      <c r="AD144" s="103"/>
      <c r="AE144" s="103"/>
      <c r="AF144" s="77"/>
      <c r="AG144" s="77"/>
      <c r="AH144" s="77"/>
      <c r="AI144" s="77"/>
      <c r="AJ144" s="77"/>
    </row>
    <row r="145" spans="1:36" ht="12.75" x14ac:dyDescent="0.2">
      <c r="A145" s="103"/>
      <c r="B145" s="118">
        <v>2023</v>
      </c>
      <c r="C145" s="118">
        <v>2024</v>
      </c>
      <c r="D145" s="118">
        <v>2025</v>
      </c>
      <c r="E145" s="118">
        <v>2026</v>
      </c>
      <c r="F145" s="118">
        <v>2027</v>
      </c>
      <c r="G145" s="118">
        <v>2028</v>
      </c>
      <c r="H145" s="118">
        <v>2029</v>
      </c>
      <c r="I145" s="118">
        <v>2030</v>
      </c>
      <c r="J145" s="118">
        <v>2031</v>
      </c>
      <c r="K145" s="118">
        <v>2032</v>
      </c>
      <c r="L145" s="118">
        <v>2033</v>
      </c>
      <c r="M145" s="118">
        <v>2034</v>
      </c>
      <c r="N145" s="118">
        <v>2035</v>
      </c>
      <c r="O145" s="118">
        <v>2036</v>
      </c>
      <c r="P145" s="118">
        <v>2037</v>
      </c>
      <c r="Q145" s="118">
        <v>2038</v>
      </c>
      <c r="R145" s="118">
        <v>2039</v>
      </c>
      <c r="S145" s="118">
        <v>2040</v>
      </c>
      <c r="T145" s="118">
        <v>2041</v>
      </c>
      <c r="U145" s="118">
        <v>2042</v>
      </c>
      <c r="V145" s="118">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759</v>
      </c>
      <c r="B146" s="118">
        <f t="shared" ref="B146:C146" si="158">C146</f>
        <v>0.41625000000000001</v>
      </c>
      <c r="C146" s="118">
        <f t="shared" si="158"/>
        <v>0.41625000000000001</v>
      </c>
      <c r="D146" s="118">
        <f t="shared" ref="D146:AC146" si="159">(($B$127*C34+$B$126*(1-C34))+($B$129*C66+$B$128*(1-C66))+($B$131*$B$132))*(1-$B$130)*E124</f>
        <v>0.41625000000000001</v>
      </c>
      <c r="E146" s="118">
        <f t="shared" si="159"/>
        <v>0.41625000000000001</v>
      </c>
      <c r="F146" s="118">
        <f t="shared" si="159"/>
        <v>0.41625000000000001</v>
      </c>
      <c r="G146" s="118">
        <f t="shared" si="159"/>
        <v>0.41625000000000001</v>
      </c>
      <c r="H146" s="118">
        <f t="shared" si="159"/>
        <v>0.41625000000000001</v>
      </c>
      <c r="I146" s="118">
        <f t="shared" si="159"/>
        <v>0.41625000000000001</v>
      </c>
      <c r="J146" s="118">
        <f t="shared" si="159"/>
        <v>0.41625000000000001</v>
      </c>
      <c r="K146" s="118">
        <f t="shared" si="159"/>
        <v>0.41625000000000001</v>
      </c>
      <c r="L146" s="118">
        <f t="shared" si="159"/>
        <v>0.41625000000000001</v>
      </c>
      <c r="M146" s="118">
        <f t="shared" si="159"/>
        <v>0.41625000000000001</v>
      </c>
      <c r="N146" s="118">
        <f t="shared" si="159"/>
        <v>0.41625000000000001</v>
      </c>
      <c r="O146" s="118">
        <f t="shared" si="159"/>
        <v>0.41625000000000001</v>
      </c>
      <c r="P146" s="118">
        <f t="shared" si="159"/>
        <v>0.31218750000000001</v>
      </c>
      <c r="Q146" s="118">
        <f t="shared" si="159"/>
        <v>0.208125</v>
      </c>
      <c r="R146" s="118">
        <f t="shared" si="159"/>
        <v>0</v>
      </c>
      <c r="S146" s="118">
        <f t="shared" si="159"/>
        <v>0</v>
      </c>
      <c r="T146" s="118">
        <f t="shared" si="159"/>
        <v>0</v>
      </c>
      <c r="U146" s="118">
        <f t="shared" si="159"/>
        <v>0</v>
      </c>
      <c r="V146" s="118">
        <f t="shared" si="159"/>
        <v>0</v>
      </c>
      <c r="W146" s="103">
        <f t="shared" si="159"/>
        <v>0</v>
      </c>
      <c r="X146" s="103">
        <f t="shared" si="159"/>
        <v>0</v>
      </c>
      <c r="Y146" s="103">
        <f t="shared" si="159"/>
        <v>0</v>
      </c>
      <c r="Z146" s="103">
        <f t="shared" si="159"/>
        <v>0</v>
      </c>
      <c r="AA146" s="103">
        <f t="shared" si="159"/>
        <v>0</v>
      </c>
      <c r="AB146" s="103">
        <f t="shared" si="159"/>
        <v>0</v>
      </c>
      <c r="AC146" s="103">
        <f t="shared" si="159"/>
        <v>0</v>
      </c>
      <c r="AD146" s="103"/>
      <c r="AE146" s="103"/>
      <c r="AF146" s="77"/>
      <c r="AG146" s="77"/>
      <c r="AH146" s="77"/>
      <c r="AI146" s="77"/>
      <c r="AJ146" s="77"/>
    </row>
    <row r="147" spans="1:36" ht="12.75" x14ac:dyDescent="0.2">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5"/>
      <c r="AI147" s="85"/>
      <c r="AJ147" s="85"/>
    </row>
    <row r="148" spans="1:36" ht="12.75" x14ac:dyDescent="0.2">
      <c r="A148" s="81" t="s">
        <v>823</v>
      </c>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row>
    <row r="149" spans="1:36" ht="12.75" x14ac:dyDescent="0.2">
      <c r="A149" s="77" t="s">
        <v>825</v>
      </c>
      <c r="B149" s="77">
        <v>2021</v>
      </c>
      <c r="C149" s="77">
        <v>2022</v>
      </c>
      <c r="D149" s="77">
        <v>2023</v>
      </c>
      <c r="E149" s="77">
        <v>2024</v>
      </c>
      <c r="F149" s="77">
        <v>2025</v>
      </c>
      <c r="G149" s="77">
        <v>2026</v>
      </c>
      <c r="H149" s="77">
        <v>2027</v>
      </c>
      <c r="I149" s="77">
        <v>2028</v>
      </c>
      <c r="J149" s="77">
        <v>2029</v>
      </c>
      <c r="K149" s="77">
        <v>2030</v>
      </c>
      <c r="L149" s="77">
        <v>2031</v>
      </c>
      <c r="M149" s="77">
        <v>2032</v>
      </c>
      <c r="N149" s="77">
        <v>2033</v>
      </c>
      <c r="O149" s="77">
        <v>2034</v>
      </c>
      <c r="P149" s="77">
        <v>2035</v>
      </c>
      <c r="Q149" s="77">
        <v>2036</v>
      </c>
      <c r="R149" s="77">
        <v>2037</v>
      </c>
      <c r="S149" s="77">
        <v>2038</v>
      </c>
      <c r="T149" s="77">
        <v>2039</v>
      </c>
      <c r="U149" s="77">
        <v>2040</v>
      </c>
      <c r="V149" s="77">
        <v>2041</v>
      </c>
      <c r="W149" s="77">
        <v>2042</v>
      </c>
      <c r="X149" s="77">
        <v>2043</v>
      </c>
      <c r="Y149" s="77">
        <v>2044</v>
      </c>
      <c r="Z149" s="77">
        <v>2045</v>
      </c>
      <c r="AA149" s="77">
        <v>2046</v>
      </c>
      <c r="AB149" s="77">
        <v>2047</v>
      </c>
      <c r="AC149" s="77">
        <v>2048</v>
      </c>
      <c r="AD149" s="77">
        <v>2049</v>
      </c>
      <c r="AE149" s="77">
        <v>2050</v>
      </c>
      <c r="AF149" s="77">
        <v>2050</v>
      </c>
      <c r="AG149" s="77">
        <v>2050</v>
      </c>
      <c r="AH149" s="77"/>
      <c r="AI149" s="77"/>
      <c r="AJ149" s="77"/>
    </row>
    <row r="150" spans="1:36" ht="12.75" x14ac:dyDescent="0.2">
      <c r="A150" s="77" t="s">
        <v>826</v>
      </c>
      <c r="B150" s="77">
        <v>20</v>
      </c>
      <c r="C150" s="77">
        <v>20</v>
      </c>
      <c r="D150" s="77">
        <v>20</v>
      </c>
      <c r="E150" s="77">
        <v>20</v>
      </c>
      <c r="F150" s="77">
        <v>20</v>
      </c>
      <c r="G150" s="77">
        <v>20</v>
      </c>
      <c r="H150" s="77">
        <v>20</v>
      </c>
      <c r="I150" s="77">
        <v>20</v>
      </c>
      <c r="J150" s="77">
        <v>20</v>
      </c>
      <c r="K150" s="77">
        <v>20</v>
      </c>
      <c r="L150" s="77">
        <v>20</v>
      </c>
      <c r="M150" s="77">
        <v>20</v>
      </c>
      <c r="N150" s="77">
        <v>20</v>
      </c>
      <c r="O150" s="77">
        <v>20</v>
      </c>
      <c r="P150" s="77">
        <v>20</v>
      </c>
      <c r="Q150" s="77">
        <v>20</v>
      </c>
      <c r="R150" s="77">
        <v>20</v>
      </c>
      <c r="S150" s="77">
        <v>20</v>
      </c>
      <c r="T150" s="77">
        <v>20</v>
      </c>
      <c r="U150" s="77">
        <v>20</v>
      </c>
      <c r="V150" s="77">
        <v>20</v>
      </c>
      <c r="W150" s="77">
        <v>20</v>
      </c>
      <c r="X150" s="77">
        <v>20</v>
      </c>
      <c r="Y150" s="77">
        <v>20</v>
      </c>
      <c r="Z150" s="77">
        <v>20</v>
      </c>
      <c r="AA150" s="77">
        <v>20</v>
      </c>
      <c r="AB150" s="77">
        <v>20</v>
      </c>
      <c r="AC150" s="77">
        <v>20</v>
      </c>
      <c r="AD150" s="77">
        <v>20</v>
      </c>
      <c r="AE150" s="77">
        <v>20</v>
      </c>
      <c r="AF150" s="77">
        <v>20</v>
      </c>
      <c r="AG150" s="77">
        <v>20</v>
      </c>
      <c r="AH150" s="77"/>
      <c r="AI150" s="77"/>
      <c r="AJ150" s="77"/>
    </row>
    <row r="151" spans="1:36" ht="12.75" x14ac:dyDescent="0.2">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2.75" x14ac:dyDescent="0.2">
      <c r="A152" s="77" t="s">
        <v>760</v>
      </c>
      <c r="B152" s="77">
        <v>2020</v>
      </c>
      <c r="C152" s="77">
        <v>2021</v>
      </c>
      <c r="D152" s="77">
        <v>2022</v>
      </c>
      <c r="E152" s="77">
        <v>2023</v>
      </c>
      <c r="F152" s="77">
        <v>2024</v>
      </c>
      <c r="G152" s="77">
        <v>2025</v>
      </c>
      <c r="H152" s="77">
        <v>2026</v>
      </c>
      <c r="I152" s="77">
        <v>2027</v>
      </c>
      <c r="J152" s="77">
        <v>2028</v>
      </c>
      <c r="K152" s="77">
        <v>2029</v>
      </c>
      <c r="L152" s="77">
        <v>2030</v>
      </c>
      <c r="M152" s="77">
        <v>2031</v>
      </c>
      <c r="N152" s="77">
        <v>2032</v>
      </c>
      <c r="O152" s="77">
        <v>2033</v>
      </c>
      <c r="P152" s="77">
        <v>2034</v>
      </c>
      <c r="Q152" s="77">
        <v>2035</v>
      </c>
      <c r="R152" s="77">
        <v>2036</v>
      </c>
      <c r="S152" s="77">
        <v>2037</v>
      </c>
      <c r="T152" s="77">
        <v>2038</v>
      </c>
      <c r="U152" s="77">
        <v>2039</v>
      </c>
      <c r="V152" s="77">
        <v>2040</v>
      </c>
      <c r="W152" s="77">
        <v>2041</v>
      </c>
      <c r="X152" s="77">
        <v>2042</v>
      </c>
      <c r="Y152" s="77">
        <v>2043</v>
      </c>
      <c r="Z152" s="77">
        <v>2044</v>
      </c>
      <c r="AA152" s="77">
        <v>2045</v>
      </c>
      <c r="AB152" s="77">
        <v>2046</v>
      </c>
      <c r="AC152" s="77">
        <v>2047</v>
      </c>
      <c r="AD152" s="77">
        <v>2048</v>
      </c>
      <c r="AE152" s="77">
        <v>2049</v>
      </c>
      <c r="AF152" s="77">
        <v>2050</v>
      </c>
      <c r="AG152" s="77"/>
      <c r="AH152" s="77"/>
      <c r="AI152" s="77"/>
      <c r="AJ152" s="77"/>
    </row>
    <row r="153" spans="1:36" ht="12.75" x14ac:dyDescent="0.2">
      <c r="A153" s="77" t="s">
        <v>761</v>
      </c>
      <c r="B153" s="77">
        <v>0.44</v>
      </c>
      <c r="C153" s="77">
        <v>0.44</v>
      </c>
      <c r="D153" s="77">
        <v>0.44</v>
      </c>
      <c r="E153" s="77">
        <v>0.44</v>
      </c>
      <c r="F153" s="77">
        <v>0.44</v>
      </c>
      <c r="G153" s="77">
        <v>0.44</v>
      </c>
      <c r="H153" s="77">
        <v>0.44</v>
      </c>
      <c r="I153" s="77">
        <v>0.44</v>
      </c>
      <c r="J153" s="77">
        <v>0.44</v>
      </c>
      <c r="K153" s="77">
        <v>0.44</v>
      </c>
      <c r="L153" s="77">
        <v>0.44</v>
      </c>
      <c r="M153" s="77">
        <v>0.44</v>
      </c>
      <c r="N153" s="77">
        <v>0.44</v>
      </c>
      <c r="O153" s="77">
        <v>0.44</v>
      </c>
      <c r="P153" s="77">
        <v>0.44</v>
      </c>
      <c r="Q153" s="77">
        <v>0.44</v>
      </c>
      <c r="R153" s="77">
        <v>0.44</v>
      </c>
      <c r="S153" s="77">
        <v>0.44</v>
      </c>
      <c r="T153" s="77">
        <v>0.44</v>
      </c>
      <c r="U153" s="77">
        <v>0.44</v>
      </c>
      <c r="V153" s="77">
        <v>0.44</v>
      </c>
      <c r="W153" s="77">
        <v>0.44</v>
      </c>
      <c r="X153" s="77">
        <v>0.44</v>
      </c>
      <c r="Y153" s="77">
        <v>0.44</v>
      </c>
      <c r="Z153" s="77">
        <v>0.44</v>
      </c>
      <c r="AA153" s="77">
        <v>0.44</v>
      </c>
      <c r="AB153" s="77">
        <v>0.44</v>
      </c>
      <c r="AC153" s="77">
        <v>0.44</v>
      </c>
      <c r="AD153" s="77">
        <v>0.44</v>
      </c>
      <c r="AE153" s="77">
        <v>0.44</v>
      </c>
      <c r="AF153" s="77">
        <v>0.44</v>
      </c>
      <c r="AG153" s="77"/>
      <c r="AH153" s="77"/>
      <c r="AI153" s="77"/>
      <c r="AJ153" s="77"/>
    </row>
    <row r="154" spans="1:36" ht="12.75" x14ac:dyDescent="0.2">
      <c r="A154" s="77" t="s">
        <v>762</v>
      </c>
      <c r="B154" s="77">
        <v>0</v>
      </c>
      <c r="C154" s="77">
        <v>0</v>
      </c>
      <c r="D154" s="77">
        <v>0</v>
      </c>
      <c r="E154" s="77">
        <v>0</v>
      </c>
      <c r="F154" s="77">
        <v>0</v>
      </c>
      <c r="G154" s="77">
        <v>0</v>
      </c>
      <c r="H154" s="77">
        <v>0</v>
      </c>
      <c r="I154" s="77">
        <v>0</v>
      </c>
      <c r="J154" s="77">
        <v>0</v>
      </c>
      <c r="K154" s="77">
        <v>0</v>
      </c>
      <c r="L154" s="77">
        <v>0</v>
      </c>
      <c r="M154" s="77">
        <v>0</v>
      </c>
      <c r="N154" s="77">
        <v>0</v>
      </c>
      <c r="O154" s="77">
        <v>0</v>
      </c>
      <c r="P154" s="77">
        <v>0</v>
      </c>
      <c r="Q154" s="77">
        <v>0</v>
      </c>
      <c r="R154" s="77">
        <v>0</v>
      </c>
      <c r="S154" s="77">
        <v>0</v>
      </c>
      <c r="T154" s="77">
        <v>0</v>
      </c>
      <c r="U154" s="77">
        <v>0</v>
      </c>
      <c r="V154" s="77">
        <v>0</v>
      </c>
      <c r="W154" s="77">
        <v>0</v>
      </c>
      <c r="X154" s="77">
        <v>0</v>
      </c>
      <c r="Y154" s="77">
        <v>0</v>
      </c>
      <c r="Z154" s="77">
        <v>0</v>
      </c>
      <c r="AA154" s="77">
        <v>0</v>
      </c>
      <c r="AB154" s="77">
        <v>0</v>
      </c>
      <c r="AC154" s="77">
        <v>0</v>
      </c>
      <c r="AD154" s="77">
        <v>0</v>
      </c>
      <c r="AE154" s="77">
        <v>0</v>
      </c>
      <c r="AF154" s="77">
        <v>0</v>
      </c>
      <c r="AG154" s="77"/>
      <c r="AH154" s="77"/>
      <c r="AI154" s="77"/>
      <c r="AJ154" s="77"/>
    </row>
    <row r="155" spans="1:36" ht="12.75" x14ac:dyDescent="0.2">
      <c r="A155" s="77" t="s">
        <v>763</v>
      </c>
      <c r="B155" s="77">
        <v>0.48399999999999999</v>
      </c>
      <c r="C155" s="77">
        <v>0.48399999999999999</v>
      </c>
      <c r="D155" s="77">
        <v>0.48399999999999999</v>
      </c>
      <c r="E155" s="77">
        <v>0.48399999999999999</v>
      </c>
      <c r="F155" s="77">
        <v>0.48399999999999999</v>
      </c>
      <c r="G155" s="77">
        <v>0.48399999999999999</v>
      </c>
      <c r="H155" s="77">
        <v>0.48399999999999999</v>
      </c>
      <c r="I155" s="77">
        <v>0.48399999999999999</v>
      </c>
      <c r="J155" s="77">
        <v>0.48399999999999999</v>
      </c>
      <c r="K155" s="77">
        <v>0.48399999999999999</v>
      </c>
      <c r="L155" s="77">
        <v>0.48399999999999999</v>
      </c>
      <c r="M155" s="77">
        <v>0.48399999999999999</v>
      </c>
      <c r="N155" s="77">
        <v>0.48399999999999999</v>
      </c>
      <c r="O155" s="77">
        <v>0.48399999999999999</v>
      </c>
      <c r="P155" s="77">
        <v>0.48399999999999999</v>
      </c>
      <c r="Q155" s="77">
        <v>0.48399999999999999</v>
      </c>
      <c r="R155" s="77">
        <v>0.48399999999999999</v>
      </c>
      <c r="S155" s="77">
        <v>0.48399999999999999</v>
      </c>
      <c r="T155" s="77">
        <v>0.48399999999999999</v>
      </c>
      <c r="U155" s="77">
        <v>0.48399999999999999</v>
      </c>
      <c r="V155" s="77">
        <v>0.48399999999999999</v>
      </c>
      <c r="W155" s="77">
        <v>0.48399999999999999</v>
      </c>
      <c r="X155" s="77">
        <v>0.48399999999999999</v>
      </c>
      <c r="Y155" s="77">
        <v>0.48399999999999999</v>
      </c>
      <c r="Z155" s="77">
        <v>0.48399999999999999</v>
      </c>
      <c r="AA155" s="77">
        <v>0.48399999999999999</v>
      </c>
      <c r="AB155" s="77">
        <v>0.48399999999999999</v>
      </c>
      <c r="AC155" s="77">
        <v>0.48399999999999999</v>
      </c>
      <c r="AD155" s="77">
        <v>0.48399999999999999</v>
      </c>
      <c r="AE155" s="77">
        <v>0.48399999999999999</v>
      </c>
      <c r="AF155" s="77">
        <v>0.48399999999999999</v>
      </c>
      <c r="AG155" s="77"/>
      <c r="AH155" s="77"/>
      <c r="AI155" s="77"/>
      <c r="AJ155" s="77"/>
    </row>
    <row r="156" spans="1:36" ht="12.75" x14ac:dyDescent="0.2">
      <c r="A156" s="77" t="s">
        <v>764</v>
      </c>
      <c r="B156" s="77">
        <v>0.14199999999999999</v>
      </c>
      <c r="C156" s="77">
        <v>0.14199999999999999</v>
      </c>
      <c r="D156" s="77">
        <v>0.14199999999999999</v>
      </c>
      <c r="E156" s="77">
        <v>0.14199999999999999</v>
      </c>
      <c r="F156" s="77">
        <v>0.14199999999999999</v>
      </c>
      <c r="G156" s="77">
        <v>0.14199999999999999</v>
      </c>
      <c r="H156" s="77">
        <v>0.14199999999999999</v>
      </c>
      <c r="I156" s="77">
        <v>0.14199999999999999</v>
      </c>
      <c r="J156" s="77">
        <v>0.14199999999999999</v>
      </c>
      <c r="K156" s="77">
        <v>0.14199999999999999</v>
      </c>
      <c r="L156" s="77">
        <v>0.14199999999999999</v>
      </c>
      <c r="M156" s="77">
        <v>0.14199999999999999</v>
      </c>
      <c r="N156" s="77">
        <v>0.14199999999999999</v>
      </c>
      <c r="O156" s="77">
        <v>0.14199999999999999</v>
      </c>
      <c r="P156" s="77">
        <v>0.14199999999999999</v>
      </c>
      <c r="Q156" s="77">
        <v>0.14199999999999999</v>
      </c>
      <c r="R156" s="77">
        <v>0.14199999999999999</v>
      </c>
      <c r="S156" s="77">
        <v>0.14199999999999999</v>
      </c>
      <c r="T156" s="77">
        <v>0.14199999999999999</v>
      </c>
      <c r="U156" s="77">
        <v>0.14199999999999999</v>
      </c>
      <c r="V156" s="77">
        <v>0.14199999999999999</v>
      </c>
      <c r="W156" s="77">
        <v>0.14199999999999999</v>
      </c>
      <c r="X156" s="77">
        <v>0.14199999999999999</v>
      </c>
      <c r="Y156" s="77">
        <v>0.14199999999999999</v>
      </c>
      <c r="Z156" s="77">
        <v>0.14199999999999999</v>
      </c>
      <c r="AA156" s="77">
        <v>0.14199999999999999</v>
      </c>
      <c r="AB156" s="77">
        <v>0.14199999999999999</v>
      </c>
      <c r="AC156" s="77">
        <v>0.14199999999999999</v>
      </c>
      <c r="AD156" s="77">
        <v>0.14199999999999999</v>
      </c>
      <c r="AE156" s="77">
        <v>0.14199999999999999</v>
      </c>
      <c r="AF156" s="77">
        <v>0.14199999999999999</v>
      </c>
      <c r="AG156" s="77"/>
      <c r="AH156" s="77"/>
      <c r="AI156" s="77"/>
      <c r="AJ156" s="77"/>
    </row>
    <row r="157" spans="1:36" ht="12.75" x14ac:dyDescent="0.2">
      <c r="A157" s="77" t="s">
        <v>765</v>
      </c>
      <c r="B157" s="77">
        <v>0.56999999999999995</v>
      </c>
      <c r="C157" s="77">
        <v>0.56999999999999995</v>
      </c>
      <c r="D157" s="77">
        <v>0.56999999999999995</v>
      </c>
      <c r="E157" s="77">
        <v>0.56999999999999995</v>
      </c>
      <c r="F157" s="77">
        <v>0.56999999999999995</v>
      </c>
      <c r="G157" s="77">
        <v>0.56999999999999995</v>
      </c>
      <c r="H157" s="77">
        <v>0.56999999999999995</v>
      </c>
      <c r="I157" s="77">
        <v>0.56999999999999995</v>
      </c>
      <c r="J157" s="77">
        <v>0.56999999999999995</v>
      </c>
      <c r="K157" s="77">
        <v>0.56999999999999995</v>
      </c>
      <c r="L157" s="77">
        <v>0.56999999999999995</v>
      </c>
      <c r="M157" s="77">
        <v>0.56999999999999995</v>
      </c>
      <c r="N157" s="77">
        <v>0.56999999999999995</v>
      </c>
      <c r="O157" s="77">
        <v>0.56999999999999995</v>
      </c>
      <c r="P157" s="77">
        <v>0.56999999999999995</v>
      </c>
      <c r="Q157" s="77">
        <v>0.56999999999999995</v>
      </c>
      <c r="R157" s="77">
        <v>0.56999999999999995</v>
      </c>
      <c r="S157" s="77">
        <v>0.56999999999999995</v>
      </c>
      <c r="T157" s="77">
        <v>0.56999999999999995</v>
      </c>
      <c r="U157" s="77">
        <v>0.56999999999999995</v>
      </c>
      <c r="V157" s="77">
        <v>0.56999999999999995</v>
      </c>
      <c r="W157" s="77">
        <v>0.56999999999999995</v>
      </c>
      <c r="X157" s="77">
        <v>0.56999999999999995</v>
      </c>
      <c r="Y157" s="77">
        <v>0.56999999999999995</v>
      </c>
      <c r="Z157" s="77">
        <v>0.56999999999999995</v>
      </c>
      <c r="AA157" s="77">
        <v>0.56999999999999995</v>
      </c>
      <c r="AB157" s="77">
        <v>0.56999999999999995</v>
      </c>
      <c r="AC157" s="77">
        <v>0.56999999999999995</v>
      </c>
      <c r="AD157" s="77">
        <v>0.56999999999999995</v>
      </c>
      <c r="AE157" s="77">
        <v>0.56999999999999995</v>
      </c>
      <c r="AF157" s="77">
        <v>0.56999999999999995</v>
      </c>
      <c r="AG157" s="77"/>
      <c r="AH157" s="77"/>
      <c r="AI157" s="77"/>
      <c r="AJ157" s="77"/>
    </row>
    <row r="158" spans="1:36" ht="12.75" x14ac:dyDescent="0.2">
      <c r="A158" s="77" t="s">
        <v>766</v>
      </c>
      <c r="B158" s="77">
        <v>0.627</v>
      </c>
      <c r="C158" s="77">
        <v>0.627</v>
      </c>
      <c r="D158" s="77">
        <v>0.627</v>
      </c>
      <c r="E158" s="77">
        <v>0.627</v>
      </c>
      <c r="F158" s="77">
        <v>0.627</v>
      </c>
      <c r="G158" s="77">
        <v>0.627</v>
      </c>
      <c r="H158" s="77">
        <v>0.627</v>
      </c>
      <c r="I158" s="77">
        <v>0.627</v>
      </c>
      <c r="J158" s="77">
        <v>0.627</v>
      </c>
      <c r="K158" s="77">
        <v>0.627</v>
      </c>
      <c r="L158" s="77">
        <v>0.627</v>
      </c>
      <c r="M158" s="77">
        <v>0.627</v>
      </c>
      <c r="N158" s="77">
        <v>0.627</v>
      </c>
      <c r="O158" s="77">
        <v>0.627</v>
      </c>
      <c r="P158" s="77">
        <v>0.627</v>
      </c>
      <c r="Q158" s="77">
        <v>0.627</v>
      </c>
      <c r="R158" s="77">
        <v>0.627</v>
      </c>
      <c r="S158" s="77">
        <v>0.627</v>
      </c>
      <c r="T158" s="77">
        <v>0.627</v>
      </c>
      <c r="U158" s="77">
        <v>0.627</v>
      </c>
      <c r="V158" s="77">
        <v>0.627</v>
      </c>
      <c r="W158" s="77">
        <v>0.627</v>
      </c>
      <c r="X158" s="77">
        <v>0.627</v>
      </c>
      <c r="Y158" s="77">
        <v>0.627</v>
      </c>
      <c r="Z158" s="77">
        <v>0.627</v>
      </c>
      <c r="AA158" s="77">
        <v>0.627</v>
      </c>
      <c r="AB158" s="77">
        <v>0.627</v>
      </c>
      <c r="AC158" s="77">
        <v>0.627</v>
      </c>
      <c r="AD158" s="77">
        <v>0.627</v>
      </c>
      <c r="AE158" s="77">
        <v>0.627</v>
      </c>
      <c r="AF158" s="77">
        <v>0.627</v>
      </c>
      <c r="AG158" s="77"/>
      <c r="AH158" s="77"/>
      <c r="AI158" s="77"/>
      <c r="AJ158" s="77"/>
    </row>
    <row r="159" spans="1:36" ht="12.75" x14ac:dyDescent="0.2">
      <c r="A159" s="77" t="s">
        <v>767</v>
      </c>
      <c r="B159" s="77">
        <v>0.92400000000000004</v>
      </c>
      <c r="C159" s="77">
        <v>0.92400000000000004</v>
      </c>
      <c r="D159" s="77">
        <v>0.92400000000000004</v>
      </c>
      <c r="E159" s="77">
        <v>0.92400000000000004</v>
      </c>
      <c r="F159" s="77">
        <v>0.92400000000000004</v>
      </c>
      <c r="G159" s="77">
        <v>0.92400000000000004</v>
      </c>
      <c r="H159" s="77">
        <v>0.92400000000000004</v>
      </c>
      <c r="I159" s="77">
        <v>0.92400000000000004</v>
      </c>
      <c r="J159" s="77">
        <v>0.92400000000000004</v>
      </c>
      <c r="K159" s="77">
        <v>0.92400000000000004</v>
      </c>
      <c r="L159" s="77">
        <v>0.92400000000000004</v>
      </c>
      <c r="M159" s="77">
        <v>0.92400000000000004</v>
      </c>
      <c r="N159" s="77">
        <v>0.92400000000000004</v>
      </c>
      <c r="O159" s="77">
        <v>0.92400000000000004</v>
      </c>
      <c r="P159" s="77">
        <v>0.92400000000000004</v>
      </c>
      <c r="Q159" s="77">
        <v>0.92400000000000004</v>
      </c>
      <c r="R159" s="77">
        <v>0.92400000000000004</v>
      </c>
      <c r="S159" s="77">
        <v>0.92400000000000004</v>
      </c>
      <c r="T159" s="77">
        <v>0.92400000000000004</v>
      </c>
      <c r="U159" s="77">
        <v>0.92400000000000004</v>
      </c>
      <c r="V159" s="77">
        <v>0.92400000000000004</v>
      </c>
      <c r="W159" s="77">
        <v>0.92400000000000004</v>
      </c>
      <c r="X159" s="77">
        <v>0.92400000000000004</v>
      </c>
      <c r="Y159" s="77">
        <v>0.92400000000000004</v>
      </c>
      <c r="Z159" s="77">
        <v>0.92400000000000004</v>
      </c>
      <c r="AA159" s="77">
        <v>0.92400000000000004</v>
      </c>
      <c r="AB159" s="77">
        <v>0.92400000000000004</v>
      </c>
      <c r="AC159" s="77">
        <v>0.92400000000000004</v>
      </c>
      <c r="AD159" s="77">
        <v>0.92400000000000004</v>
      </c>
      <c r="AE159" s="77">
        <v>0.92400000000000004</v>
      </c>
      <c r="AF159" s="77">
        <v>0.92400000000000004</v>
      </c>
      <c r="AG159" s="77"/>
      <c r="AH159" s="77"/>
      <c r="AI159" s="77"/>
      <c r="AJ159" s="77"/>
    </row>
    <row r="160" spans="1:36" ht="12.75" x14ac:dyDescent="0.2">
      <c r="A160" s="77" t="s">
        <v>768</v>
      </c>
      <c r="B160" s="77">
        <v>0</v>
      </c>
      <c r="C160" s="77">
        <v>0</v>
      </c>
      <c r="D160" s="77">
        <v>0</v>
      </c>
      <c r="E160" s="77">
        <v>0</v>
      </c>
      <c r="F160" s="77">
        <v>0</v>
      </c>
      <c r="G160" s="77">
        <v>0</v>
      </c>
      <c r="H160" s="77">
        <v>0</v>
      </c>
      <c r="I160" s="77">
        <v>0</v>
      </c>
      <c r="J160" s="77">
        <v>0</v>
      </c>
      <c r="K160" s="124">
        <v>0</v>
      </c>
      <c r="L160" s="124">
        <v>0</v>
      </c>
      <c r="M160" s="124">
        <v>0</v>
      </c>
      <c r="N160" s="124">
        <v>0</v>
      </c>
      <c r="O160" s="124">
        <v>0</v>
      </c>
      <c r="P160" s="124">
        <v>0</v>
      </c>
      <c r="Q160" s="124">
        <v>0</v>
      </c>
      <c r="R160" s="124">
        <v>0</v>
      </c>
      <c r="S160" s="124">
        <v>0</v>
      </c>
      <c r="T160" s="124">
        <v>0</v>
      </c>
      <c r="U160" s="124">
        <v>0</v>
      </c>
      <c r="V160" s="124">
        <v>0</v>
      </c>
      <c r="W160" s="124">
        <v>0</v>
      </c>
      <c r="X160" s="124">
        <v>0</v>
      </c>
      <c r="Y160" s="124">
        <v>0</v>
      </c>
      <c r="Z160" s="124">
        <v>0</v>
      </c>
      <c r="AA160" s="124">
        <v>0</v>
      </c>
      <c r="AB160" s="124">
        <v>0</v>
      </c>
      <c r="AC160" s="124">
        <v>0</v>
      </c>
      <c r="AD160" s="124">
        <v>0</v>
      </c>
      <c r="AE160" s="124">
        <v>0</v>
      </c>
      <c r="AF160" s="124">
        <v>0</v>
      </c>
      <c r="AG160" s="124"/>
      <c r="AH160" s="124"/>
      <c r="AI160" s="124"/>
      <c r="AJ160" s="124"/>
    </row>
    <row r="161" spans="1:36" ht="12.75" x14ac:dyDescent="0.2">
      <c r="A161" s="77" t="s">
        <v>769</v>
      </c>
      <c r="B161" s="77">
        <v>0.92400000000000004</v>
      </c>
      <c r="C161" s="77">
        <v>0.92400000000000004</v>
      </c>
      <c r="D161" s="77">
        <v>0.92400000000000004</v>
      </c>
      <c r="E161" s="77">
        <v>0.92400000000000004</v>
      </c>
      <c r="F161" s="77">
        <v>0.92400000000000004</v>
      </c>
      <c r="G161" s="77">
        <v>0.92400000000000004</v>
      </c>
      <c r="H161" s="77">
        <v>0.92400000000000004</v>
      </c>
      <c r="I161" s="77">
        <v>0.92400000000000004</v>
      </c>
      <c r="J161" s="77">
        <v>0.92400000000000004</v>
      </c>
      <c r="K161" s="77">
        <v>0.92400000000000004</v>
      </c>
      <c r="L161" s="77">
        <v>0.92400000000000004</v>
      </c>
      <c r="M161" s="77">
        <v>0.92400000000000004</v>
      </c>
      <c r="N161" s="77">
        <v>0.92400000000000004</v>
      </c>
      <c r="O161" s="77">
        <v>0.92400000000000004</v>
      </c>
      <c r="P161" s="77">
        <v>0.92400000000000004</v>
      </c>
      <c r="Q161" s="77">
        <v>0.92400000000000004</v>
      </c>
      <c r="R161" s="77">
        <v>0.92400000000000004</v>
      </c>
      <c r="S161" s="77">
        <v>0.92400000000000004</v>
      </c>
      <c r="T161" s="77">
        <v>0.92400000000000004</v>
      </c>
      <c r="U161" s="77">
        <v>0.92400000000000004</v>
      </c>
      <c r="V161" s="77">
        <v>0.92400000000000004</v>
      </c>
      <c r="W161" s="77">
        <v>0.92400000000000004</v>
      </c>
      <c r="X161" s="77">
        <v>0.92400000000000004</v>
      </c>
      <c r="Y161" s="77">
        <v>0.92400000000000004</v>
      </c>
      <c r="Z161" s="77">
        <v>0.92400000000000004</v>
      </c>
      <c r="AA161" s="77">
        <v>0.92400000000000004</v>
      </c>
      <c r="AB161" s="77">
        <v>0.92400000000000004</v>
      </c>
      <c r="AC161" s="77">
        <v>0.92400000000000004</v>
      </c>
      <c r="AD161" s="77">
        <v>0.92400000000000004</v>
      </c>
      <c r="AE161" s="77">
        <v>0.92400000000000004</v>
      </c>
      <c r="AF161" s="77">
        <v>0.92400000000000004</v>
      </c>
      <c r="AG161" s="77"/>
      <c r="AH161" s="77"/>
      <c r="AI161" s="77"/>
      <c r="AJ161" s="77"/>
    </row>
    <row r="162" spans="1:36" ht="12.75" x14ac:dyDescent="0.2">
      <c r="A162" s="77" t="s">
        <v>770</v>
      </c>
      <c r="B162" s="77">
        <v>0.40699999999999997</v>
      </c>
      <c r="C162" s="77">
        <v>0.40699999999999997</v>
      </c>
      <c r="D162" s="77">
        <v>0.40699999999999997</v>
      </c>
      <c r="E162" s="77">
        <v>0.40699999999999997</v>
      </c>
      <c r="F162" s="77">
        <v>0.40699999999999997</v>
      </c>
      <c r="G162" s="77">
        <v>0.40699999999999997</v>
      </c>
      <c r="H162" s="77">
        <v>0.40699999999999997</v>
      </c>
      <c r="I162" s="77">
        <v>0.40699999999999997</v>
      </c>
      <c r="J162" s="77">
        <v>0.40699999999999997</v>
      </c>
      <c r="K162" s="77">
        <v>0.40699999999999997</v>
      </c>
      <c r="L162" s="77">
        <v>0.40699999999999997</v>
      </c>
      <c r="M162" s="77">
        <v>0.40699999999999997</v>
      </c>
      <c r="N162" s="77">
        <v>0.40699999999999997</v>
      </c>
      <c r="O162" s="77">
        <v>0.40699999999999997</v>
      </c>
      <c r="P162" s="77">
        <v>0.40699999999999997</v>
      </c>
      <c r="Q162" s="77">
        <v>0.40699999999999997</v>
      </c>
      <c r="R162" s="77">
        <v>0.40699999999999997</v>
      </c>
      <c r="S162" s="77">
        <v>0.40699999999999997</v>
      </c>
      <c r="T162" s="77">
        <v>0.40699999999999997</v>
      </c>
      <c r="U162" s="77">
        <v>0.40699999999999997</v>
      </c>
      <c r="V162" s="77">
        <v>0.40699999999999997</v>
      </c>
      <c r="W162" s="77">
        <v>0.40699999999999997</v>
      </c>
      <c r="X162" s="77">
        <v>0.40699999999999997</v>
      </c>
      <c r="Y162" s="77">
        <v>0.40699999999999997</v>
      </c>
      <c r="Z162" s="77">
        <v>0.40699999999999997</v>
      </c>
      <c r="AA162" s="77">
        <v>0.40699999999999997</v>
      </c>
      <c r="AB162" s="77">
        <v>0.40699999999999997</v>
      </c>
      <c r="AC162" s="77">
        <v>0.40699999999999997</v>
      </c>
      <c r="AD162" s="77">
        <v>0.40699999999999997</v>
      </c>
      <c r="AE162" s="77">
        <v>0.40699999999999997</v>
      </c>
      <c r="AF162" s="77">
        <v>0.40699999999999997</v>
      </c>
      <c r="AG162" s="77"/>
      <c r="AH162" s="77"/>
      <c r="AI162" s="77"/>
      <c r="AJ162" s="77"/>
    </row>
    <row r="163" spans="1:36" ht="12.75" x14ac:dyDescent="0.2">
      <c r="A163" s="77" t="s">
        <v>771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772</v>
      </c>
      <c r="B164" s="77">
        <v>0.44800000000000001</v>
      </c>
      <c r="C164" s="77">
        <v>0.44800000000000001</v>
      </c>
      <c r="D164" s="77">
        <v>0.44800000000000001</v>
      </c>
      <c r="E164" s="77">
        <v>0.44800000000000001</v>
      </c>
      <c r="F164" s="77">
        <v>0.44800000000000001</v>
      </c>
      <c r="G164" s="77">
        <v>0.44800000000000001</v>
      </c>
      <c r="H164" s="77">
        <v>0.44800000000000001</v>
      </c>
      <c r="I164" s="77">
        <v>0.44800000000000001</v>
      </c>
      <c r="J164" s="77">
        <v>0.44800000000000001</v>
      </c>
      <c r="K164" s="77">
        <v>0.44800000000000001</v>
      </c>
      <c r="L164" s="77">
        <v>0.44800000000000001</v>
      </c>
      <c r="M164" s="77">
        <v>0.44800000000000001</v>
      </c>
      <c r="N164" s="77">
        <v>0.44800000000000001</v>
      </c>
      <c r="O164" s="77">
        <v>0.44800000000000001</v>
      </c>
      <c r="P164" s="77">
        <v>0.44800000000000001</v>
      </c>
      <c r="Q164" s="77">
        <v>0.44800000000000001</v>
      </c>
      <c r="R164" s="77">
        <v>0.44800000000000001</v>
      </c>
      <c r="S164" s="77">
        <v>0.44800000000000001</v>
      </c>
      <c r="T164" s="77">
        <v>0.44800000000000001</v>
      </c>
      <c r="U164" s="77">
        <v>0.44800000000000001</v>
      </c>
      <c r="V164" s="77">
        <v>0.44800000000000001</v>
      </c>
      <c r="W164" s="77">
        <v>0.44800000000000001</v>
      </c>
      <c r="X164" s="77">
        <v>0.44800000000000001</v>
      </c>
      <c r="Y164" s="77">
        <v>0.44800000000000001</v>
      </c>
      <c r="Z164" s="77">
        <v>0.44800000000000001</v>
      </c>
      <c r="AA164" s="77">
        <v>0.44800000000000001</v>
      </c>
      <c r="AB164" s="77">
        <v>0.44800000000000001</v>
      </c>
      <c r="AC164" s="77">
        <v>0.44800000000000001</v>
      </c>
      <c r="AD164" s="77">
        <v>0.44800000000000001</v>
      </c>
      <c r="AE164" s="77">
        <v>0.44800000000000001</v>
      </c>
      <c r="AF164" s="77">
        <v>0.44800000000000001</v>
      </c>
      <c r="AG164" s="77"/>
      <c r="AH164" s="77"/>
      <c r="AI164" s="77"/>
      <c r="AJ164" s="77"/>
    </row>
    <row r="165" spans="1:36" ht="12.75" x14ac:dyDescent="0.2">
      <c r="A165" s="77" t="s">
        <v>773</v>
      </c>
      <c r="B165" s="77">
        <v>0.35299999999999998</v>
      </c>
      <c r="C165" s="77">
        <v>0.35299999999999998</v>
      </c>
      <c r="D165" s="77">
        <v>0.35299999999999998</v>
      </c>
      <c r="E165" s="77">
        <v>0.35299999999999998</v>
      </c>
      <c r="F165" s="77">
        <v>0.35299999999999998</v>
      </c>
      <c r="G165" s="77">
        <v>0.35299999999999998</v>
      </c>
      <c r="H165" s="77">
        <v>0.35299999999999998</v>
      </c>
      <c r="I165" s="77">
        <v>0.35299999999999998</v>
      </c>
      <c r="J165" s="77">
        <v>0.35299999999999998</v>
      </c>
      <c r="K165" s="77">
        <v>0.35299999999999998</v>
      </c>
      <c r="L165" s="77">
        <v>0.35299999999999998</v>
      </c>
      <c r="M165" s="77">
        <v>0.35299999999999998</v>
      </c>
      <c r="N165" s="77">
        <v>0.35299999999999998</v>
      </c>
      <c r="O165" s="77">
        <v>0.35299999999999998</v>
      </c>
      <c r="P165" s="77">
        <v>0.35299999999999998</v>
      </c>
      <c r="Q165" s="77">
        <v>0.35299999999999998</v>
      </c>
      <c r="R165" s="77">
        <v>0.35299999999999998</v>
      </c>
      <c r="S165" s="77">
        <v>0.35299999999999998</v>
      </c>
      <c r="T165" s="77">
        <v>0.35299999999999998</v>
      </c>
      <c r="U165" s="77">
        <v>0.35299999999999998</v>
      </c>
      <c r="V165" s="77">
        <v>0.35299999999999998</v>
      </c>
      <c r="W165" s="77">
        <v>0.35299999999999998</v>
      </c>
      <c r="X165" s="77">
        <v>0.35299999999999998</v>
      </c>
      <c r="Y165" s="77">
        <v>0.35299999999999998</v>
      </c>
      <c r="Z165" s="77">
        <v>0.35299999999999998</v>
      </c>
      <c r="AA165" s="77">
        <v>0.35299999999999998</v>
      </c>
      <c r="AB165" s="77">
        <v>0.35299999999999998</v>
      </c>
      <c r="AC165" s="77">
        <v>0.35299999999999998</v>
      </c>
      <c r="AD165" s="77">
        <v>0.35299999999999998</v>
      </c>
      <c r="AE165" s="77">
        <v>0.35299999999999998</v>
      </c>
      <c r="AF165" s="77">
        <v>0.35299999999999998</v>
      </c>
      <c r="AG165" s="77"/>
      <c r="AH165" s="77"/>
      <c r="AI165" s="77"/>
      <c r="AJ165" s="77"/>
    </row>
    <row r="166" spans="1:36" ht="12.75" x14ac:dyDescent="0.2">
      <c r="A166" s="77" t="s">
        <v>774</v>
      </c>
      <c r="B166" s="77">
        <v>0</v>
      </c>
      <c r="C166" s="77">
        <v>0</v>
      </c>
      <c r="D166" s="77">
        <v>0</v>
      </c>
      <c r="E166" s="77">
        <v>0</v>
      </c>
      <c r="F166" s="77">
        <v>0</v>
      </c>
      <c r="G166" s="77">
        <v>0</v>
      </c>
      <c r="H166" s="77">
        <v>0</v>
      </c>
      <c r="I166" s="77">
        <v>0</v>
      </c>
      <c r="J166" s="77">
        <v>0</v>
      </c>
      <c r="K166" s="77">
        <v>0</v>
      </c>
      <c r="L166" s="77">
        <v>0</v>
      </c>
      <c r="M166" s="77">
        <v>0</v>
      </c>
      <c r="N166" s="77">
        <v>0</v>
      </c>
      <c r="O166" s="77">
        <v>0</v>
      </c>
      <c r="P166" s="77">
        <v>0</v>
      </c>
      <c r="Q166" s="77">
        <v>0</v>
      </c>
      <c r="R166" s="77">
        <v>0</v>
      </c>
      <c r="S166" s="77">
        <v>0</v>
      </c>
      <c r="T166" s="77">
        <v>0</v>
      </c>
      <c r="U166" s="77">
        <v>0</v>
      </c>
      <c r="V166" s="77">
        <v>0</v>
      </c>
      <c r="W166" s="77">
        <v>0</v>
      </c>
      <c r="X166" s="77">
        <v>0</v>
      </c>
      <c r="Y166" s="77">
        <v>0</v>
      </c>
      <c r="Z166" s="77">
        <v>0</v>
      </c>
      <c r="AA166" s="77">
        <v>0</v>
      </c>
      <c r="AB166" s="77">
        <v>0</v>
      </c>
      <c r="AC166" s="77">
        <v>0</v>
      </c>
      <c r="AD166" s="77">
        <v>0</v>
      </c>
      <c r="AE166" s="77">
        <v>0</v>
      </c>
      <c r="AF166" s="77">
        <v>0</v>
      </c>
      <c r="AG166" s="77"/>
      <c r="AH166" s="77"/>
      <c r="AI166" s="77"/>
      <c r="AJ166" s="77"/>
    </row>
    <row r="167" spans="1:36" ht="12.75" x14ac:dyDescent="0.2">
      <c r="A167" s="77" t="s">
        <v>775</v>
      </c>
      <c r="B167" s="77">
        <v>0.40100000000000002</v>
      </c>
      <c r="C167" s="77">
        <v>0.40400000000000003</v>
      </c>
      <c r="D167" s="77">
        <v>0.40699999999999997</v>
      </c>
      <c r="E167" s="77">
        <v>0.41</v>
      </c>
      <c r="F167" s="77">
        <v>0.41299999999999998</v>
      </c>
      <c r="G167" s="77">
        <v>0.41499999999999998</v>
      </c>
      <c r="H167" s="77">
        <v>0.41799999999999998</v>
      </c>
      <c r="I167" s="77">
        <v>0.42099999999999999</v>
      </c>
      <c r="J167" s="77">
        <v>0.42399999999999999</v>
      </c>
      <c r="K167" s="77">
        <v>0.42699999999999999</v>
      </c>
      <c r="L167" s="77">
        <v>0.43</v>
      </c>
      <c r="M167" s="77">
        <v>0.43099999999999999</v>
      </c>
      <c r="N167" s="77">
        <v>0.43099999999999999</v>
      </c>
      <c r="O167" s="77">
        <v>0.432</v>
      </c>
      <c r="P167" s="77">
        <v>0.433</v>
      </c>
      <c r="Q167" s="77">
        <v>0.434</v>
      </c>
      <c r="R167" s="77">
        <v>0.434</v>
      </c>
      <c r="S167" s="77">
        <v>0.435</v>
      </c>
      <c r="T167" s="77">
        <v>0.436</v>
      </c>
      <c r="U167" s="77">
        <v>0.437</v>
      </c>
      <c r="V167" s="77">
        <v>0.437</v>
      </c>
      <c r="W167" s="77">
        <v>0.438</v>
      </c>
      <c r="X167" s="77">
        <v>0.439</v>
      </c>
      <c r="Y167" s="77">
        <v>0.44</v>
      </c>
      <c r="Z167" s="77">
        <v>0.44</v>
      </c>
      <c r="AA167" s="77">
        <v>0.441</v>
      </c>
      <c r="AB167" s="77">
        <v>0.442</v>
      </c>
      <c r="AC167" s="77">
        <v>0.443</v>
      </c>
      <c r="AD167" s="77">
        <v>0.443</v>
      </c>
      <c r="AE167" s="77">
        <v>0.44400000000000001</v>
      </c>
      <c r="AF167" s="77">
        <v>0.44500000000000001</v>
      </c>
      <c r="AG167" s="77"/>
      <c r="AH167" s="77"/>
      <c r="AI167" s="77"/>
      <c r="AJ167" s="77"/>
    </row>
    <row r="168" spans="1:36" ht="12.75" x14ac:dyDescent="0.2">
      <c r="A168" s="77" t="s">
        <v>776</v>
      </c>
      <c r="B168" s="77">
        <v>0.24199999999999999</v>
      </c>
      <c r="C168" s="77">
        <v>0.24199999999999999</v>
      </c>
      <c r="D168" s="77">
        <v>0.24199999999999999</v>
      </c>
      <c r="E168" s="77">
        <v>0.24199999999999999</v>
      </c>
      <c r="F168" s="77">
        <v>0.24199999999999999</v>
      </c>
      <c r="G168" s="77">
        <v>0.24199999999999999</v>
      </c>
      <c r="H168" s="77">
        <v>0.24199999999999999</v>
      </c>
      <c r="I168" s="77">
        <v>0.24199999999999999</v>
      </c>
      <c r="J168" s="77">
        <v>0.24199999999999999</v>
      </c>
      <c r="K168" s="77">
        <v>0.24199999999999999</v>
      </c>
      <c r="L168" s="77">
        <v>0.24199999999999999</v>
      </c>
      <c r="M168" s="77">
        <v>0.24199999999999999</v>
      </c>
      <c r="N168" s="77">
        <v>0.24199999999999999</v>
      </c>
      <c r="O168" s="77">
        <v>0.24199999999999999</v>
      </c>
      <c r="P168" s="77">
        <v>0.24199999999999999</v>
      </c>
      <c r="Q168" s="77">
        <v>0.24199999999999999</v>
      </c>
      <c r="R168" s="77">
        <v>0.24199999999999999</v>
      </c>
      <c r="S168" s="77">
        <v>0.24199999999999999</v>
      </c>
      <c r="T168" s="77">
        <v>0.24199999999999999</v>
      </c>
      <c r="U168" s="77">
        <v>0.24199999999999999</v>
      </c>
      <c r="V168" s="77">
        <v>0.24199999999999999</v>
      </c>
      <c r="W168" s="77">
        <v>0.24199999999999999</v>
      </c>
      <c r="X168" s="77">
        <v>0.24199999999999999</v>
      </c>
      <c r="Y168" s="77">
        <v>0.24199999999999999</v>
      </c>
      <c r="Z168" s="77">
        <v>0.24199999999999999</v>
      </c>
      <c r="AA168" s="77">
        <v>0.24199999999999999</v>
      </c>
      <c r="AB168" s="77">
        <v>0.24199999999999999</v>
      </c>
      <c r="AC168" s="77">
        <v>0.24199999999999999</v>
      </c>
      <c r="AD168" s="77">
        <v>0.24199999999999999</v>
      </c>
      <c r="AE168" s="77">
        <v>0.24199999999999999</v>
      </c>
      <c r="AF168" s="77">
        <v>0.24199999999999999</v>
      </c>
      <c r="AG168" s="77"/>
      <c r="AH168" s="77"/>
      <c r="AI168" s="77"/>
      <c r="AJ168" s="77"/>
    </row>
    <row r="169" spans="1:36" ht="12.75" x14ac:dyDescent="0.2">
      <c r="A169" s="77" t="s">
        <v>777</v>
      </c>
      <c r="B169" s="77">
        <v>0</v>
      </c>
      <c r="C169" s="77">
        <v>0</v>
      </c>
      <c r="D169" s="77">
        <v>0</v>
      </c>
      <c r="E169" s="77">
        <v>0</v>
      </c>
      <c r="F169" s="77">
        <v>0</v>
      </c>
      <c r="G169" s="77">
        <v>0</v>
      </c>
      <c r="H169" s="77">
        <v>0</v>
      </c>
      <c r="I169" s="77">
        <v>0</v>
      </c>
      <c r="J169" s="77">
        <v>0</v>
      </c>
      <c r="K169" s="77">
        <v>0</v>
      </c>
      <c r="L169" s="77">
        <v>0</v>
      </c>
      <c r="M169" s="77">
        <v>0</v>
      </c>
      <c r="N169" s="77">
        <v>0</v>
      </c>
      <c r="O169" s="77">
        <v>0</v>
      </c>
      <c r="P169" s="77">
        <v>0</v>
      </c>
      <c r="Q169" s="77">
        <v>0</v>
      </c>
      <c r="R169" s="77">
        <v>0</v>
      </c>
      <c r="S169" s="77">
        <v>0</v>
      </c>
      <c r="T169" s="77">
        <v>0</v>
      </c>
      <c r="U169" s="77">
        <v>0</v>
      </c>
      <c r="V169" s="77">
        <v>0</v>
      </c>
      <c r="W169" s="77">
        <v>0</v>
      </c>
      <c r="X169" s="77">
        <v>0</v>
      </c>
      <c r="Y169" s="77">
        <v>0</v>
      </c>
      <c r="Z169" s="77">
        <v>0</v>
      </c>
      <c r="AA169" s="77">
        <v>0</v>
      </c>
      <c r="AB169" s="77">
        <v>0</v>
      </c>
      <c r="AC169" s="77">
        <v>0</v>
      </c>
      <c r="AD169" s="77">
        <v>0</v>
      </c>
      <c r="AE169" s="77">
        <v>0</v>
      </c>
      <c r="AF169" s="77">
        <v>0</v>
      </c>
      <c r="AG169" s="77"/>
      <c r="AH169" s="77"/>
      <c r="AI169" s="77"/>
      <c r="AJ169" s="77"/>
    </row>
    <row r="170" spans="1:36" ht="12.75" x14ac:dyDescent="0.2">
      <c r="A170" s="77" t="s">
        <v>778</v>
      </c>
      <c r="B170" s="77">
        <v>0.24299999999999999</v>
      </c>
      <c r="C170" s="77">
        <v>0.245</v>
      </c>
      <c r="D170" s="77">
        <v>0.247</v>
      </c>
      <c r="E170" s="77">
        <v>0.249</v>
      </c>
      <c r="F170" s="77">
        <v>0.252</v>
      </c>
      <c r="G170" s="77">
        <v>0.254</v>
      </c>
      <c r="H170" s="77">
        <v>0.25600000000000001</v>
      </c>
      <c r="I170" s="77">
        <v>0.25900000000000001</v>
      </c>
      <c r="J170" s="77">
        <v>0.26100000000000001</v>
      </c>
      <c r="K170" s="77">
        <v>0.26300000000000001</v>
      </c>
      <c r="L170" s="77">
        <v>0.26600000000000001</v>
      </c>
      <c r="M170" s="77">
        <v>0.26700000000000002</v>
      </c>
      <c r="N170" s="77">
        <v>0.26800000000000002</v>
      </c>
      <c r="O170" s="77">
        <v>0.26900000000000002</v>
      </c>
      <c r="P170" s="77">
        <v>0.27</v>
      </c>
      <c r="Q170" s="77">
        <v>0.27100000000000002</v>
      </c>
      <c r="R170" s="77">
        <v>0.27200000000000002</v>
      </c>
      <c r="S170" s="77">
        <v>0.27300000000000002</v>
      </c>
      <c r="T170" s="77">
        <v>0.27400000000000002</v>
      </c>
      <c r="U170" s="77">
        <v>0.27500000000000002</v>
      </c>
      <c r="V170" s="77">
        <v>0.27600000000000002</v>
      </c>
      <c r="W170" s="77">
        <v>0.27700000000000002</v>
      </c>
      <c r="X170" s="77">
        <v>0.27800000000000002</v>
      </c>
      <c r="Y170" s="77">
        <v>0.27900000000000003</v>
      </c>
      <c r="Z170" s="77">
        <v>0.28000000000000003</v>
      </c>
      <c r="AA170" s="77">
        <v>0.28100000000000003</v>
      </c>
      <c r="AB170" s="77">
        <v>0.28199999999999997</v>
      </c>
      <c r="AC170" s="77">
        <v>0.28299999999999997</v>
      </c>
      <c r="AD170" s="77">
        <v>0.28399999999999997</v>
      </c>
      <c r="AE170" s="77">
        <v>0.28499999999999998</v>
      </c>
      <c r="AF170" s="77">
        <v>0.28599999999999998</v>
      </c>
      <c r="AG170" s="77"/>
      <c r="AH170" s="77"/>
      <c r="AI170" s="77"/>
      <c r="AJ170" s="77"/>
    </row>
    <row r="171" spans="1:36" ht="12.75" x14ac:dyDescent="0.2">
      <c r="A171" s="77" t="s">
        <v>779</v>
      </c>
      <c r="B171" s="77">
        <v>0.20599999999999999</v>
      </c>
      <c r="C171" s="77">
        <v>0.20599999999999999</v>
      </c>
      <c r="D171" s="77">
        <v>0.20599999999999999</v>
      </c>
      <c r="E171" s="77">
        <v>0.20599999999999999</v>
      </c>
      <c r="F171" s="77">
        <v>0.20599999999999999</v>
      </c>
      <c r="G171" s="77">
        <v>0.20599999999999999</v>
      </c>
      <c r="H171" s="77">
        <v>0.20599999999999999</v>
      </c>
      <c r="I171" s="77">
        <v>0.20599999999999999</v>
      </c>
      <c r="J171" s="77">
        <v>0.20599999999999999</v>
      </c>
      <c r="K171" s="77">
        <v>0.20599999999999999</v>
      </c>
      <c r="L171" s="77">
        <v>0.20599999999999999</v>
      </c>
      <c r="M171" s="77">
        <v>0.20599999999999999</v>
      </c>
      <c r="N171" s="77">
        <v>0.20599999999999999</v>
      </c>
      <c r="O171" s="77">
        <v>0.20599999999999999</v>
      </c>
      <c r="P171" s="77">
        <v>0.20599999999999999</v>
      </c>
      <c r="Q171" s="77">
        <v>0.20599999999999999</v>
      </c>
      <c r="R171" s="77">
        <v>0.20599999999999999</v>
      </c>
      <c r="S171" s="77">
        <v>0.20599999999999999</v>
      </c>
      <c r="T171" s="77">
        <v>0.20599999999999999</v>
      </c>
      <c r="U171" s="77">
        <v>0.20599999999999999</v>
      </c>
      <c r="V171" s="77">
        <v>0.20599999999999999</v>
      </c>
      <c r="W171" s="77">
        <v>0.20599999999999999</v>
      </c>
      <c r="X171" s="77">
        <v>0.20599999999999999</v>
      </c>
      <c r="Y171" s="77">
        <v>0.20599999999999999</v>
      </c>
      <c r="Z171" s="77">
        <v>0.20599999999999999</v>
      </c>
      <c r="AA171" s="77">
        <v>0.20599999999999999</v>
      </c>
      <c r="AB171" s="77">
        <v>0.20599999999999999</v>
      </c>
      <c r="AC171" s="77">
        <v>0.20599999999999999</v>
      </c>
      <c r="AD171" s="77">
        <v>0.20599999999999999</v>
      </c>
      <c r="AE171" s="77">
        <v>0.20599999999999999</v>
      </c>
      <c r="AF171" s="77">
        <v>0.20599999999999999</v>
      </c>
      <c r="AG171" s="77"/>
      <c r="AH171" s="77"/>
      <c r="AI171" s="77"/>
      <c r="AJ171" s="77"/>
    </row>
    <row r="172" spans="1:36" ht="12.75" x14ac:dyDescent="0.2">
      <c r="A172" s="77" t="s">
        <v>780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781</v>
      </c>
      <c r="B173" s="77">
        <v>0.57599999999999996</v>
      </c>
      <c r="C173" s="77">
        <v>0.57599999999999996</v>
      </c>
      <c r="D173" s="77">
        <v>0.57599999999999996</v>
      </c>
      <c r="E173" s="77">
        <v>0.57599999999999996</v>
      </c>
      <c r="F173" s="77">
        <v>0.57599999999999996</v>
      </c>
      <c r="G173" s="77">
        <v>0.57599999999999996</v>
      </c>
      <c r="H173" s="77">
        <v>0.57599999999999996</v>
      </c>
      <c r="I173" s="77">
        <v>0.57599999999999996</v>
      </c>
      <c r="J173" s="77">
        <v>0.57599999999999996</v>
      </c>
      <c r="K173" s="77">
        <v>0.57599999999999996</v>
      </c>
      <c r="L173" s="77">
        <v>0.57599999999999996</v>
      </c>
      <c r="M173" s="77">
        <v>0.57599999999999996</v>
      </c>
      <c r="N173" s="77">
        <v>0.57599999999999996</v>
      </c>
      <c r="O173" s="77">
        <v>0.57599999999999996</v>
      </c>
      <c r="P173" s="77">
        <v>0.57599999999999996</v>
      </c>
      <c r="Q173" s="77">
        <v>0.57599999999999996</v>
      </c>
      <c r="R173" s="77">
        <v>0.57599999999999996</v>
      </c>
      <c r="S173" s="77">
        <v>0.57599999999999996</v>
      </c>
      <c r="T173" s="77">
        <v>0.57599999999999996</v>
      </c>
      <c r="U173" s="77">
        <v>0.57599999999999996</v>
      </c>
      <c r="V173" s="77">
        <v>0.57599999999999996</v>
      </c>
      <c r="W173" s="77">
        <v>0.57599999999999996</v>
      </c>
      <c r="X173" s="77">
        <v>0.57599999999999996</v>
      </c>
      <c r="Y173" s="77">
        <v>0.57599999999999996</v>
      </c>
      <c r="Z173" s="77">
        <v>0.57599999999999996</v>
      </c>
      <c r="AA173" s="77">
        <v>0.57599999999999996</v>
      </c>
      <c r="AB173" s="77">
        <v>0.57599999999999996</v>
      </c>
      <c r="AC173" s="77">
        <v>0.57599999999999996</v>
      </c>
      <c r="AD173" s="77">
        <v>0.57599999999999996</v>
      </c>
      <c r="AE173" s="77">
        <v>0.57599999999999996</v>
      </c>
      <c r="AF173" s="77">
        <v>0.57599999999999996</v>
      </c>
      <c r="AG173" s="77"/>
      <c r="AH173" s="77"/>
      <c r="AI173" s="77"/>
      <c r="AJ173" s="77"/>
    </row>
    <row r="174" spans="1:36" ht="12.75" x14ac:dyDescent="0.2">
      <c r="A174" s="77" t="s">
        <v>782</v>
      </c>
      <c r="B174" s="77">
        <v>0.625</v>
      </c>
      <c r="C174" s="77">
        <v>0.625</v>
      </c>
      <c r="D174" s="77">
        <v>0.625</v>
      </c>
      <c r="E174" s="77">
        <v>0.625</v>
      </c>
      <c r="F174" s="77">
        <v>0.625</v>
      </c>
      <c r="G174" s="77">
        <v>0.625</v>
      </c>
      <c r="H174" s="77">
        <v>0.625</v>
      </c>
      <c r="I174" s="77">
        <v>0.625</v>
      </c>
      <c r="J174" s="77">
        <v>0.625</v>
      </c>
      <c r="K174" s="77">
        <v>0.625</v>
      </c>
      <c r="L174" s="77">
        <v>0.625</v>
      </c>
      <c r="M174" s="77">
        <v>0.625</v>
      </c>
      <c r="N174" s="77">
        <v>0.625</v>
      </c>
      <c r="O174" s="77">
        <v>0.625</v>
      </c>
      <c r="P174" s="77">
        <v>0.625</v>
      </c>
      <c r="Q174" s="77">
        <v>0.625</v>
      </c>
      <c r="R174" s="77">
        <v>0.625</v>
      </c>
      <c r="S174" s="77">
        <v>0.625</v>
      </c>
      <c r="T174" s="77">
        <v>0.625</v>
      </c>
      <c r="U174" s="77">
        <v>0.625</v>
      </c>
      <c r="V174" s="77">
        <v>0.625</v>
      </c>
      <c r="W174" s="77">
        <v>0.625</v>
      </c>
      <c r="X174" s="77">
        <v>0.625</v>
      </c>
      <c r="Y174" s="77">
        <v>0.625</v>
      </c>
      <c r="Z174" s="77">
        <v>0.625</v>
      </c>
      <c r="AA174" s="77">
        <v>0.625</v>
      </c>
      <c r="AB174" s="77">
        <v>0.625</v>
      </c>
      <c r="AC174" s="77">
        <v>0.625</v>
      </c>
      <c r="AD174" s="77">
        <v>0.625</v>
      </c>
      <c r="AE174" s="77">
        <v>0.625</v>
      </c>
      <c r="AF174" s="77">
        <v>0.625</v>
      </c>
      <c r="AG174" s="77"/>
      <c r="AH174" s="77"/>
      <c r="AI174" s="77"/>
      <c r="AJ174" s="77"/>
    </row>
    <row r="175" spans="1:36" ht="12.75" x14ac:dyDescent="0.2">
      <c r="A175" s="77" t="s">
        <v>783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784</v>
      </c>
      <c r="B176" s="77">
        <v>0.68799999999999994</v>
      </c>
      <c r="C176" s="77">
        <v>0.68799999999999994</v>
      </c>
      <c r="D176" s="77">
        <v>0.68799999999999994</v>
      </c>
      <c r="E176" s="77">
        <v>0.68799999999999994</v>
      </c>
      <c r="F176" s="77">
        <v>0.68799999999999994</v>
      </c>
      <c r="G176" s="77">
        <v>0.68799999999999994</v>
      </c>
      <c r="H176" s="77">
        <v>0.68799999999999994</v>
      </c>
      <c r="I176" s="77">
        <v>0.68799999999999994</v>
      </c>
      <c r="J176" s="77">
        <v>0.68799999999999994</v>
      </c>
      <c r="K176" s="77">
        <v>0.68799999999999994</v>
      </c>
      <c r="L176" s="77">
        <v>0.68799999999999994</v>
      </c>
      <c r="M176" s="77">
        <v>0.68799999999999994</v>
      </c>
      <c r="N176" s="77">
        <v>0.68799999999999994</v>
      </c>
      <c r="O176" s="77">
        <v>0.68799999999999994</v>
      </c>
      <c r="P176" s="77">
        <v>0.68799999999999994</v>
      </c>
      <c r="Q176" s="77">
        <v>0.68799999999999994</v>
      </c>
      <c r="R176" s="77">
        <v>0.68799999999999994</v>
      </c>
      <c r="S176" s="77">
        <v>0.68799999999999994</v>
      </c>
      <c r="T176" s="77">
        <v>0.68799999999999994</v>
      </c>
      <c r="U176" s="77">
        <v>0.68799999999999994</v>
      </c>
      <c r="V176" s="77">
        <v>0.68799999999999994</v>
      </c>
      <c r="W176" s="77">
        <v>0.68799999999999994</v>
      </c>
      <c r="X176" s="77">
        <v>0.68799999999999994</v>
      </c>
      <c r="Y176" s="77">
        <v>0.68799999999999994</v>
      </c>
      <c r="Z176" s="77">
        <v>0.68799999999999994</v>
      </c>
      <c r="AA176" s="77">
        <v>0.68799999999999994</v>
      </c>
      <c r="AB176" s="77">
        <v>0.68799999999999994</v>
      </c>
      <c r="AC176" s="77">
        <v>0.68799999999999994</v>
      </c>
      <c r="AD176" s="77">
        <v>0.68799999999999994</v>
      </c>
      <c r="AE176" s="77">
        <v>0.68799999999999994</v>
      </c>
      <c r="AF176" s="77">
        <v>0.68799999999999994</v>
      </c>
      <c r="AG176" s="77"/>
      <c r="AH176" s="77"/>
      <c r="AI176" s="77"/>
      <c r="AJ176" s="77"/>
    </row>
    <row r="177" spans="1:36" ht="12.75" x14ac:dyDescent="0.2">
      <c r="A177" s="77" t="s">
        <v>785</v>
      </c>
      <c r="B177" s="77">
        <v>0.69099999999999995</v>
      </c>
      <c r="C177" s="77">
        <v>0.69099999999999995</v>
      </c>
      <c r="D177" s="77">
        <v>0.69099999999999995</v>
      </c>
      <c r="E177" s="77">
        <v>0.69099999999999995</v>
      </c>
      <c r="F177" s="77">
        <v>0.69099999999999995</v>
      </c>
      <c r="G177" s="77">
        <v>0.69099999999999995</v>
      </c>
      <c r="H177" s="77">
        <v>0.69099999999999995</v>
      </c>
      <c r="I177" s="77">
        <v>0.69099999999999995</v>
      </c>
      <c r="J177" s="77">
        <v>0.69099999999999995</v>
      </c>
      <c r="K177" s="77">
        <v>0.69099999999999995</v>
      </c>
      <c r="L177" s="77">
        <v>0.69099999999999995</v>
      </c>
      <c r="M177" s="77">
        <v>0.69099999999999995</v>
      </c>
      <c r="N177" s="77">
        <v>0.69099999999999995</v>
      </c>
      <c r="O177" s="77">
        <v>0.69099999999999995</v>
      </c>
      <c r="P177" s="77">
        <v>0.69099999999999995</v>
      </c>
      <c r="Q177" s="77">
        <v>0.69099999999999995</v>
      </c>
      <c r="R177" s="77">
        <v>0.69099999999999995</v>
      </c>
      <c r="S177" s="77">
        <v>0.69099999999999995</v>
      </c>
      <c r="T177" s="77">
        <v>0.69099999999999995</v>
      </c>
      <c r="U177" s="77">
        <v>0.69099999999999995</v>
      </c>
      <c r="V177" s="77">
        <v>0.69099999999999995</v>
      </c>
      <c r="W177" s="77">
        <v>0.69099999999999995</v>
      </c>
      <c r="X177" s="77">
        <v>0.69099999999999995</v>
      </c>
      <c r="Y177" s="77">
        <v>0.69099999999999995</v>
      </c>
      <c r="Z177" s="77">
        <v>0.69099999999999995</v>
      </c>
      <c r="AA177" s="77">
        <v>0.69099999999999995</v>
      </c>
      <c r="AB177" s="77">
        <v>0.69099999999999995</v>
      </c>
      <c r="AC177" s="77">
        <v>0.69099999999999995</v>
      </c>
      <c r="AD177" s="77">
        <v>0.69099999999999995</v>
      </c>
      <c r="AE177" s="77">
        <v>0.69099999999999995</v>
      </c>
      <c r="AF177" s="77">
        <v>0.69099999999999995</v>
      </c>
      <c r="AG177" s="77"/>
      <c r="AH177" s="77"/>
      <c r="AI177" s="77"/>
      <c r="AJ177" s="77"/>
    </row>
    <row r="178" spans="1:36" ht="12.75" x14ac:dyDescent="0.2">
      <c r="A178" s="77" t="s">
        <v>786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787</v>
      </c>
      <c r="B179" s="77">
        <v>0.76</v>
      </c>
      <c r="C179" s="77">
        <v>0.76</v>
      </c>
      <c r="D179" s="77">
        <v>0.76</v>
      </c>
      <c r="E179" s="77">
        <v>0.76</v>
      </c>
      <c r="F179" s="77">
        <v>0.76</v>
      </c>
      <c r="G179" s="77">
        <v>0.76</v>
      </c>
      <c r="H179" s="77">
        <v>0.76</v>
      </c>
      <c r="I179" s="77">
        <v>0.76</v>
      </c>
      <c r="J179" s="77">
        <v>0.76</v>
      </c>
      <c r="K179" s="77">
        <v>0.76</v>
      </c>
      <c r="L179" s="77">
        <v>0.76</v>
      </c>
      <c r="M179" s="77">
        <v>0.76</v>
      </c>
      <c r="N179" s="77">
        <v>0.76</v>
      </c>
      <c r="O179" s="77">
        <v>0.76</v>
      </c>
      <c r="P179" s="77">
        <v>0.76</v>
      </c>
      <c r="Q179" s="77">
        <v>0.76</v>
      </c>
      <c r="R179" s="77">
        <v>0.76</v>
      </c>
      <c r="S179" s="77">
        <v>0.76</v>
      </c>
      <c r="T179" s="77">
        <v>0.76</v>
      </c>
      <c r="U179" s="77">
        <v>0.76</v>
      </c>
      <c r="V179" s="77">
        <v>0.76</v>
      </c>
      <c r="W179" s="77">
        <v>0.76</v>
      </c>
      <c r="X179" s="77">
        <v>0.76</v>
      </c>
      <c r="Y179" s="77">
        <v>0.76</v>
      </c>
      <c r="Z179" s="77">
        <v>0.76</v>
      </c>
      <c r="AA179" s="77">
        <v>0.76</v>
      </c>
      <c r="AB179" s="77">
        <v>0.76</v>
      </c>
      <c r="AC179" s="77">
        <v>0.76</v>
      </c>
      <c r="AD179" s="77">
        <v>0.76</v>
      </c>
      <c r="AE179" s="77">
        <v>0.76</v>
      </c>
      <c r="AF179" s="77">
        <v>0.76</v>
      </c>
      <c r="AG179" s="77"/>
      <c r="AH179" s="77"/>
      <c r="AI179" s="77"/>
      <c r="AJ179" s="77"/>
    </row>
    <row r="180" spans="1:36" ht="12.75" x14ac:dyDescent="0.2">
      <c r="A180" s="77" t="s">
        <v>788</v>
      </c>
      <c r="B180" s="77">
        <v>5.6000000000000001E-2</v>
      </c>
      <c r="C180" s="77">
        <v>5.6000000000000001E-2</v>
      </c>
      <c r="D180" s="77">
        <v>5.6000000000000001E-2</v>
      </c>
      <c r="E180" s="77">
        <v>5.6000000000000001E-2</v>
      </c>
      <c r="F180" s="77">
        <v>5.6000000000000001E-2</v>
      </c>
      <c r="G180" s="77">
        <v>5.6000000000000001E-2</v>
      </c>
      <c r="H180" s="77">
        <v>5.6000000000000001E-2</v>
      </c>
      <c r="I180" s="77">
        <v>5.6000000000000001E-2</v>
      </c>
      <c r="J180" s="77">
        <v>5.6000000000000001E-2</v>
      </c>
      <c r="K180" s="77">
        <v>5.6000000000000001E-2</v>
      </c>
      <c r="L180" s="77">
        <v>5.6000000000000001E-2</v>
      </c>
      <c r="M180" s="77">
        <v>5.6000000000000001E-2</v>
      </c>
      <c r="N180" s="77">
        <v>5.6000000000000001E-2</v>
      </c>
      <c r="O180" s="77">
        <v>5.6000000000000001E-2</v>
      </c>
      <c r="P180" s="77">
        <v>5.6000000000000001E-2</v>
      </c>
      <c r="Q180" s="77">
        <v>5.6000000000000001E-2</v>
      </c>
      <c r="R180" s="77">
        <v>5.6000000000000001E-2</v>
      </c>
      <c r="S180" s="77">
        <v>5.6000000000000001E-2</v>
      </c>
      <c r="T180" s="77">
        <v>5.6000000000000001E-2</v>
      </c>
      <c r="U180" s="77">
        <v>5.6000000000000001E-2</v>
      </c>
      <c r="V180" s="77">
        <v>5.6000000000000001E-2</v>
      </c>
      <c r="W180" s="77">
        <v>5.6000000000000001E-2</v>
      </c>
      <c r="X180" s="77">
        <v>5.6000000000000001E-2</v>
      </c>
      <c r="Y180" s="77">
        <v>5.6000000000000001E-2</v>
      </c>
      <c r="Z180" s="77">
        <v>5.6000000000000001E-2</v>
      </c>
      <c r="AA180" s="77">
        <v>5.6000000000000001E-2</v>
      </c>
      <c r="AB180" s="77">
        <v>5.6000000000000001E-2</v>
      </c>
      <c r="AC180" s="77">
        <v>5.6000000000000001E-2</v>
      </c>
      <c r="AD180" s="77">
        <v>5.6000000000000001E-2</v>
      </c>
      <c r="AE180" s="77">
        <v>5.6000000000000001E-2</v>
      </c>
      <c r="AF180" s="77">
        <v>5.6000000000000001E-2</v>
      </c>
      <c r="AG180" s="77"/>
      <c r="AH180" s="77"/>
      <c r="AI180" s="77"/>
      <c r="AJ180" s="77"/>
    </row>
    <row r="181" spans="1:36" ht="12.75" x14ac:dyDescent="0.2">
      <c r="A181" s="77" t="s">
        <v>789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790</v>
      </c>
      <c r="B182" s="77">
        <v>6.2E-2</v>
      </c>
      <c r="C182" s="77">
        <v>6.2E-2</v>
      </c>
      <c r="D182" s="77">
        <v>6.2E-2</v>
      </c>
      <c r="E182" s="77">
        <v>6.2E-2</v>
      </c>
      <c r="F182" s="77">
        <v>6.2E-2</v>
      </c>
      <c r="G182" s="77">
        <v>6.2E-2</v>
      </c>
      <c r="H182" s="77">
        <v>6.2E-2</v>
      </c>
      <c r="I182" s="77">
        <v>6.2E-2</v>
      </c>
      <c r="J182" s="77">
        <v>6.2E-2</v>
      </c>
      <c r="K182" s="77">
        <v>6.2E-2</v>
      </c>
      <c r="L182" s="77">
        <v>6.2E-2</v>
      </c>
      <c r="M182" s="77">
        <v>6.2E-2</v>
      </c>
      <c r="N182" s="77">
        <v>6.2E-2</v>
      </c>
      <c r="O182" s="77">
        <v>6.2E-2</v>
      </c>
      <c r="P182" s="77">
        <v>6.2E-2</v>
      </c>
      <c r="Q182" s="77">
        <v>6.2E-2</v>
      </c>
      <c r="R182" s="77">
        <v>6.2E-2</v>
      </c>
      <c r="S182" s="77">
        <v>6.2E-2</v>
      </c>
      <c r="T182" s="77">
        <v>6.2E-2</v>
      </c>
      <c r="U182" s="77">
        <v>6.2E-2</v>
      </c>
      <c r="V182" s="77">
        <v>6.2E-2</v>
      </c>
      <c r="W182" s="77">
        <v>6.2E-2</v>
      </c>
      <c r="X182" s="77">
        <v>6.2E-2</v>
      </c>
      <c r="Y182" s="77">
        <v>6.2E-2</v>
      </c>
      <c r="Z182" s="77">
        <v>6.2E-2</v>
      </c>
      <c r="AA182" s="77">
        <v>6.2E-2</v>
      </c>
      <c r="AB182" s="77">
        <v>6.2E-2</v>
      </c>
      <c r="AC182" s="77">
        <v>6.2E-2</v>
      </c>
      <c r="AD182" s="77">
        <v>6.2E-2</v>
      </c>
      <c r="AE182" s="77">
        <v>6.2E-2</v>
      </c>
      <c r="AF182" s="77">
        <v>6.2E-2</v>
      </c>
      <c r="AG182" s="77"/>
      <c r="AH182" s="77"/>
      <c r="AI182" s="77"/>
      <c r="AJ182" s="77"/>
    </row>
    <row r="183" spans="1:36" ht="12.75" x14ac:dyDescent="0.2">
      <c r="A183" s="77" t="s">
        <v>791</v>
      </c>
      <c r="B183" s="77">
        <v>0.13300000000000001</v>
      </c>
      <c r="C183" s="77">
        <v>0.13300000000000001</v>
      </c>
      <c r="D183" s="77">
        <v>0.13300000000000001</v>
      </c>
      <c r="E183" s="77">
        <v>0.13300000000000001</v>
      </c>
      <c r="F183" s="77">
        <v>0.13300000000000001</v>
      </c>
      <c r="G183" s="77">
        <v>0.13300000000000001</v>
      </c>
      <c r="H183" s="77">
        <v>0.13300000000000001</v>
      </c>
      <c r="I183" s="77">
        <v>0.13300000000000001</v>
      </c>
      <c r="J183" s="77">
        <v>0.13300000000000001</v>
      </c>
      <c r="K183" s="77">
        <v>0.13300000000000001</v>
      </c>
      <c r="L183" s="77">
        <v>0.13300000000000001</v>
      </c>
      <c r="M183" s="77">
        <v>0.13300000000000001</v>
      </c>
      <c r="N183" s="77">
        <v>0.13300000000000001</v>
      </c>
      <c r="O183" s="77">
        <v>0.13300000000000001</v>
      </c>
      <c r="P183" s="77">
        <v>0.13300000000000001</v>
      </c>
      <c r="Q183" s="77">
        <v>0.13300000000000001</v>
      </c>
      <c r="R183" s="77">
        <v>0.13300000000000001</v>
      </c>
      <c r="S183" s="77">
        <v>0.13300000000000001</v>
      </c>
      <c r="T183" s="77">
        <v>0.13300000000000001</v>
      </c>
      <c r="U183" s="77">
        <v>0.13300000000000001</v>
      </c>
      <c r="V183" s="77">
        <v>0.13300000000000001</v>
      </c>
      <c r="W183" s="77">
        <v>0.13300000000000001</v>
      </c>
      <c r="X183" s="77">
        <v>0.13300000000000001</v>
      </c>
      <c r="Y183" s="77">
        <v>0.13300000000000001</v>
      </c>
      <c r="Z183" s="77">
        <v>0.13300000000000001</v>
      </c>
      <c r="AA183" s="77">
        <v>0.13300000000000001</v>
      </c>
      <c r="AB183" s="77">
        <v>0.13300000000000001</v>
      </c>
      <c r="AC183" s="77">
        <v>0.13300000000000001</v>
      </c>
      <c r="AD183" s="77">
        <v>0.13300000000000001</v>
      </c>
      <c r="AE183" s="77">
        <v>0.13300000000000001</v>
      </c>
      <c r="AF183" s="77">
        <v>0.13300000000000001</v>
      </c>
      <c r="AG183" s="77"/>
      <c r="AH183" s="77"/>
      <c r="AI183" s="77"/>
      <c r="AJ183" s="77"/>
    </row>
    <row r="184" spans="1:36" ht="12.75" x14ac:dyDescent="0.2">
      <c r="A184" s="77" t="s">
        <v>792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793</v>
      </c>
      <c r="B185" s="77">
        <v>0.14599999999999999</v>
      </c>
      <c r="C185" s="77">
        <v>0.14599999999999999</v>
      </c>
      <c r="D185" s="77">
        <v>0.14599999999999999</v>
      </c>
      <c r="E185" s="77">
        <v>0.14599999999999999</v>
      </c>
      <c r="F185" s="77">
        <v>0.14599999999999999</v>
      </c>
      <c r="G185" s="77">
        <v>0.14599999999999999</v>
      </c>
      <c r="H185" s="77">
        <v>0.14599999999999999</v>
      </c>
      <c r="I185" s="77">
        <v>0.14599999999999999</v>
      </c>
      <c r="J185" s="77">
        <v>0.14599999999999999</v>
      </c>
      <c r="K185" s="77">
        <v>0.14599999999999999</v>
      </c>
      <c r="L185" s="77">
        <v>0.14599999999999999</v>
      </c>
      <c r="M185" s="77">
        <v>0.14599999999999999</v>
      </c>
      <c r="N185" s="77">
        <v>0.14599999999999999</v>
      </c>
      <c r="O185" s="77">
        <v>0.14599999999999999</v>
      </c>
      <c r="P185" s="77">
        <v>0.14599999999999999</v>
      </c>
      <c r="Q185" s="77">
        <v>0.14599999999999999</v>
      </c>
      <c r="R185" s="77">
        <v>0.14599999999999999</v>
      </c>
      <c r="S185" s="77">
        <v>0.14599999999999999</v>
      </c>
      <c r="T185" s="77">
        <v>0.14599999999999999</v>
      </c>
      <c r="U185" s="77">
        <v>0.14599999999999999</v>
      </c>
      <c r="V185" s="77">
        <v>0.14599999999999999</v>
      </c>
      <c r="W185" s="77">
        <v>0.14599999999999999</v>
      </c>
      <c r="X185" s="77">
        <v>0.14599999999999999</v>
      </c>
      <c r="Y185" s="77">
        <v>0.14599999999999999</v>
      </c>
      <c r="Z185" s="77">
        <v>0.14599999999999999</v>
      </c>
      <c r="AA185" s="77">
        <v>0.14599999999999999</v>
      </c>
      <c r="AB185" s="77">
        <v>0.14599999999999999</v>
      </c>
      <c r="AC185" s="77">
        <v>0.14599999999999999</v>
      </c>
      <c r="AD185" s="77">
        <v>0.14599999999999999</v>
      </c>
      <c r="AE185" s="77">
        <v>0.14599999999999999</v>
      </c>
      <c r="AF185" s="77">
        <v>0.14599999999999999</v>
      </c>
      <c r="AG185" s="77"/>
      <c r="AH185" s="77"/>
      <c r="AI185" s="77"/>
      <c r="AJ185" s="77"/>
    </row>
    <row r="186" spans="1:36" ht="12.75" x14ac:dyDescent="0.2">
      <c r="A186" s="77" t="s">
        <v>794</v>
      </c>
      <c r="B186" s="77">
        <v>0.75800000000000001</v>
      </c>
      <c r="C186" s="77">
        <v>0.75800000000000001</v>
      </c>
      <c r="D186" s="77">
        <v>0.75800000000000001</v>
      </c>
      <c r="E186" s="77">
        <v>0.75800000000000001</v>
      </c>
      <c r="F186" s="77">
        <v>0.75800000000000001</v>
      </c>
      <c r="G186" s="77">
        <v>0.75800000000000001</v>
      </c>
      <c r="H186" s="77">
        <v>0.75800000000000001</v>
      </c>
      <c r="I186" s="77">
        <v>0.75800000000000001</v>
      </c>
      <c r="J186" s="77">
        <v>0.75800000000000001</v>
      </c>
      <c r="K186" s="77">
        <v>0.75800000000000001</v>
      </c>
      <c r="L186" s="77">
        <v>0.75800000000000001</v>
      </c>
      <c r="M186" s="77">
        <v>0.75800000000000001</v>
      </c>
      <c r="N186" s="77">
        <v>0.75800000000000001</v>
      </c>
      <c r="O186" s="77">
        <v>0.75800000000000001</v>
      </c>
      <c r="P186" s="77">
        <v>0.75800000000000001</v>
      </c>
      <c r="Q186" s="77">
        <v>0.75800000000000001</v>
      </c>
      <c r="R186" s="77">
        <v>0.75800000000000001</v>
      </c>
      <c r="S186" s="77">
        <v>0.75800000000000001</v>
      </c>
      <c r="T186" s="77">
        <v>0.75800000000000001</v>
      </c>
      <c r="U186" s="77">
        <v>0.75800000000000001</v>
      </c>
      <c r="V186" s="77">
        <v>0.75800000000000001</v>
      </c>
      <c r="W186" s="77">
        <v>0.75800000000000001</v>
      </c>
      <c r="X186" s="77">
        <v>0.75800000000000001</v>
      </c>
      <c r="Y186" s="77">
        <v>0.75800000000000001</v>
      </c>
      <c r="Z186" s="77">
        <v>0.75800000000000001</v>
      </c>
      <c r="AA186" s="77">
        <v>0.75800000000000001</v>
      </c>
      <c r="AB186" s="77">
        <v>0.75800000000000001</v>
      </c>
      <c r="AC186" s="77">
        <v>0.75800000000000001</v>
      </c>
      <c r="AD186" s="77">
        <v>0.75800000000000001</v>
      </c>
      <c r="AE186" s="77">
        <v>0.75800000000000001</v>
      </c>
      <c r="AF186" s="77">
        <v>0.75800000000000001</v>
      </c>
      <c r="AG186" s="77"/>
      <c r="AH186" s="77"/>
      <c r="AI186" s="77"/>
      <c r="AJ186" s="77"/>
    </row>
    <row r="187" spans="1:36" ht="12.75" x14ac:dyDescent="0.2">
      <c r="A187" s="77" t="s">
        <v>795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796</v>
      </c>
      <c r="B188" s="77">
        <v>0.83399999999999996</v>
      </c>
      <c r="C188" s="77">
        <v>0.83399999999999996</v>
      </c>
      <c r="D188" s="77">
        <v>0.83399999999999996</v>
      </c>
      <c r="E188" s="77">
        <v>0.83399999999999996</v>
      </c>
      <c r="F188" s="77">
        <v>0.83399999999999996</v>
      </c>
      <c r="G188" s="77">
        <v>0.83399999999999996</v>
      </c>
      <c r="H188" s="77">
        <v>0.83399999999999996</v>
      </c>
      <c r="I188" s="77">
        <v>0.83399999999999996</v>
      </c>
      <c r="J188" s="77">
        <v>0.83399999999999996</v>
      </c>
      <c r="K188" s="77">
        <v>0.83399999999999996</v>
      </c>
      <c r="L188" s="77">
        <v>0.83399999999999996</v>
      </c>
      <c r="M188" s="77">
        <v>0.83399999999999996</v>
      </c>
      <c r="N188" s="77">
        <v>0.83399999999999996</v>
      </c>
      <c r="O188" s="77">
        <v>0.83399999999999996</v>
      </c>
      <c r="P188" s="77">
        <v>0.83399999999999996</v>
      </c>
      <c r="Q188" s="77">
        <v>0.83399999999999996</v>
      </c>
      <c r="R188" s="77">
        <v>0.83399999999999996</v>
      </c>
      <c r="S188" s="77">
        <v>0.83399999999999996</v>
      </c>
      <c r="T188" s="77">
        <v>0.83399999999999996</v>
      </c>
      <c r="U188" s="77">
        <v>0.83399999999999996</v>
      </c>
      <c r="V188" s="77">
        <v>0.83399999999999996</v>
      </c>
      <c r="W188" s="77">
        <v>0.83399999999999996</v>
      </c>
      <c r="X188" s="77">
        <v>0.83399999999999996</v>
      </c>
      <c r="Y188" s="77">
        <v>0.83399999999999996</v>
      </c>
      <c r="Z188" s="77">
        <v>0.83399999999999996</v>
      </c>
      <c r="AA188" s="77">
        <v>0.83399999999999996</v>
      </c>
      <c r="AB188" s="77">
        <v>0.83399999999999996</v>
      </c>
      <c r="AC188" s="77">
        <v>0.83399999999999996</v>
      </c>
      <c r="AD188" s="77">
        <v>0.83399999999999996</v>
      </c>
      <c r="AE188" s="77">
        <v>0.83399999999999996</v>
      </c>
      <c r="AF188" s="77">
        <v>0.83399999999999996</v>
      </c>
      <c r="AG188" s="77"/>
      <c r="AH188" s="77"/>
      <c r="AI188" s="77"/>
      <c r="AJ188" s="77"/>
    </row>
    <row r="189" spans="1:36" ht="12.75" x14ac:dyDescent="0.2">
      <c r="A189" s="77" t="s">
        <v>797</v>
      </c>
      <c r="B189" s="77">
        <v>0.49199999999999999</v>
      </c>
      <c r="C189" s="77">
        <v>0.49199999999999999</v>
      </c>
      <c r="D189" s="77">
        <v>0.49199999999999999</v>
      </c>
      <c r="E189" s="77">
        <v>0.49199999999999999</v>
      </c>
      <c r="F189" s="77">
        <v>0.49199999999999999</v>
      </c>
      <c r="G189" s="77">
        <v>0.49199999999999999</v>
      </c>
      <c r="H189" s="77">
        <v>0.49199999999999999</v>
      </c>
      <c r="I189" s="77">
        <v>0.49199999999999999</v>
      </c>
      <c r="J189" s="77">
        <v>0.49199999999999999</v>
      </c>
      <c r="K189" s="77">
        <v>0.49199999999999999</v>
      </c>
      <c r="L189" s="77">
        <v>0.49199999999999999</v>
      </c>
      <c r="M189" s="77">
        <v>0.49199999999999999</v>
      </c>
      <c r="N189" s="77">
        <v>0.49199999999999999</v>
      </c>
      <c r="O189" s="77">
        <v>0.49199999999999999</v>
      </c>
      <c r="P189" s="77">
        <v>0.49199999999999999</v>
      </c>
      <c r="Q189" s="77">
        <v>0.49199999999999999</v>
      </c>
      <c r="R189" s="77">
        <v>0.49199999999999999</v>
      </c>
      <c r="S189" s="77">
        <v>0.49199999999999999</v>
      </c>
      <c r="T189" s="77">
        <v>0.49199999999999999</v>
      </c>
      <c r="U189" s="77">
        <v>0.49199999999999999</v>
      </c>
      <c r="V189" s="77">
        <v>0.49199999999999999</v>
      </c>
      <c r="W189" s="77">
        <v>0.49199999999999999</v>
      </c>
      <c r="X189" s="77">
        <v>0.49199999999999999</v>
      </c>
      <c r="Y189" s="77">
        <v>0.49199999999999999</v>
      </c>
      <c r="Z189" s="77">
        <v>0.49199999999999999</v>
      </c>
      <c r="AA189" s="77">
        <v>0.49199999999999999</v>
      </c>
      <c r="AB189" s="77">
        <v>0.49199999999999999</v>
      </c>
      <c r="AC189" s="77">
        <v>0.49199999999999999</v>
      </c>
      <c r="AD189" s="77">
        <v>0.49199999999999999</v>
      </c>
      <c r="AE189" s="77">
        <v>0.49199999999999999</v>
      </c>
      <c r="AF189" s="77">
        <v>0.49199999999999999</v>
      </c>
      <c r="AG189" s="77"/>
      <c r="AH189" s="77"/>
      <c r="AI189" s="77"/>
      <c r="AJ189" s="77"/>
    </row>
    <row r="190" spans="1:36" ht="12.75" x14ac:dyDescent="0.2">
      <c r="A190" s="77" t="s">
        <v>798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799</v>
      </c>
      <c r="B191" s="77">
        <v>0.49199999999999999</v>
      </c>
      <c r="C191" s="77">
        <v>0.498</v>
      </c>
      <c r="D191" s="77">
        <v>0.503</v>
      </c>
      <c r="E191" s="77">
        <v>0.50800000000000001</v>
      </c>
      <c r="F191" s="77">
        <v>0.51200000000000001</v>
      </c>
      <c r="G191" s="77">
        <v>0.51700000000000002</v>
      </c>
      <c r="H191" s="77">
        <v>0.52100000000000002</v>
      </c>
      <c r="I191" s="77">
        <v>0.52500000000000002</v>
      </c>
      <c r="J191" s="77">
        <v>0.52900000000000003</v>
      </c>
      <c r="K191" s="77">
        <v>0.53300000000000003</v>
      </c>
      <c r="L191" s="77">
        <v>0.53700000000000003</v>
      </c>
      <c r="M191" s="77">
        <v>0.53800000000000003</v>
      </c>
      <c r="N191" s="77">
        <v>0.54</v>
      </c>
      <c r="O191" s="77">
        <v>0.54200000000000004</v>
      </c>
      <c r="P191" s="77">
        <v>0.54300000000000004</v>
      </c>
      <c r="Q191" s="77">
        <v>0.54500000000000004</v>
      </c>
      <c r="R191" s="77">
        <v>0.54600000000000004</v>
      </c>
      <c r="S191" s="77">
        <v>0.54800000000000004</v>
      </c>
      <c r="T191" s="77">
        <v>0.54900000000000004</v>
      </c>
      <c r="U191" s="77">
        <v>0.55100000000000005</v>
      </c>
      <c r="V191" s="77">
        <v>0.55200000000000005</v>
      </c>
      <c r="W191" s="77">
        <v>0.55400000000000005</v>
      </c>
      <c r="X191" s="77">
        <v>0.55500000000000005</v>
      </c>
      <c r="Y191" s="77">
        <v>0.55700000000000005</v>
      </c>
      <c r="Z191" s="77">
        <v>0.55800000000000005</v>
      </c>
      <c r="AA191" s="77">
        <v>0.55900000000000005</v>
      </c>
      <c r="AB191" s="77">
        <v>0.56100000000000005</v>
      </c>
      <c r="AC191" s="77">
        <v>0.56200000000000006</v>
      </c>
      <c r="AD191" s="77">
        <v>0.56299999999999994</v>
      </c>
      <c r="AE191" s="77">
        <v>0.56499999999999995</v>
      </c>
      <c r="AF191" s="77">
        <v>0.56599999999999995</v>
      </c>
      <c r="AG191" s="77"/>
      <c r="AH191" s="77"/>
      <c r="AI191" s="77"/>
      <c r="AJ191" s="77"/>
    </row>
    <row r="192" spans="1:36" ht="12.75" x14ac:dyDescent="0.2">
      <c r="A192" s="77" t="s">
        <v>800</v>
      </c>
      <c r="B192" s="77">
        <v>5.6000000000000001E-2</v>
      </c>
      <c r="C192" s="77">
        <v>5.6000000000000001E-2</v>
      </c>
      <c r="D192" s="77">
        <v>5.6000000000000001E-2</v>
      </c>
      <c r="E192" s="77">
        <v>5.6000000000000001E-2</v>
      </c>
      <c r="F192" s="77">
        <v>5.6000000000000001E-2</v>
      </c>
      <c r="G192" s="77">
        <v>5.6000000000000001E-2</v>
      </c>
      <c r="H192" s="77">
        <v>5.6000000000000001E-2</v>
      </c>
      <c r="I192" s="77">
        <v>5.6000000000000001E-2</v>
      </c>
      <c r="J192" s="77">
        <v>5.6000000000000001E-2</v>
      </c>
      <c r="K192" s="77">
        <v>5.6000000000000001E-2</v>
      </c>
      <c r="L192" s="77">
        <v>5.6000000000000001E-2</v>
      </c>
      <c r="M192" s="77">
        <v>5.6000000000000001E-2</v>
      </c>
      <c r="N192" s="77">
        <v>5.6000000000000001E-2</v>
      </c>
      <c r="O192" s="77">
        <v>5.6000000000000001E-2</v>
      </c>
      <c r="P192" s="77">
        <v>5.6000000000000001E-2</v>
      </c>
      <c r="Q192" s="77">
        <v>5.6000000000000001E-2</v>
      </c>
      <c r="R192" s="77">
        <v>5.6000000000000001E-2</v>
      </c>
      <c r="S192" s="77">
        <v>5.6000000000000001E-2</v>
      </c>
      <c r="T192" s="77">
        <v>5.6000000000000001E-2</v>
      </c>
      <c r="U192" s="77">
        <v>5.6000000000000001E-2</v>
      </c>
      <c r="V192" s="77">
        <v>5.6000000000000001E-2</v>
      </c>
      <c r="W192" s="77">
        <v>5.6000000000000001E-2</v>
      </c>
      <c r="X192" s="77">
        <v>5.6000000000000001E-2</v>
      </c>
      <c r="Y192" s="77">
        <v>5.6000000000000001E-2</v>
      </c>
      <c r="Z192" s="77">
        <v>5.6000000000000001E-2</v>
      </c>
      <c r="AA192" s="77">
        <v>5.6000000000000001E-2</v>
      </c>
      <c r="AB192" s="77">
        <v>5.6000000000000001E-2</v>
      </c>
      <c r="AC192" s="77">
        <v>5.6000000000000001E-2</v>
      </c>
      <c r="AD192" s="77">
        <v>5.6000000000000001E-2</v>
      </c>
      <c r="AE192" s="77">
        <v>5.6000000000000001E-2</v>
      </c>
      <c r="AF192" s="77">
        <v>5.6000000000000001E-2</v>
      </c>
      <c r="AG192" s="77"/>
      <c r="AH192" s="77"/>
      <c r="AI192" s="77"/>
      <c r="AJ192" s="77"/>
    </row>
    <row r="193" spans="1:36" ht="12.75" x14ac:dyDescent="0.2">
      <c r="A193" s="77" t="s">
        <v>801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802</v>
      </c>
      <c r="B194" s="77">
        <v>6.2E-2</v>
      </c>
      <c r="C194" s="77">
        <v>6.2E-2</v>
      </c>
      <c r="D194" s="77">
        <v>6.2E-2</v>
      </c>
      <c r="E194" s="77">
        <v>6.2E-2</v>
      </c>
      <c r="F194" s="77">
        <v>6.2E-2</v>
      </c>
      <c r="G194" s="77">
        <v>6.2E-2</v>
      </c>
      <c r="H194" s="77">
        <v>6.2E-2</v>
      </c>
      <c r="I194" s="77">
        <v>6.2E-2</v>
      </c>
      <c r="J194" s="77">
        <v>6.2E-2</v>
      </c>
      <c r="K194" s="77">
        <v>6.2E-2</v>
      </c>
      <c r="L194" s="77">
        <v>6.2E-2</v>
      </c>
      <c r="M194" s="77">
        <v>6.2E-2</v>
      </c>
      <c r="N194" s="77">
        <v>6.2E-2</v>
      </c>
      <c r="O194" s="77">
        <v>6.2E-2</v>
      </c>
      <c r="P194" s="77">
        <v>6.2E-2</v>
      </c>
      <c r="Q194" s="77">
        <v>6.2E-2</v>
      </c>
      <c r="R194" s="77">
        <v>6.2E-2</v>
      </c>
      <c r="S194" s="77">
        <v>6.2E-2</v>
      </c>
      <c r="T194" s="77">
        <v>6.2E-2</v>
      </c>
      <c r="U194" s="77">
        <v>6.2E-2</v>
      </c>
      <c r="V194" s="77">
        <v>6.2E-2</v>
      </c>
      <c r="W194" s="77">
        <v>6.2E-2</v>
      </c>
      <c r="X194" s="77">
        <v>6.2E-2</v>
      </c>
      <c r="Y194" s="77">
        <v>6.2E-2</v>
      </c>
      <c r="Z194" s="77">
        <v>6.2E-2</v>
      </c>
      <c r="AA194" s="77">
        <v>6.2E-2</v>
      </c>
      <c r="AB194" s="77">
        <v>6.2E-2</v>
      </c>
      <c r="AC194" s="77">
        <v>6.2E-2</v>
      </c>
      <c r="AD194" s="77">
        <v>6.2E-2</v>
      </c>
      <c r="AE194" s="77">
        <v>6.2E-2</v>
      </c>
      <c r="AF194" s="77">
        <v>6.2E-2</v>
      </c>
      <c r="AG194" s="77"/>
      <c r="AH194" s="77"/>
      <c r="AI194" s="77"/>
      <c r="AJ194" s="77"/>
    </row>
    <row r="195" spans="1:36" ht="12.75" x14ac:dyDescent="0.2">
      <c r="A195" s="77" t="s">
        <v>803</v>
      </c>
      <c r="B195" s="77">
        <v>5.6000000000000001E-2</v>
      </c>
      <c r="C195" s="77">
        <v>5.6000000000000001E-2</v>
      </c>
      <c r="D195" s="77">
        <v>5.6000000000000001E-2</v>
      </c>
      <c r="E195" s="77">
        <v>5.6000000000000001E-2</v>
      </c>
      <c r="F195" s="77">
        <v>5.6000000000000001E-2</v>
      </c>
      <c r="G195" s="77">
        <v>5.6000000000000001E-2</v>
      </c>
      <c r="H195" s="77">
        <v>5.6000000000000001E-2</v>
      </c>
      <c r="I195" s="77">
        <v>5.6000000000000001E-2</v>
      </c>
      <c r="J195" s="77">
        <v>5.6000000000000001E-2</v>
      </c>
      <c r="K195" s="77">
        <v>5.6000000000000001E-2</v>
      </c>
      <c r="L195" s="77">
        <v>5.6000000000000001E-2</v>
      </c>
      <c r="M195" s="77">
        <v>5.6000000000000001E-2</v>
      </c>
      <c r="N195" s="77">
        <v>5.6000000000000001E-2</v>
      </c>
      <c r="O195" s="77">
        <v>5.6000000000000001E-2</v>
      </c>
      <c r="P195" s="77">
        <v>5.6000000000000001E-2</v>
      </c>
      <c r="Q195" s="77">
        <v>5.6000000000000001E-2</v>
      </c>
      <c r="R195" s="77">
        <v>5.6000000000000001E-2</v>
      </c>
      <c r="S195" s="77">
        <v>5.6000000000000001E-2</v>
      </c>
      <c r="T195" s="77">
        <v>5.6000000000000001E-2</v>
      </c>
      <c r="U195" s="77">
        <v>5.6000000000000001E-2</v>
      </c>
      <c r="V195" s="77">
        <v>5.6000000000000001E-2</v>
      </c>
      <c r="W195" s="77">
        <v>5.6000000000000001E-2</v>
      </c>
      <c r="X195" s="77">
        <v>5.6000000000000001E-2</v>
      </c>
      <c r="Y195" s="77">
        <v>5.6000000000000001E-2</v>
      </c>
      <c r="Z195" s="77">
        <v>5.6000000000000001E-2</v>
      </c>
      <c r="AA195" s="77">
        <v>5.6000000000000001E-2</v>
      </c>
      <c r="AB195" s="77">
        <v>5.6000000000000001E-2</v>
      </c>
      <c r="AC195" s="77">
        <v>5.6000000000000001E-2</v>
      </c>
      <c r="AD195" s="77">
        <v>5.6000000000000001E-2</v>
      </c>
      <c r="AE195" s="77">
        <v>5.6000000000000001E-2</v>
      </c>
      <c r="AF195" s="77">
        <v>5.6000000000000001E-2</v>
      </c>
      <c r="AG195" s="77"/>
      <c r="AH195" s="77"/>
      <c r="AI195" s="77"/>
      <c r="AJ195" s="77"/>
    </row>
    <row r="196" spans="1:36" ht="12.75" x14ac:dyDescent="0.2">
      <c r="A196" s="77" t="s">
        <v>804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805</v>
      </c>
      <c r="B197" s="77">
        <v>6.2E-2</v>
      </c>
      <c r="C197" s="77">
        <v>6.2E-2</v>
      </c>
      <c r="D197" s="77">
        <v>6.2E-2</v>
      </c>
      <c r="E197" s="77">
        <v>6.2E-2</v>
      </c>
      <c r="F197" s="77">
        <v>6.2E-2</v>
      </c>
      <c r="G197" s="77">
        <v>6.2E-2</v>
      </c>
      <c r="H197" s="77">
        <v>6.2E-2</v>
      </c>
      <c r="I197" s="77">
        <v>6.2E-2</v>
      </c>
      <c r="J197" s="77">
        <v>6.2E-2</v>
      </c>
      <c r="K197" s="77">
        <v>6.2E-2</v>
      </c>
      <c r="L197" s="77">
        <v>6.2E-2</v>
      </c>
      <c r="M197" s="77">
        <v>6.2E-2</v>
      </c>
      <c r="N197" s="77">
        <v>6.2E-2</v>
      </c>
      <c r="O197" s="77">
        <v>6.2E-2</v>
      </c>
      <c r="P197" s="77">
        <v>6.2E-2</v>
      </c>
      <c r="Q197" s="77">
        <v>6.2E-2</v>
      </c>
      <c r="R197" s="77">
        <v>6.2E-2</v>
      </c>
      <c r="S197" s="77">
        <v>6.2E-2</v>
      </c>
      <c r="T197" s="77">
        <v>6.2E-2</v>
      </c>
      <c r="U197" s="77">
        <v>6.2E-2</v>
      </c>
      <c r="V197" s="77">
        <v>6.2E-2</v>
      </c>
      <c r="W197" s="77">
        <v>6.2E-2</v>
      </c>
      <c r="X197" s="77">
        <v>6.2E-2</v>
      </c>
      <c r="Y197" s="77">
        <v>6.2E-2</v>
      </c>
      <c r="Z197" s="77">
        <v>6.2E-2</v>
      </c>
      <c r="AA197" s="77">
        <v>6.2E-2</v>
      </c>
      <c r="AB197" s="77">
        <v>6.2E-2</v>
      </c>
      <c r="AC197" s="77">
        <v>6.2E-2</v>
      </c>
      <c r="AD197" s="77">
        <v>6.2E-2</v>
      </c>
      <c r="AE197" s="77">
        <v>6.2E-2</v>
      </c>
      <c r="AF197" s="77">
        <v>6.2E-2</v>
      </c>
      <c r="AG197" s="77"/>
      <c r="AH197" s="77"/>
      <c r="AI197" s="77"/>
      <c r="AJ197" s="77"/>
    </row>
    <row r="198" spans="1:36" ht="12.75" x14ac:dyDescent="0.2">
      <c r="A198" s="77" t="s">
        <v>806</v>
      </c>
      <c r="B198" s="77">
        <v>0.64600000000000002</v>
      </c>
      <c r="C198" s="77">
        <v>0.64600000000000002</v>
      </c>
      <c r="D198" s="77">
        <v>0.64600000000000002</v>
      </c>
      <c r="E198" s="77">
        <v>0.64600000000000002</v>
      </c>
      <c r="F198" s="77">
        <v>0.64600000000000002</v>
      </c>
      <c r="G198" s="77">
        <v>0.64600000000000002</v>
      </c>
      <c r="H198" s="77">
        <v>0.64600000000000002</v>
      </c>
      <c r="I198" s="77">
        <v>0.64600000000000002</v>
      </c>
      <c r="J198" s="77">
        <v>0.64600000000000002</v>
      </c>
      <c r="K198" s="77">
        <v>0.64600000000000002</v>
      </c>
      <c r="L198" s="77">
        <v>0.64600000000000002</v>
      </c>
      <c r="M198" s="77">
        <v>0.64600000000000002</v>
      </c>
      <c r="N198" s="77">
        <v>0.64600000000000002</v>
      </c>
      <c r="O198" s="77">
        <v>0.64600000000000002</v>
      </c>
      <c r="P198" s="77">
        <v>0.64600000000000002</v>
      </c>
      <c r="Q198" s="77">
        <v>0.64600000000000002</v>
      </c>
      <c r="R198" s="77">
        <v>0.64600000000000002</v>
      </c>
      <c r="S198" s="77">
        <v>0.64600000000000002</v>
      </c>
      <c r="T198" s="77">
        <v>0.64600000000000002</v>
      </c>
      <c r="U198" s="77">
        <v>0.64600000000000002</v>
      </c>
      <c r="V198" s="77">
        <v>0.64600000000000002</v>
      </c>
      <c r="W198" s="77">
        <v>0.64600000000000002</v>
      </c>
      <c r="X198" s="77">
        <v>0.64600000000000002</v>
      </c>
      <c r="Y198" s="77">
        <v>0.64600000000000002</v>
      </c>
      <c r="Z198" s="77">
        <v>0.64600000000000002</v>
      </c>
      <c r="AA198" s="77">
        <v>0.64600000000000002</v>
      </c>
      <c r="AB198" s="77">
        <v>0.64600000000000002</v>
      </c>
      <c r="AC198" s="77">
        <v>0.64600000000000002</v>
      </c>
      <c r="AD198" s="77">
        <v>0.64600000000000002</v>
      </c>
      <c r="AE198" s="77">
        <v>0.64600000000000002</v>
      </c>
      <c r="AF198" s="77">
        <v>0.64600000000000002</v>
      </c>
      <c r="AG198" s="77"/>
      <c r="AH198" s="77"/>
      <c r="AI198" s="77"/>
      <c r="AJ198" s="77"/>
    </row>
    <row r="199" spans="1:36" ht="12.75" x14ac:dyDescent="0.2">
      <c r="A199" s="77" t="s">
        <v>807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808</v>
      </c>
      <c r="B200" s="77">
        <v>0.71099999999999997</v>
      </c>
      <c r="C200" s="77">
        <v>0.71099999999999997</v>
      </c>
      <c r="D200" s="77">
        <v>0.71099999999999997</v>
      </c>
      <c r="E200" s="77">
        <v>0.71099999999999997</v>
      </c>
      <c r="F200" s="77">
        <v>0.71099999999999997</v>
      </c>
      <c r="G200" s="77">
        <v>0.71099999999999997</v>
      </c>
      <c r="H200" s="77">
        <v>0.71099999999999997</v>
      </c>
      <c r="I200" s="77">
        <v>0.71099999999999997</v>
      </c>
      <c r="J200" s="77">
        <v>0.71099999999999997</v>
      </c>
      <c r="K200" s="77">
        <v>0.71099999999999997</v>
      </c>
      <c r="L200" s="77">
        <v>0.71099999999999997</v>
      </c>
      <c r="M200" s="77">
        <v>0.71099999999999997</v>
      </c>
      <c r="N200" s="77">
        <v>0.71099999999999997</v>
      </c>
      <c r="O200" s="77">
        <v>0.71099999999999997</v>
      </c>
      <c r="P200" s="77">
        <v>0.71099999999999997</v>
      </c>
      <c r="Q200" s="77">
        <v>0.71099999999999997</v>
      </c>
      <c r="R200" s="77">
        <v>0.71099999999999997</v>
      </c>
      <c r="S200" s="77">
        <v>0.71099999999999997</v>
      </c>
      <c r="T200" s="77">
        <v>0.71099999999999997</v>
      </c>
      <c r="U200" s="77">
        <v>0.71099999999999997</v>
      </c>
      <c r="V200" s="77">
        <v>0.71099999999999997</v>
      </c>
      <c r="W200" s="77">
        <v>0.71099999999999997</v>
      </c>
      <c r="X200" s="77">
        <v>0.71099999999999997</v>
      </c>
      <c r="Y200" s="77">
        <v>0.71099999999999997</v>
      </c>
      <c r="Z200" s="77">
        <v>0.71099999999999997</v>
      </c>
      <c r="AA200" s="77">
        <v>0.71099999999999997</v>
      </c>
      <c r="AB200" s="77">
        <v>0.71099999999999997</v>
      </c>
      <c r="AC200" s="77">
        <v>0.71099999999999997</v>
      </c>
      <c r="AD200" s="77">
        <v>0.71099999999999997</v>
      </c>
      <c r="AE200" s="77">
        <v>0.71099999999999997</v>
      </c>
      <c r="AF200" s="77">
        <v>0.71099999999999997</v>
      </c>
      <c r="AG200" s="77"/>
      <c r="AH200" s="77"/>
      <c r="AI200" s="77"/>
      <c r="AJ200" s="77"/>
    </row>
    <row r="201" spans="1:36" ht="12.75" x14ac:dyDescent="0.2">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row>
    <row r="202" spans="1:36" ht="12.75" x14ac:dyDescent="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row>
    <row r="203" spans="1:36" ht="12.75" x14ac:dyDescent="0.2">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row>
    <row r="204" spans="1:36" ht="12.75" x14ac:dyDescent="0.2">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row>
    <row r="205" spans="1:36" ht="12.75" x14ac:dyDescent="0.2">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row>
    <row r="206" spans="1:36" ht="12.75" x14ac:dyDescent="0.2">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row>
    <row r="207" spans="1:36" ht="12.75" x14ac:dyDescent="0.2">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row>
    <row r="208" spans="1:36" ht="12.75" x14ac:dyDescent="0.2">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row>
    <row r="209" spans="1:36" ht="12.75" x14ac:dyDescent="0.2">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row>
    <row r="213" spans="1:36" ht="12.75" x14ac:dyDescent="0.2">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row>
    <row r="214" spans="1:36" ht="12.75" x14ac:dyDescent="0.2">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row>
    <row r="215" spans="1:36" ht="12.75" x14ac:dyDescent="0.2">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row>
    <row r="216" spans="1:36"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36"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row>
    <row r="226" spans="1:36"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row>
    <row r="227" spans="1:36"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row>
    <row r="228" spans="1:36"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row>
    <row r="229" spans="1:36"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row>
    <row r="230" spans="1:36"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row>
    <row r="231" spans="1:36"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row>
    <row r="232" spans="1:36"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row>
    <row r="233" spans="1:36"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row>
    <row r="234" spans="1:36"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row>
    <row r="235" spans="1:36"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row>
    <row r="236" spans="1:36"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row>
    <row r="237" spans="1:36"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36"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36"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36"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row r="249" spans="1:36"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row>
    <row r="250" spans="1:36"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row>
    <row r="251" spans="1:36"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row>
    <row r="252" spans="1:36"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row>
    <row r="253" spans="1:36"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row>
    <row r="254" spans="1:36"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row>
    <row r="255" spans="1:36"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row>
    <row r="256" spans="1:36"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row>
    <row r="257" spans="1:36"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row>
    <row r="258" spans="1:36"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row>
    <row r="259" spans="1:36"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row>
    <row r="260" spans="1:36"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row>
    <row r="261" spans="1:36"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row>
    <row r="262" spans="1:36"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row>
    <row r="263" spans="1:36"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row>
    <row r="264" spans="1:36"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row>
    <row r="265" spans="1:36"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row>
    <row r="266" spans="1:36"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row>
    <row r="267" spans="1:36"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row>
    <row r="268" spans="1:36"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row>
    <row r="269" spans="1:36"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row>
    <row r="270" spans="1:36"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row>
    <row r="271" spans="1:36"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row>
    <row r="272" spans="1:36"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row>
    <row r="273" spans="1:36"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row>
    <row r="274" spans="1:36"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row>
    <row r="275" spans="1:36"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row>
    <row r="276" spans="1:36"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row>
    <row r="277" spans="1:36"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row>
    <row r="278" spans="1:36"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row>
    <row r="279" spans="1:36"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row>
    <row r="280" spans="1:36"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row>
    <row r="281" spans="1:36"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row>
    <row r="282" spans="1:36"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row>
    <row r="283" spans="1:36"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row>
    <row r="284" spans="1:36"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row>
    <row r="285" spans="1:36"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row>
    <row r="286" spans="1:36"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row>
    <row r="287" spans="1:36"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row>
    <row r="288" spans="1:36"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row>
    <row r="289" spans="1:36"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row>
    <row r="290" spans="1:36"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row>
    <row r="291" spans="1:36"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row>
    <row r="292" spans="1:36"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row>
    <row r="293" spans="1:36"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row>
    <row r="294" spans="1:36"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row>
    <row r="295" spans="1:36"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row>
    <row r="296" spans="1:36"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row>
    <row r="297" spans="1:36"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row>
    <row r="298" spans="1:36"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row>
    <row r="299" spans="1:36"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row>
    <row r="300" spans="1:36"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row>
    <row r="301" spans="1:36"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row>
    <row r="302" spans="1:36"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row>
    <row r="303" spans="1:36"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row>
    <row r="304" spans="1:36"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row>
    <row r="305" spans="1:36"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row>
    <row r="306" spans="1:36"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row>
    <row r="307" spans="1:36"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row>
    <row r="308" spans="1:36"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row>
    <row r="309" spans="1:36"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row>
    <row r="310" spans="1:36"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row>
    <row r="311" spans="1:36"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row>
    <row r="312" spans="1:36"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row>
    <row r="313" spans="1:36"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row>
    <row r="314" spans="1:36"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row>
    <row r="315" spans="1:36"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row>
    <row r="316" spans="1:36"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row>
    <row r="317" spans="1:36"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row>
    <row r="318" spans="1:36"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row>
    <row r="319" spans="1:36"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row>
    <row r="320" spans="1:36"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row>
    <row r="321" spans="1:36"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row>
    <row r="322" spans="1:36"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row>
    <row r="323" spans="1:36"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row>
    <row r="324" spans="1:36"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row>
    <row r="325" spans="1:36"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row>
    <row r="326" spans="1:36"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row>
    <row r="327" spans="1:36"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row>
    <row r="328" spans="1:36"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row>
    <row r="329" spans="1:36"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row>
    <row r="330" spans="1:36"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row>
    <row r="331" spans="1:36"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row>
    <row r="332" spans="1:36"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row>
    <row r="333" spans="1:36"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row>
    <row r="334" spans="1:36"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row>
    <row r="335" spans="1:36"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row>
    <row r="336" spans="1:36"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row>
    <row r="337" spans="1:36"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row>
    <row r="338" spans="1:36"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row>
    <row r="339" spans="1:36"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row>
    <row r="340" spans="1:36"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row>
    <row r="341" spans="1:36"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row>
    <row r="342" spans="1:36"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row>
    <row r="343" spans="1:36"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row>
    <row r="344" spans="1:36"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row>
    <row r="345" spans="1:36"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row>
    <row r="346" spans="1:36"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row>
    <row r="347" spans="1:36"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row>
    <row r="348" spans="1:36"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row>
    <row r="349" spans="1:36"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row>
    <row r="350" spans="1:36"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row>
    <row r="351" spans="1:36"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row>
    <row r="352" spans="1:36"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row>
    <row r="353" spans="1:36"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row>
    <row r="354" spans="1:36"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row>
    <row r="355" spans="1:36"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row>
    <row r="356" spans="1:36"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row>
    <row r="357" spans="1:36"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row>
    <row r="358" spans="1:36"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row>
    <row r="359" spans="1:36"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row>
    <row r="360" spans="1:36"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row>
    <row r="361" spans="1:36"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row>
    <row r="362" spans="1:36"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row>
    <row r="363" spans="1:36"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row>
    <row r="364" spans="1:36"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row>
    <row r="365" spans="1:36"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row>
    <row r="366" spans="1:36"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row>
    <row r="367" spans="1:36"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row>
    <row r="368" spans="1:36"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row>
    <row r="369" spans="1:36"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row>
    <row r="370" spans="1:36"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row>
    <row r="371" spans="1:36"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row>
    <row r="372" spans="1:36"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row>
    <row r="373" spans="1:36"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row>
    <row r="374" spans="1:36"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row>
    <row r="375" spans="1:36"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row>
    <row r="376" spans="1:36"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row>
    <row r="377" spans="1:36"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row>
    <row r="378" spans="1:36"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row>
    <row r="379" spans="1:36"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row>
    <row r="380" spans="1:36"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row>
    <row r="381" spans="1:36"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row>
    <row r="382" spans="1:36"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row>
    <row r="383" spans="1:36"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row>
    <row r="384" spans="1:36"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row>
    <row r="385" spans="1:36"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row>
    <row r="386" spans="1:36"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row>
    <row r="387" spans="1:36"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row>
    <row r="388" spans="1:36"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row>
    <row r="389" spans="1:36"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row>
    <row r="390" spans="1:36"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row>
    <row r="391" spans="1:36"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row>
    <row r="392" spans="1:36"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row>
    <row r="393" spans="1:36"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row>
    <row r="394" spans="1:36"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row>
    <row r="395" spans="1:36"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row>
    <row r="396" spans="1:36"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row>
    <row r="397" spans="1:36"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row>
    <row r="398" spans="1:36"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row>
    <row r="399" spans="1:36"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row>
    <row r="400" spans="1:36"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row r="411" spans="1:36"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row>
    <row r="412" spans="1:36"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row>
    <row r="413" spans="1:36"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row>
    <row r="414" spans="1:36"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36"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36"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row r="425" spans="1:36"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row>
    <row r="426" spans="1:36"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row>
    <row r="427" spans="1:36"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36"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36"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36"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36"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36"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36" ht="12.75" x14ac:dyDescent="0.2">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36" ht="12.75" x14ac:dyDescent="0.2">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36" ht="12.75" x14ac:dyDescent="0.2">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36" ht="12.75" x14ac:dyDescent="0.2">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36" ht="12.75" x14ac:dyDescent="0.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36" ht="12.75" x14ac:dyDescent="0.2">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36" ht="12.75" x14ac:dyDescent="0.2">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36" ht="12.75" x14ac:dyDescent="0.2">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36" ht="12.75" x14ac:dyDescent="0.2">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36" ht="12.75" x14ac:dyDescent="0.2">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row r="448" spans="1:36" ht="12.75" x14ac:dyDescent="0.2">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c r="AE448" s="77"/>
      <c r="AF448" s="77"/>
      <c r="AG448" s="77"/>
      <c r="AH448" s="77"/>
      <c r="AI448" s="77"/>
      <c r="AJ448" s="77"/>
    </row>
    <row r="449" spans="1:36" ht="12.75" x14ac:dyDescent="0.2">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c r="AE449" s="77"/>
      <c r="AF449" s="77"/>
      <c r="AG449" s="77"/>
      <c r="AH449" s="77"/>
      <c r="AI449" s="77"/>
      <c r="AJ449" s="77"/>
    </row>
    <row r="450" spans="1:36" ht="12.75" x14ac:dyDescent="0.2">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c r="AE450" s="77"/>
      <c r="AF450" s="77"/>
      <c r="AG450" s="77"/>
      <c r="AH450" s="77"/>
      <c r="AI450" s="77"/>
      <c r="AJ450" s="77"/>
    </row>
    <row r="451" spans="1:36" ht="12.75" x14ac:dyDescent="0.2">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c r="AE451" s="77"/>
      <c r="AF451" s="77"/>
      <c r="AG451" s="77"/>
      <c r="AH451" s="77"/>
      <c r="AI451" s="77"/>
      <c r="AJ451" s="77"/>
    </row>
    <row r="452" spans="1:36" ht="12.75" x14ac:dyDescent="0.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c r="AE452" s="77"/>
      <c r="AF452" s="77"/>
      <c r="AG452" s="77"/>
      <c r="AH452" s="77"/>
      <c r="AI452" s="77"/>
      <c r="AJ452" s="77"/>
    </row>
    <row r="453" spans="1:36" ht="12.75" x14ac:dyDescent="0.2">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c r="AE453" s="77"/>
      <c r="AF453" s="77"/>
      <c r="AG453" s="77"/>
      <c r="AH453" s="77"/>
      <c r="AI453" s="77"/>
      <c r="AJ453" s="77"/>
    </row>
    <row r="454" spans="1:36" ht="12.75" x14ac:dyDescent="0.2">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c r="AE454" s="77"/>
      <c r="AF454" s="77"/>
      <c r="AG454" s="77"/>
      <c r="AH454" s="77"/>
      <c r="AI454" s="77"/>
      <c r="AJ454" s="77"/>
    </row>
    <row r="455" spans="1:36" ht="12.75" x14ac:dyDescent="0.2">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c r="AE455" s="77"/>
      <c r="AF455" s="77"/>
      <c r="AG455" s="77"/>
      <c r="AH455" s="77"/>
      <c r="AI455" s="77"/>
      <c r="AJ455" s="77"/>
    </row>
    <row r="456" spans="1:36" ht="12.75" x14ac:dyDescent="0.2">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c r="AE456" s="77"/>
      <c r="AF456" s="77"/>
      <c r="AG456" s="77"/>
      <c r="AH456" s="77"/>
      <c r="AI456" s="77"/>
      <c r="AJ456" s="77"/>
    </row>
    <row r="457" spans="1:36" ht="12.75" x14ac:dyDescent="0.2">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c r="AE457" s="77"/>
      <c r="AF457" s="77"/>
      <c r="AG457" s="77"/>
      <c r="AH457" s="77"/>
      <c r="AI457" s="77"/>
      <c r="AJ457" s="77"/>
    </row>
    <row r="458" spans="1:36" ht="12.75" x14ac:dyDescent="0.2">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77"/>
      <c r="AH458" s="77"/>
      <c r="AI458" s="77"/>
      <c r="AJ458" s="77"/>
    </row>
    <row r="459" spans="1:36" ht="12.75" x14ac:dyDescent="0.2">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c r="AE459" s="77"/>
      <c r="AF459" s="77"/>
      <c r="AG459" s="77"/>
      <c r="AH459" s="77"/>
      <c r="AI459" s="77"/>
      <c r="AJ459" s="77"/>
    </row>
    <row r="460" spans="1:36" ht="12.75" x14ac:dyDescent="0.2">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c r="AE460" s="77"/>
      <c r="AF460" s="77"/>
      <c r="AG460" s="77"/>
      <c r="AH460" s="77"/>
      <c r="AI460" s="77"/>
      <c r="AJ460" s="77"/>
    </row>
    <row r="461" spans="1:36" ht="12.75" x14ac:dyDescent="0.2">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row>
    <row r="462" spans="1:36" ht="12.75" x14ac:dyDescent="0.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c r="AE462" s="77"/>
      <c r="AF462" s="77"/>
      <c r="AG462" s="77"/>
      <c r="AH462" s="77"/>
      <c r="AI462" s="77"/>
      <c r="AJ462" s="77"/>
    </row>
    <row r="463" spans="1:36" ht="12.75" x14ac:dyDescent="0.2">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c r="AE463" s="77"/>
      <c r="AF463" s="77"/>
      <c r="AG463" s="77"/>
      <c r="AH463" s="77"/>
      <c r="AI463" s="77"/>
      <c r="AJ463" s="77"/>
    </row>
    <row r="464" spans="1:36" ht="12.75" x14ac:dyDescent="0.2">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77"/>
      <c r="AH464" s="77"/>
      <c r="AI464" s="77"/>
      <c r="AJ464" s="77"/>
    </row>
    <row r="465" spans="1:36" ht="12.75" x14ac:dyDescent="0.2">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c r="AE465" s="77"/>
      <c r="AF465" s="77"/>
      <c r="AG465" s="77"/>
      <c r="AH465" s="77"/>
      <c r="AI465" s="77"/>
      <c r="AJ465" s="77"/>
    </row>
    <row r="466" spans="1:36" ht="12.75" x14ac:dyDescent="0.2">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c r="AE466" s="77"/>
      <c r="AF466" s="77"/>
      <c r="AG466" s="77"/>
      <c r="AH466" s="77"/>
      <c r="AI466" s="77"/>
      <c r="AJ466" s="77"/>
    </row>
    <row r="467" spans="1:36" ht="12.75" x14ac:dyDescent="0.2">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c r="AE467" s="77"/>
      <c r="AF467" s="77"/>
      <c r="AG467" s="77"/>
      <c r="AH467" s="77"/>
      <c r="AI467" s="77"/>
      <c r="AJ467" s="77"/>
    </row>
    <row r="468" spans="1:36" ht="12.75" x14ac:dyDescent="0.2">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c r="AE468" s="77"/>
      <c r="AF468" s="77"/>
      <c r="AG468" s="77"/>
      <c r="AH468" s="77"/>
      <c r="AI468" s="77"/>
      <c r="AJ468" s="77"/>
    </row>
    <row r="469" spans="1:36" ht="12.75" x14ac:dyDescent="0.2">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c r="AE469" s="77"/>
      <c r="AF469" s="77"/>
      <c r="AG469" s="77"/>
      <c r="AH469" s="77"/>
      <c r="AI469" s="77"/>
      <c r="AJ469" s="77"/>
    </row>
    <row r="470" spans="1:36" ht="12.75" x14ac:dyDescent="0.2">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c r="AE470" s="77"/>
      <c r="AF470" s="77"/>
      <c r="AG470" s="77"/>
      <c r="AH470" s="77"/>
      <c r="AI470" s="77"/>
      <c r="AJ470" s="77"/>
    </row>
    <row r="471" spans="1:36" ht="12.75" x14ac:dyDescent="0.2">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c r="AE471" s="77"/>
      <c r="AF471" s="77"/>
      <c r="AG471" s="77"/>
      <c r="AH471" s="77"/>
      <c r="AI471" s="77"/>
      <c r="AJ471" s="77"/>
    </row>
    <row r="472" spans="1:36" ht="12.75" x14ac:dyDescent="0.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c r="AE472" s="77"/>
      <c r="AF472" s="77"/>
      <c r="AG472" s="77"/>
      <c r="AH472" s="77"/>
      <c r="AI472" s="77"/>
      <c r="AJ472" s="77"/>
    </row>
    <row r="473" spans="1:36" ht="12.75" x14ac:dyDescent="0.2">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c r="AE473" s="77"/>
      <c r="AF473" s="77"/>
      <c r="AG473" s="77"/>
      <c r="AH473" s="77"/>
      <c r="AI473" s="77"/>
      <c r="AJ473" s="77"/>
    </row>
    <row r="474" spans="1:36" ht="12.75" x14ac:dyDescent="0.2">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c r="AE474" s="77"/>
      <c r="AF474" s="77"/>
      <c r="AG474" s="77"/>
      <c r="AH474" s="77"/>
      <c r="AI474" s="77"/>
      <c r="AJ474" s="77"/>
    </row>
    <row r="475" spans="1:36" ht="12.75" x14ac:dyDescent="0.2">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c r="AE475" s="77"/>
      <c r="AF475" s="77"/>
      <c r="AG475" s="77"/>
      <c r="AH475" s="77"/>
      <c r="AI475" s="77"/>
      <c r="AJ475" s="77"/>
    </row>
    <row r="476" spans="1:36" ht="12.75" x14ac:dyDescent="0.2">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c r="AE476" s="77"/>
      <c r="AF476" s="77"/>
      <c r="AG476" s="77"/>
      <c r="AH476" s="77"/>
      <c r="AI476" s="77"/>
      <c r="AJ476" s="77"/>
    </row>
    <row r="477" spans="1:36" ht="12.75" x14ac:dyDescent="0.2">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row>
    <row r="478" spans="1:36" ht="12.75" x14ac:dyDescent="0.2">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c r="AE478" s="77"/>
      <c r="AF478" s="77"/>
      <c r="AG478" s="77"/>
      <c r="AH478" s="77"/>
      <c r="AI478" s="77"/>
      <c r="AJ478" s="77"/>
    </row>
    <row r="479" spans="1:36" ht="12.75" x14ac:dyDescent="0.2">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c r="AE479" s="77"/>
      <c r="AF479" s="77"/>
      <c r="AG479" s="77"/>
      <c r="AH479" s="77"/>
      <c r="AI479" s="77"/>
      <c r="AJ479" s="77"/>
    </row>
    <row r="480" spans="1:36" ht="12.75" x14ac:dyDescent="0.2">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c r="AE480" s="77"/>
      <c r="AF480" s="77"/>
      <c r="AG480" s="77"/>
      <c r="AH480" s="77"/>
      <c r="AI480" s="77"/>
      <c r="AJ480" s="77"/>
    </row>
    <row r="481" spans="1:36" ht="12.75" x14ac:dyDescent="0.2">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c r="AE481" s="77"/>
      <c r="AF481" s="77"/>
      <c r="AG481" s="77"/>
      <c r="AH481" s="77"/>
      <c r="AI481" s="77"/>
      <c r="AJ481" s="77"/>
    </row>
    <row r="482" spans="1:36" ht="12.75" x14ac:dyDescent="0.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c r="AE482" s="77"/>
      <c r="AF482" s="77"/>
      <c r="AG482" s="77"/>
      <c r="AH482" s="77"/>
      <c r="AI482" s="77"/>
      <c r="AJ482" s="77"/>
    </row>
    <row r="483" spans="1:36" ht="12.75" x14ac:dyDescent="0.2">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c r="AE483" s="77"/>
      <c r="AF483" s="77"/>
      <c r="AG483" s="77"/>
      <c r="AH483" s="77"/>
      <c r="AI483" s="77"/>
      <c r="AJ483" s="77"/>
    </row>
    <row r="484" spans="1:36" ht="12.75" x14ac:dyDescent="0.2">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c r="AE484" s="77"/>
      <c r="AF484" s="77"/>
      <c r="AG484" s="77"/>
      <c r="AH484" s="77"/>
      <c r="AI484" s="77"/>
      <c r="AJ484" s="77"/>
    </row>
    <row r="485" spans="1:36" ht="12.75" x14ac:dyDescent="0.2">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c r="AE485" s="77"/>
      <c r="AF485" s="77"/>
      <c r="AG485" s="77"/>
      <c r="AH485" s="77"/>
      <c r="AI485" s="77"/>
      <c r="AJ485" s="77"/>
    </row>
    <row r="486" spans="1:36" ht="12.75" x14ac:dyDescent="0.2">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c r="AE486" s="77"/>
      <c r="AF486" s="77"/>
      <c r="AG486" s="77"/>
      <c r="AH486" s="77"/>
      <c r="AI486" s="77"/>
      <c r="AJ486" s="77"/>
    </row>
    <row r="487" spans="1:36" ht="12.75" x14ac:dyDescent="0.2">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c r="AE487" s="77"/>
      <c r="AF487" s="77"/>
      <c r="AG487" s="77"/>
      <c r="AH487" s="77"/>
      <c r="AI487" s="77"/>
      <c r="AJ487" s="77"/>
    </row>
    <row r="488" spans="1:36" ht="12.75" x14ac:dyDescent="0.2">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c r="AE488" s="77"/>
      <c r="AF488" s="77"/>
      <c r="AG488" s="77"/>
      <c r="AH488" s="77"/>
      <c r="AI488" s="77"/>
      <c r="AJ488" s="77"/>
    </row>
    <row r="489" spans="1:36" ht="12.75" x14ac:dyDescent="0.2">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c r="AE489" s="77"/>
      <c r="AF489" s="77"/>
      <c r="AG489" s="77"/>
      <c r="AH489" s="77"/>
      <c r="AI489" s="77"/>
      <c r="AJ489" s="77"/>
    </row>
    <row r="490" spans="1:36" ht="12.75" x14ac:dyDescent="0.2">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c r="AE490" s="77"/>
      <c r="AF490" s="77"/>
      <c r="AG490" s="77"/>
      <c r="AH490" s="77"/>
      <c r="AI490" s="77"/>
      <c r="AJ490" s="77"/>
    </row>
    <row r="491" spans="1:36" ht="12.75" x14ac:dyDescent="0.2">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c r="AE491" s="77"/>
      <c r="AF491" s="77"/>
      <c r="AG491" s="77"/>
      <c r="AH491" s="77"/>
      <c r="AI491" s="77"/>
      <c r="AJ491" s="77"/>
    </row>
    <row r="492" spans="1:36" ht="12.75" x14ac:dyDescent="0.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c r="AE492" s="77"/>
      <c r="AF492" s="77"/>
      <c r="AG492" s="77"/>
      <c r="AH492" s="77"/>
      <c r="AI492" s="77"/>
      <c r="AJ492" s="77"/>
    </row>
    <row r="493" spans="1:36" ht="12.75" x14ac:dyDescent="0.2">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7"/>
    </row>
    <row r="494" spans="1:36" ht="12.75" x14ac:dyDescent="0.2">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c r="AE494" s="77"/>
      <c r="AF494" s="77"/>
      <c r="AG494" s="77"/>
      <c r="AH494" s="77"/>
      <c r="AI494" s="77"/>
      <c r="AJ494" s="77"/>
    </row>
    <row r="495" spans="1:36" ht="12.75" x14ac:dyDescent="0.2">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c r="AE495" s="77"/>
      <c r="AF495" s="77"/>
      <c r="AG495" s="77"/>
      <c r="AH495" s="77"/>
      <c r="AI495" s="77"/>
      <c r="AJ495" s="77"/>
    </row>
    <row r="496" spans="1:36" ht="12.75" x14ac:dyDescent="0.2">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c r="AE496" s="77"/>
      <c r="AF496" s="77"/>
      <c r="AG496" s="77"/>
      <c r="AH496" s="77"/>
      <c r="AI496" s="77"/>
      <c r="AJ496" s="77"/>
    </row>
    <row r="497" spans="1:36" ht="12.75" x14ac:dyDescent="0.2">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c r="AE497" s="77"/>
      <c r="AF497" s="77"/>
      <c r="AG497" s="77"/>
      <c r="AH497" s="77"/>
      <c r="AI497" s="77"/>
      <c r="AJ497" s="77"/>
    </row>
    <row r="498" spans="1:36" ht="12.75" x14ac:dyDescent="0.2">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c r="AE498" s="77"/>
      <c r="AF498" s="77"/>
      <c r="AG498" s="77"/>
      <c r="AH498" s="77"/>
      <c r="AI498" s="77"/>
      <c r="AJ498" s="77"/>
    </row>
    <row r="499" spans="1:36" ht="12.75" x14ac:dyDescent="0.2">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c r="AE499" s="77"/>
      <c r="AF499" s="77"/>
      <c r="AG499" s="77"/>
      <c r="AH499" s="77"/>
      <c r="AI499" s="77"/>
      <c r="AJ499" s="77"/>
    </row>
    <row r="500" spans="1:36" ht="12.75" x14ac:dyDescent="0.2">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c r="AE500" s="77"/>
      <c r="AF500" s="77"/>
      <c r="AG500" s="77"/>
      <c r="AH500" s="77"/>
      <c r="AI500" s="77"/>
      <c r="AJ500" s="77"/>
    </row>
    <row r="501" spans="1:36" ht="12.75" x14ac:dyDescent="0.2">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c r="AE501" s="77"/>
      <c r="AF501" s="77"/>
      <c r="AG501" s="77"/>
      <c r="AH501" s="77"/>
      <c r="AI501" s="77"/>
      <c r="AJ501" s="77"/>
    </row>
    <row r="502" spans="1:36" ht="12.75" x14ac:dyDescent="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c r="AE502" s="77"/>
      <c r="AF502" s="77"/>
      <c r="AG502" s="77"/>
      <c r="AH502" s="77"/>
      <c r="AI502" s="77"/>
      <c r="AJ502" s="77"/>
    </row>
    <row r="503" spans="1:36" ht="12.75" x14ac:dyDescent="0.2">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c r="AE503" s="77"/>
      <c r="AF503" s="77"/>
      <c r="AG503" s="77"/>
      <c r="AH503" s="77"/>
      <c r="AI503" s="77"/>
      <c r="AJ503" s="77"/>
    </row>
    <row r="504" spans="1:36" ht="12.75" x14ac:dyDescent="0.2">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7"/>
    </row>
    <row r="505" spans="1:36" ht="12.75" x14ac:dyDescent="0.2">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c r="AE505" s="77"/>
      <c r="AF505" s="77"/>
      <c r="AG505" s="77"/>
      <c r="AH505" s="77"/>
      <c r="AI505" s="77"/>
      <c r="AJ505" s="77"/>
    </row>
    <row r="506" spans="1:36" ht="12.75" x14ac:dyDescent="0.2">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c r="AE506" s="77"/>
      <c r="AF506" s="77"/>
      <c r="AG506" s="77"/>
      <c r="AH506" s="77"/>
      <c r="AI506" s="77"/>
      <c r="AJ506" s="77"/>
    </row>
    <row r="507" spans="1:36" ht="12.75" x14ac:dyDescent="0.2">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c r="AE507" s="77"/>
      <c r="AF507" s="77"/>
      <c r="AG507" s="77"/>
      <c r="AH507" s="77"/>
      <c r="AI507" s="77"/>
      <c r="AJ507" s="77"/>
    </row>
    <row r="508" spans="1:36" ht="12.75" x14ac:dyDescent="0.2">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c r="AE508" s="77"/>
      <c r="AF508" s="77"/>
      <c r="AG508" s="77"/>
      <c r="AH508" s="77"/>
      <c r="AI508" s="77"/>
      <c r="AJ508" s="77"/>
    </row>
    <row r="509" spans="1:36" ht="12.75" x14ac:dyDescent="0.2">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row>
    <row r="510" spans="1:36" ht="12.75" x14ac:dyDescent="0.2">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c r="AE510" s="77"/>
      <c r="AF510" s="77"/>
      <c r="AG510" s="77"/>
      <c r="AH510" s="77"/>
      <c r="AI510" s="77"/>
      <c r="AJ510" s="77"/>
    </row>
    <row r="511" spans="1:36" ht="12.75" x14ac:dyDescent="0.2">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c r="AE511" s="77"/>
      <c r="AF511" s="77"/>
      <c r="AG511" s="77"/>
      <c r="AH511" s="77"/>
      <c r="AI511" s="77"/>
      <c r="AJ511" s="77"/>
    </row>
    <row r="512" spans="1:36" ht="12.75" x14ac:dyDescent="0.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c r="AE512" s="77"/>
      <c r="AF512" s="77"/>
      <c r="AG512" s="77"/>
      <c r="AH512" s="77"/>
      <c r="AI512" s="77"/>
      <c r="AJ512" s="77"/>
    </row>
    <row r="513" spans="1:36" ht="12.75" x14ac:dyDescent="0.2">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c r="AE513" s="77"/>
      <c r="AF513" s="77"/>
      <c r="AG513" s="77"/>
      <c r="AH513" s="77"/>
      <c r="AI513" s="77"/>
      <c r="AJ513" s="77"/>
    </row>
    <row r="514" spans="1:36" ht="12.75" x14ac:dyDescent="0.2">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c r="AE514" s="77"/>
      <c r="AF514" s="77"/>
      <c r="AG514" s="77"/>
      <c r="AH514" s="77"/>
      <c r="AI514" s="77"/>
      <c r="AJ514" s="77"/>
    </row>
    <row r="515" spans="1:36" ht="12.75" x14ac:dyDescent="0.2">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c r="AE515" s="77"/>
      <c r="AF515" s="77"/>
      <c r="AG515" s="77"/>
      <c r="AH515" s="77"/>
      <c r="AI515" s="77"/>
      <c r="AJ515" s="77"/>
    </row>
    <row r="516" spans="1:36" ht="12.75" x14ac:dyDescent="0.2">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c r="AE516" s="77"/>
      <c r="AF516" s="77"/>
      <c r="AG516" s="77"/>
      <c r="AH516" s="77"/>
      <c r="AI516" s="77"/>
      <c r="AJ516" s="77"/>
    </row>
    <row r="517" spans="1:36" ht="12.75" x14ac:dyDescent="0.2">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7"/>
    </row>
    <row r="518" spans="1:36" ht="12.75" x14ac:dyDescent="0.2">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c r="AE518" s="77"/>
      <c r="AF518" s="77"/>
      <c r="AG518" s="77"/>
      <c r="AH518" s="77"/>
      <c r="AI518" s="77"/>
      <c r="AJ518" s="77"/>
    </row>
    <row r="519" spans="1:36" ht="12.75" x14ac:dyDescent="0.2">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c r="AE519" s="77"/>
      <c r="AF519" s="77"/>
      <c r="AG519" s="77"/>
      <c r="AH519" s="77"/>
      <c r="AI519" s="77"/>
      <c r="AJ519" s="77"/>
    </row>
    <row r="520" spans="1:36" ht="12.75" x14ac:dyDescent="0.2">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c r="AE520" s="77"/>
      <c r="AF520" s="77"/>
      <c r="AG520" s="77"/>
      <c r="AH520" s="77"/>
      <c r="AI520" s="77"/>
      <c r="AJ520" s="77"/>
    </row>
    <row r="521" spans="1:36" ht="12.75" x14ac:dyDescent="0.2">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c r="AE521" s="77"/>
      <c r="AF521" s="77"/>
      <c r="AG521" s="77"/>
      <c r="AH521" s="77"/>
      <c r="AI521" s="77"/>
      <c r="AJ521" s="77"/>
    </row>
    <row r="522" spans="1:36" ht="12.75" x14ac:dyDescent="0.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c r="AE522" s="77"/>
      <c r="AF522" s="77"/>
      <c r="AG522" s="77"/>
      <c r="AH522" s="77"/>
      <c r="AI522" s="77"/>
      <c r="AJ522" s="77"/>
    </row>
    <row r="523" spans="1:36" ht="12.75" x14ac:dyDescent="0.2">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c r="AE523" s="77"/>
      <c r="AF523" s="77"/>
      <c r="AG523" s="77"/>
      <c r="AH523" s="77"/>
      <c r="AI523" s="77"/>
      <c r="AJ523" s="77"/>
    </row>
    <row r="524" spans="1:36" ht="12.75" x14ac:dyDescent="0.2">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c r="AE524" s="77"/>
      <c r="AF524" s="77"/>
      <c r="AG524" s="77"/>
      <c r="AH524" s="77"/>
      <c r="AI524" s="77"/>
      <c r="AJ524" s="77"/>
    </row>
    <row r="525" spans="1:36" ht="12.75" x14ac:dyDescent="0.2">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77"/>
      <c r="AH525" s="77"/>
      <c r="AI525" s="77"/>
      <c r="AJ525" s="77"/>
    </row>
    <row r="526" spans="1:36" ht="12.75" x14ac:dyDescent="0.2">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77"/>
      <c r="AH526" s="77"/>
      <c r="AI526" s="77"/>
      <c r="AJ526" s="77"/>
    </row>
    <row r="527" spans="1:36" ht="12.75" x14ac:dyDescent="0.2">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77"/>
      <c r="AH527" s="77"/>
      <c r="AI527" s="77"/>
      <c r="AJ527" s="77"/>
    </row>
    <row r="528" spans="1:36" ht="12.75" x14ac:dyDescent="0.2">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row>
    <row r="529" spans="1:36" ht="12.75" x14ac:dyDescent="0.2">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77"/>
      <c r="AH529" s="77"/>
      <c r="AI529" s="77"/>
      <c r="AJ529" s="77"/>
    </row>
    <row r="530" spans="1:36" ht="12.75" x14ac:dyDescent="0.2">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7"/>
    </row>
    <row r="531" spans="1:36" ht="12.75" x14ac:dyDescent="0.2">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77"/>
      <c r="AH531" s="77"/>
      <c r="AI531" s="77"/>
      <c r="AJ531" s="77"/>
    </row>
    <row r="532" spans="1:36" ht="12.75" x14ac:dyDescent="0.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77"/>
      <c r="AH532" s="77"/>
      <c r="AI532" s="77"/>
      <c r="AJ532" s="77"/>
    </row>
    <row r="533" spans="1:36" ht="12.75" x14ac:dyDescent="0.2">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77"/>
      <c r="AH533" s="77"/>
      <c r="AI533" s="77"/>
      <c r="AJ533" s="77"/>
    </row>
    <row r="534" spans="1:36" ht="12.75" x14ac:dyDescent="0.2">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77"/>
      <c r="AH534" s="77"/>
      <c r="AI534" s="77"/>
      <c r="AJ534" s="77"/>
    </row>
    <row r="535" spans="1:36" ht="12.75" x14ac:dyDescent="0.2">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77"/>
      <c r="AH535" s="77"/>
      <c r="AI535" s="77"/>
      <c r="AJ535" s="77"/>
    </row>
    <row r="536" spans="1:36" ht="12.75" x14ac:dyDescent="0.2">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77"/>
      <c r="AH536" s="77"/>
      <c r="AI536" s="77"/>
      <c r="AJ536" s="77"/>
    </row>
    <row r="537" spans="1:36" ht="12.75" x14ac:dyDescent="0.2">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77"/>
      <c r="AH537" s="77"/>
      <c r="AI537" s="77"/>
      <c r="AJ537" s="77"/>
    </row>
    <row r="538" spans="1:36" ht="12.75" x14ac:dyDescent="0.2">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77"/>
      <c r="AH538" s="77"/>
      <c r="AI538" s="77"/>
      <c r="AJ538" s="77"/>
    </row>
    <row r="539" spans="1:36" ht="12.75" x14ac:dyDescent="0.2">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77"/>
      <c r="AH539" s="77"/>
      <c r="AI539" s="77"/>
      <c r="AJ539" s="77"/>
    </row>
    <row r="540" spans="1:36" ht="12.75" x14ac:dyDescent="0.2">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row>
    <row r="541" spans="1:36" ht="12.75" x14ac:dyDescent="0.2">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77"/>
      <c r="AH541" s="77"/>
      <c r="AI541" s="77"/>
      <c r="AJ541" s="77"/>
    </row>
    <row r="542" spans="1:36" ht="12.75" x14ac:dyDescent="0.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77"/>
      <c r="AH542" s="77"/>
      <c r="AI542" s="77"/>
      <c r="AJ542" s="77"/>
    </row>
    <row r="543" spans="1:36" ht="12.75" x14ac:dyDescent="0.2">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77"/>
      <c r="AH543" s="77"/>
      <c r="AI543" s="77"/>
      <c r="AJ543" s="77"/>
    </row>
    <row r="544" spans="1:36" ht="12.75" x14ac:dyDescent="0.2">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77"/>
      <c r="AH544" s="77"/>
      <c r="AI544" s="77"/>
      <c r="AJ544" s="77"/>
    </row>
    <row r="545" spans="1:36" ht="12.75" x14ac:dyDescent="0.2">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77"/>
      <c r="AH545" s="77"/>
      <c r="AI545" s="77"/>
      <c r="AJ545" s="77"/>
    </row>
    <row r="546" spans="1:36" ht="12.75" x14ac:dyDescent="0.2">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77"/>
      <c r="AH546" s="77"/>
      <c r="AI546" s="77"/>
      <c r="AJ546" s="77"/>
    </row>
    <row r="547" spans="1:36" ht="12.75" x14ac:dyDescent="0.2">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77"/>
      <c r="AH547" s="77"/>
      <c r="AI547" s="77"/>
      <c r="AJ547" s="77"/>
    </row>
    <row r="548" spans="1:36" ht="12.75" x14ac:dyDescent="0.2">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77"/>
      <c r="AH548" s="77"/>
      <c r="AI548" s="77"/>
      <c r="AJ548" s="77"/>
    </row>
    <row r="549" spans="1:36" ht="12.75" x14ac:dyDescent="0.2">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77"/>
      <c r="AH549" s="77"/>
      <c r="AI549" s="77"/>
      <c r="AJ549" s="77"/>
    </row>
    <row r="550" spans="1:36" ht="12.75" x14ac:dyDescent="0.2">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77"/>
      <c r="AH550" s="77"/>
      <c r="AI550" s="77"/>
      <c r="AJ550" s="77"/>
    </row>
    <row r="551" spans="1:36" ht="12.75" x14ac:dyDescent="0.2">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77"/>
      <c r="AH551" s="77"/>
      <c r="AI551" s="77"/>
      <c r="AJ551" s="77"/>
    </row>
    <row r="552" spans="1:36" ht="12.75" x14ac:dyDescent="0.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77"/>
      <c r="AH552" s="77"/>
      <c r="AI552" s="77"/>
      <c r="AJ552" s="77"/>
    </row>
    <row r="553" spans="1:36" ht="12.75" x14ac:dyDescent="0.2">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77"/>
      <c r="AH553" s="77"/>
      <c r="AI553" s="77"/>
      <c r="AJ553" s="77"/>
    </row>
    <row r="554" spans="1:36" ht="12.75" x14ac:dyDescent="0.2">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77"/>
      <c r="AH554" s="77"/>
      <c r="AI554" s="77"/>
      <c r="AJ554" s="77"/>
    </row>
    <row r="555" spans="1:36" ht="12.75" x14ac:dyDescent="0.2">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77"/>
      <c r="AH555" s="77"/>
      <c r="AI555" s="77"/>
      <c r="AJ555" s="77"/>
    </row>
    <row r="556" spans="1:36" ht="12.75" x14ac:dyDescent="0.2">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77"/>
      <c r="AH556" s="77"/>
      <c r="AI556" s="77"/>
      <c r="AJ556" s="77"/>
    </row>
    <row r="557" spans="1:36" ht="12.75" x14ac:dyDescent="0.2">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77"/>
      <c r="AH557" s="77"/>
      <c r="AI557" s="77"/>
      <c r="AJ557" s="77"/>
    </row>
    <row r="558" spans="1:36" ht="12.75" x14ac:dyDescent="0.2">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77"/>
      <c r="AH558" s="77"/>
      <c r="AI558" s="77"/>
      <c r="AJ558" s="77"/>
    </row>
    <row r="559" spans="1:36" ht="12.75" x14ac:dyDescent="0.2">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77"/>
      <c r="AH559" s="77"/>
      <c r="AI559" s="77"/>
      <c r="AJ559" s="77"/>
    </row>
    <row r="560" spans="1:36" ht="12.75" x14ac:dyDescent="0.2">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77"/>
      <c r="AH560" s="77"/>
      <c r="AI560" s="77"/>
      <c r="AJ560" s="77"/>
    </row>
    <row r="561" spans="1:36" ht="12.75" x14ac:dyDescent="0.2">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77"/>
      <c r="AH561" s="77"/>
      <c r="AI561" s="77"/>
      <c r="AJ561" s="77"/>
    </row>
    <row r="562" spans="1:36" ht="12.75" x14ac:dyDescent="0.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77"/>
      <c r="AH562" s="77"/>
      <c r="AI562" s="77"/>
      <c r="AJ562" s="77"/>
    </row>
    <row r="563" spans="1:36" ht="12.75" x14ac:dyDescent="0.2">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row>
    <row r="564" spans="1:36" ht="12.75" x14ac:dyDescent="0.2">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77"/>
      <c r="AH564" s="77"/>
      <c r="AI564" s="77"/>
      <c r="AJ564" s="77"/>
    </row>
    <row r="565" spans="1:36" ht="12.75" x14ac:dyDescent="0.2">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77"/>
      <c r="AH565" s="77"/>
      <c r="AI565" s="77"/>
      <c r="AJ565" s="77"/>
    </row>
    <row r="566" spans="1:36" ht="12.75" x14ac:dyDescent="0.2">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77"/>
      <c r="AH566" s="77"/>
      <c r="AI566" s="77"/>
      <c r="AJ566" s="77"/>
    </row>
    <row r="567" spans="1:36" ht="12.75" x14ac:dyDescent="0.2">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77"/>
      <c r="AH567" s="77"/>
      <c r="AI567" s="77"/>
      <c r="AJ567" s="77"/>
    </row>
    <row r="568" spans="1:36" ht="12.75" x14ac:dyDescent="0.2">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77"/>
      <c r="AH568" s="77"/>
      <c r="AI568" s="77"/>
      <c r="AJ568" s="77"/>
    </row>
    <row r="569" spans="1:36" ht="12.75" x14ac:dyDescent="0.2">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77"/>
      <c r="AH569" s="77"/>
      <c r="AI569" s="77"/>
      <c r="AJ569" s="77"/>
    </row>
    <row r="570" spans="1:36" ht="12.75" x14ac:dyDescent="0.2">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77"/>
      <c r="AH570" s="77"/>
      <c r="AI570" s="77"/>
      <c r="AJ570" s="77"/>
    </row>
    <row r="571" spans="1:36" ht="12.75" x14ac:dyDescent="0.2">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row>
    <row r="572" spans="1:36" ht="12.75" x14ac:dyDescent="0.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77"/>
      <c r="AH572" s="77"/>
      <c r="AI572" s="77"/>
      <c r="AJ572" s="77"/>
    </row>
    <row r="573" spans="1:36" ht="12.75" x14ac:dyDescent="0.2">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77"/>
      <c r="AH573" s="77"/>
      <c r="AI573" s="77"/>
      <c r="AJ573" s="77"/>
    </row>
    <row r="574" spans="1:36" ht="12.75" x14ac:dyDescent="0.2">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77"/>
      <c r="AH574" s="77"/>
      <c r="AI574" s="77"/>
      <c r="AJ574" s="77"/>
    </row>
    <row r="575" spans="1:36" ht="12.75" x14ac:dyDescent="0.2">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77"/>
      <c r="AH575" s="77"/>
      <c r="AI575" s="77"/>
      <c r="AJ575" s="77"/>
    </row>
    <row r="576" spans="1:36" ht="12.75" x14ac:dyDescent="0.2">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77"/>
      <c r="AH576" s="77"/>
      <c r="AI576" s="77"/>
      <c r="AJ576" s="77"/>
    </row>
    <row r="577" spans="1:36" ht="12.75" x14ac:dyDescent="0.2">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row>
    <row r="578" spans="1:36" ht="12.75" x14ac:dyDescent="0.2">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77"/>
      <c r="AH578" s="77"/>
      <c r="AI578" s="77"/>
      <c r="AJ578" s="77"/>
    </row>
    <row r="579" spans="1:36" ht="12.75" x14ac:dyDescent="0.2">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77"/>
      <c r="AH579" s="77"/>
      <c r="AI579" s="77"/>
      <c r="AJ579" s="77"/>
    </row>
    <row r="580" spans="1:36" ht="12.75" x14ac:dyDescent="0.2">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77"/>
      <c r="AH580" s="77"/>
      <c r="AI580" s="77"/>
      <c r="AJ580" s="77"/>
    </row>
    <row r="581" spans="1:36" ht="12.75" x14ac:dyDescent="0.2">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77"/>
      <c r="AH581" s="77"/>
      <c r="AI581" s="77"/>
      <c r="AJ581" s="77"/>
    </row>
    <row r="582" spans="1:36" ht="12.75" x14ac:dyDescent="0.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77"/>
      <c r="AH582" s="77"/>
      <c r="AI582" s="77"/>
      <c r="AJ582" s="77"/>
    </row>
    <row r="583" spans="1:36" ht="12.75" x14ac:dyDescent="0.2">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77"/>
      <c r="AH583" s="77"/>
      <c r="AI583" s="77"/>
      <c r="AJ583" s="77"/>
    </row>
    <row r="584" spans="1:36" ht="12.75" x14ac:dyDescent="0.2">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77"/>
      <c r="AH584" s="77"/>
      <c r="AI584" s="77"/>
      <c r="AJ584" s="77"/>
    </row>
    <row r="585" spans="1:36" ht="12.75" x14ac:dyDescent="0.2">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77"/>
      <c r="AH585" s="77"/>
      <c r="AI585" s="77"/>
      <c r="AJ585" s="77"/>
    </row>
    <row r="586" spans="1:36" ht="12.75" x14ac:dyDescent="0.2">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row>
    <row r="587" spans="1:36" ht="12.75" x14ac:dyDescent="0.2">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77"/>
      <c r="AH587" s="77"/>
      <c r="AI587" s="77"/>
      <c r="AJ587" s="77"/>
    </row>
    <row r="588" spans="1:36" ht="12.75" x14ac:dyDescent="0.2">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77"/>
      <c r="AH588" s="77"/>
      <c r="AI588" s="77"/>
      <c r="AJ588" s="77"/>
    </row>
    <row r="589" spans="1:36" ht="12.75" x14ac:dyDescent="0.2">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77"/>
      <c r="AH589" s="77"/>
      <c r="AI589" s="77"/>
      <c r="AJ589" s="77"/>
    </row>
    <row r="590" spans="1:36" ht="12.75" x14ac:dyDescent="0.2">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77"/>
      <c r="AH590" s="77"/>
      <c r="AI590" s="77"/>
      <c r="AJ590" s="77"/>
    </row>
    <row r="591" spans="1:36" ht="12.75" x14ac:dyDescent="0.2">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77"/>
      <c r="AH591" s="77"/>
      <c r="AI591" s="77"/>
      <c r="AJ591" s="77"/>
    </row>
    <row r="592" spans="1:36" ht="12.75" x14ac:dyDescent="0.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77"/>
      <c r="AH592" s="77"/>
      <c r="AI592" s="77"/>
      <c r="AJ592" s="77"/>
    </row>
    <row r="593" spans="1:36" ht="12.75" x14ac:dyDescent="0.2">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77"/>
      <c r="AH593" s="77"/>
      <c r="AI593" s="77"/>
      <c r="AJ593" s="77"/>
    </row>
    <row r="594" spans="1:36" ht="12.75" x14ac:dyDescent="0.2">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77"/>
      <c r="AH594" s="77"/>
      <c r="AI594" s="77"/>
      <c r="AJ594" s="77"/>
    </row>
    <row r="595" spans="1:36" ht="12.75" x14ac:dyDescent="0.2">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77"/>
      <c r="AH595" s="77"/>
      <c r="AI595" s="77"/>
      <c r="AJ595" s="77"/>
    </row>
    <row r="596" spans="1:36" ht="12.75" x14ac:dyDescent="0.2">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77"/>
      <c r="AH596" s="77"/>
      <c r="AI596" s="77"/>
      <c r="AJ596" s="77"/>
    </row>
    <row r="597" spans="1:36" ht="12.75" x14ac:dyDescent="0.2">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77"/>
      <c r="AH597" s="77"/>
      <c r="AI597" s="77"/>
      <c r="AJ597" s="77"/>
    </row>
    <row r="598" spans="1:36" ht="12.75" x14ac:dyDescent="0.2">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row>
    <row r="599" spans="1:36" ht="12.75" x14ac:dyDescent="0.2">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77"/>
      <c r="AH599" s="77"/>
      <c r="AI599" s="77"/>
      <c r="AJ599" s="77"/>
    </row>
    <row r="600" spans="1:36" ht="12.75" x14ac:dyDescent="0.2">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77"/>
      <c r="AH600" s="77"/>
      <c r="AI600" s="77"/>
      <c r="AJ600" s="77"/>
    </row>
    <row r="601" spans="1:36" ht="12.75" x14ac:dyDescent="0.2">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77"/>
      <c r="AH601" s="77"/>
      <c r="AI601" s="77"/>
      <c r="AJ601" s="77"/>
    </row>
    <row r="602" spans="1:36" ht="12.75" x14ac:dyDescent="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77"/>
      <c r="AH602" s="77"/>
      <c r="AI602" s="77"/>
      <c r="AJ602" s="77"/>
    </row>
    <row r="603" spans="1:36" ht="12.75" x14ac:dyDescent="0.2">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row>
    <row r="604" spans="1:36" ht="12.75" x14ac:dyDescent="0.2">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77"/>
      <c r="AH604" s="77"/>
      <c r="AI604" s="77"/>
      <c r="AJ604" s="77"/>
    </row>
    <row r="605" spans="1:36" ht="12.75" x14ac:dyDescent="0.2">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77"/>
      <c r="AH605" s="77"/>
      <c r="AI605" s="77"/>
      <c r="AJ605" s="77"/>
    </row>
    <row r="606" spans="1:36" ht="12.75" x14ac:dyDescent="0.2">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77"/>
      <c r="AH606" s="77"/>
      <c r="AI606" s="77"/>
      <c r="AJ606" s="77"/>
    </row>
    <row r="607" spans="1:36" ht="12.75" x14ac:dyDescent="0.2">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77"/>
      <c r="AH607" s="77"/>
      <c r="AI607" s="77"/>
      <c r="AJ607" s="77"/>
    </row>
    <row r="608" spans="1:36" ht="12.75" x14ac:dyDescent="0.2">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77"/>
      <c r="AH608" s="77"/>
      <c r="AI608" s="77"/>
      <c r="AJ608" s="77"/>
    </row>
    <row r="609" spans="1:36" ht="12.75" x14ac:dyDescent="0.2">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77"/>
      <c r="AH609" s="77"/>
      <c r="AI609" s="77"/>
      <c r="AJ609" s="77"/>
    </row>
    <row r="610" spans="1:36" ht="12.75" x14ac:dyDescent="0.2">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77"/>
      <c r="AH610" s="77"/>
      <c r="AI610" s="77"/>
      <c r="AJ610" s="77"/>
    </row>
    <row r="611" spans="1:36" ht="12.75" x14ac:dyDescent="0.2">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row>
    <row r="612" spans="1:36" ht="12.75" x14ac:dyDescent="0.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77"/>
      <c r="AH612" s="77"/>
      <c r="AI612" s="77"/>
      <c r="AJ612" s="77"/>
    </row>
    <row r="613" spans="1:36" ht="12.75" x14ac:dyDescent="0.2">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row>
    <row r="614" spans="1:36" ht="12.75" x14ac:dyDescent="0.2">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77"/>
      <c r="AH614" s="77"/>
      <c r="AI614" s="77"/>
      <c r="AJ614" s="77"/>
    </row>
    <row r="615" spans="1:36" ht="12.75" x14ac:dyDescent="0.2">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77"/>
      <c r="AH615" s="77"/>
      <c r="AI615" s="77"/>
      <c r="AJ615" s="77"/>
    </row>
    <row r="616" spans="1:36" ht="12.75" x14ac:dyDescent="0.2">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77"/>
      <c r="AH616" s="77"/>
      <c r="AI616" s="77"/>
      <c r="AJ616" s="77"/>
    </row>
    <row r="617" spans="1:36" ht="12.75" x14ac:dyDescent="0.2">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77"/>
      <c r="AH617" s="77"/>
      <c r="AI617" s="77"/>
      <c r="AJ617" s="77"/>
    </row>
    <row r="618" spans="1:36" ht="12.75" x14ac:dyDescent="0.2">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77"/>
      <c r="AH618" s="77"/>
      <c r="AI618" s="77"/>
      <c r="AJ618" s="77"/>
    </row>
    <row r="619" spans="1:36" ht="12.75" x14ac:dyDescent="0.2">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77"/>
      <c r="AH619" s="77"/>
      <c r="AI619" s="77"/>
      <c r="AJ619" s="77"/>
    </row>
    <row r="620" spans="1:36" ht="12.75" x14ac:dyDescent="0.2">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77"/>
      <c r="AH620" s="77"/>
      <c r="AI620" s="77"/>
      <c r="AJ620" s="77"/>
    </row>
    <row r="621" spans="1:36" ht="12.75" x14ac:dyDescent="0.2">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77"/>
      <c r="AH621" s="77"/>
      <c r="AI621" s="77"/>
      <c r="AJ621" s="77"/>
    </row>
    <row r="622" spans="1:36" ht="12.75" x14ac:dyDescent="0.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77"/>
      <c r="AH622" s="77"/>
      <c r="AI622" s="77"/>
      <c r="AJ622" s="77"/>
    </row>
    <row r="623" spans="1:36" ht="12.75" x14ac:dyDescent="0.2">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77"/>
      <c r="AH623" s="77"/>
      <c r="AI623" s="77"/>
      <c r="AJ623" s="77"/>
    </row>
    <row r="624" spans="1:36" ht="12.75" x14ac:dyDescent="0.2">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77"/>
      <c r="AH624" s="77"/>
      <c r="AI624" s="77"/>
      <c r="AJ624" s="77"/>
    </row>
    <row r="625" spans="1:36" ht="12.75" x14ac:dyDescent="0.2">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77"/>
      <c r="AH625" s="77"/>
      <c r="AI625" s="77"/>
      <c r="AJ625" s="77"/>
    </row>
    <row r="626" spans="1:36" ht="12.75" x14ac:dyDescent="0.2">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77"/>
      <c r="AH626" s="77"/>
      <c r="AI626" s="77"/>
      <c r="AJ626" s="77"/>
    </row>
    <row r="627" spans="1:36" ht="12.75" x14ac:dyDescent="0.2">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77"/>
      <c r="AH627" s="77"/>
      <c r="AI627" s="77"/>
      <c r="AJ627" s="77"/>
    </row>
    <row r="628" spans="1:36" ht="12.75" x14ac:dyDescent="0.2">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77"/>
      <c r="AH628" s="77"/>
      <c r="AI628" s="77"/>
      <c r="AJ628" s="77"/>
    </row>
    <row r="629" spans="1:36" ht="12.75" x14ac:dyDescent="0.2">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77"/>
      <c r="AH629" s="77"/>
      <c r="AI629" s="77"/>
      <c r="AJ629" s="77"/>
    </row>
    <row r="630" spans="1:36" ht="12.75" x14ac:dyDescent="0.2">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77"/>
      <c r="AH630" s="77"/>
      <c r="AI630" s="77"/>
      <c r="AJ630" s="77"/>
    </row>
    <row r="631" spans="1:36" ht="12.75" x14ac:dyDescent="0.2">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77"/>
      <c r="AH631" s="77"/>
      <c r="AI631" s="77"/>
      <c r="AJ631" s="77"/>
    </row>
    <row r="632" spans="1:36" ht="12.75" x14ac:dyDescent="0.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77"/>
      <c r="AH632" s="77"/>
      <c r="AI632" s="77"/>
      <c r="AJ632" s="77"/>
    </row>
    <row r="633" spans="1:36" ht="12.75" x14ac:dyDescent="0.2">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77"/>
      <c r="AH633" s="77"/>
      <c r="AI633" s="77"/>
      <c r="AJ633" s="77"/>
    </row>
    <row r="634" spans="1:36" ht="12.75" x14ac:dyDescent="0.2">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row>
    <row r="635" spans="1:36" ht="12.75" x14ac:dyDescent="0.2">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77"/>
      <c r="AH635" s="77"/>
      <c r="AI635" s="77"/>
      <c r="AJ635" s="77"/>
    </row>
    <row r="636" spans="1:36" ht="12.75" x14ac:dyDescent="0.2">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77"/>
      <c r="AH636" s="77"/>
      <c r="AI636" s="77"/>
      <c r="AJ636" s="77"/>
    </row>
    <row r="637" spans="1:36" ht="12.75" x14ac:dyDescent="0.2">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77"/>
      <c r="AH637" s="77"/>
      <c r="AI637" s="77"/>
      <c r="AJ637" s="77"/>
    </row>
    <row r="638" spans="1:36" ht="12.75" x14ac:dyDescent="0.2">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77"/>
      <c r="AH638" s="77"/>
      <c r="AI638" s="77"/>
      <c r="AJ638" s="77"/>
    </row>
    <row r="639" spans="1:36" ht="12.75" x14ac:dyDescent="0.2">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77"/>
      <c r="AH639" s="77"/>
      <c r="AI639" s="77"/>
      <c r="AJ639" s="77"/>
    </row>
    <row r="640" spans="1:36" ht="12.75" x14ac:dyDescent="0.2">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77"/>
      <c r="AH640" s="77"/>
      <c r="AI640" s="77"/>
      <c r="AJ640" s="77"/>
    </row>
    <row r="641" spans="1:36" ht="12.75" x14ac:dyDescent="0.2">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77"/>
      <c r="AH641" s="77"/>
      <c r="AI641" s="77"/>
      <c r="AJ641" s="77"/>
    </row>
    <row r="642" spans="1:36" ht="12.75" x14ac:dyDescent="0.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77"/>
      <c r="AH642" s="77"/>
      <c r="AI642" s="77"/>
      <c r="AJ642" s="77"/>
    </row>
    <row r="643" spans="1:36" ht="12.75" x14ac:dyDescent="0.2">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77"/>
      <c r="AH643" s="77"/>
      <c r="AI643" s="77"/>
      <c r="AJ643" s="77"/>
    </row>
    <row r="644" spans="1:36" ht="12.75" x14ac:dyDescent="0.2">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77"/>
      <c r="AH644" s="77"/>
      <c r="AI644" s="77"/>
      <c r="AJ644" s="77"/>
    </row>
    <row r="645" spans="1:36" ht="12.75" x14ac:dyDescent="0.2">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77"/>
      <c r="AH645" s="77"/>
      <c r="AI645" s="77"/>
      <c r="AJ645" s="77"/>
    </row>
    <row r="646" spans="1:36" ht="12.75" x14ac:dyDescent="0.2">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77"/>
      <c r="AH646" s="77"/>
      <c r="AI646" s="77"/>
      <c r="AJ646" s="77"/>
    </row>
    <row r="647" spans="1:36" ht="12.75" x14ac:dyDescent="0.2">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77"/>
      <c r="AH647" s="77"/>
      <c r="AI647" s="77"/>
      <c r="AJ647" s="77"/>
    </row>
    <row r="648" spans="1:36" ht="12.75" x14ac:dyDescent="0.2">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77"/>
      <c r="AH648" s="77"/>
      <c r="AI648" s="77"/>
      <c r="AJ648" s="77"/>
    </row>
    <row r="649" spans="1:36" ht="12.75" x14ac:dyDescent="0.2">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77"/>
      <c r="AH649" s="77"/>
      <c r="AI649" s="77"/>
      <c r="AJ649" s="77"/>
    </row>
    <row r="650" spans="1:36" ht="12.75" x14ac:dyDescent="0.2">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77"/>
      <c r="AH650" s="77"/>
      <c r="AI650" s="77"/>
      <c r="AJ650" s="77"/>
    </row>
    <row r="651" spans="1:36" ht="12.75" x14ac:dyDescent="0.2">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c r="AH651" s="77"/>
      <c r="AI651" s="77"/>
      <c r="AJ651" s="77"/>
    </row>
    <row r="652" spans="1:36" ht="12.75" x14ac:dyDescent="0.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77"/>
      <c r="AH652" s="77"/>
      <c r="AI652" s="77"/>
      <c r="AJ652" s="77"/>
    </row>
    <row r="653" spans="1:36" ht="12.75" x14ac:dyDescent="0.2">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77"/>
      <c r="AH653" s="77"/>
      <c r="AI653" s="77"/>
      <c r="AJ653" s="77"/>
    </row>
    <row r="654" spans="1:36" ht="12.75" x14ac:dyDescent="0.2">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77"/>
      <c r="AH654" s="77"/>
      <c r="AI654" s="77"/>
      <c r="AJ654" s="77"/>
    </row>
    <row r="655" spans="1:36" ht="12.75" x14ac:dyDescent="0.2">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77"/>
      <c r="AH655" s="77"/>
      <c r="AI655" s="77"/>
      <c r="AJ655" s="77"/>
    </row>
    <row r="656" spans="1:36" ht="12.75" x14ac:dyDescent="0.2">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77"/>
      <c r="AH656" s="77"/>
      <c r="AI656" s="77"/>
      <c r="AJ656" s="77"/>
    </row>
    <row r="657" spans="1:36" ht="12.75" x14ac:dyDescent="0.2">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c r="AE657" s="77"/>
      <c r="AF657" s="77"/>
      <c r="AG657" s="77"/>
      <c r="AH657" s="77"/>
      <c r="AI657" s="77"/>
      <c r="AJ657" s="77"/>
    </row>
    <row r="658" spans="1:36" ht="12.75" x14ac:dyDescent="0.2">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77"/>
      <c r="AH658" s="77"/>
      <c r="AI658" s="77"/>
      <c r="AJ658" s="77"/>
    </row>
    <row r="659" spans="1:36" ht="12.75" x14ac:dyDescent="0.2">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c r="AE659" s="77"/>
      <c r="AF659" s="77"/>
      <c r="AG659" s="77"/>
      <c r="AH659" s="77"/>
      <c r="AI659" s="77"/>
      <c r="AJ659" s="77"/>
    </row>
    <row r="660" spans="1:36" ht="12.75" x14ac:dyDescent="0.2">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c r="AE660" s="77"/>
      <c r="AF660" s="77"/>
      <c r="AG660" s="77"/>
      <c r="AH660" s="77"/>
      <c r="AI660" s="77"/>
      <c r="AJ660" s="77"/>
    </row>
    <row r="661" spans="1:36" ht="12.75" x14ac:dyDescent="0.2">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c r="AE661" s="77"/>
      <c r="AF661" s="77"/>
      <c r="AG661" s="77"/>
      <c r="AH661" s="77"/>
      <c r="AI661" s="77"/>
      <c r="AJ661" s="77"/>
    </row>
    <row r="662" spans="1:36" ht="12.75" x14ac:dyDescent="0.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c r="AE662" s="77"/>
      <c r="AF662" s="77"/>
      <c r="AG662" s="77"/>
      <c r="AH662" s="77"/>
      <c r="AI662" s="77"/>
      <c r="AJ662" s="77"/>
    </row>
    <row r="663" spans="1:36" ht="12.75" x14ac:dyDescent="0.2">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7"/>
    </row>
    <row r="664" spans="1:36" ht="12.75" x14ac:dyDescent="0.2">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c r="AE664" s="77"/>
      <c r="AF664" s="77"/>
      <c r="AG664" s="77"/>
      <c r="AH664" s="77"/>
      <c r="AI664" s="77"/>
      <c r="AJ664" s="77"/>
    </row>
    <row r="665" spans="1:36" ht="12.75" x14ac:dyDescent="0.2">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c r="AE665" s="77"/>
      <c r="AF665" s="77"/>
      <c r="AG665" s="77"/>
      <c r="AH665" s="77"/>
      <c r="AI665" s="77"/>
      <c r="AJ665" s="77"/>
    </row>
    <row r="666" spans="1:36" ht="12.75" x14ac:dyDescent="0.2">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c r="AE666" s="77"/>
      <c r="AF666" s="77"/>
      <c r="AG666" s="77"/>
      <c r="AH666" s="77"/>
      <c r="AI666" s="77"/>
      <c r="AJ666" s="77"/>
    </row>
    <row r="667" spans="1:36" ht="12.75" x14ac:dyDescent="0.2">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c r="AE667" s="77"/>
      <c r="AF667" s="77"/>
      <c r="AG667" s="77"/>
      <c r="AH667" s="77"/>
      <c r="AI667" s="77"/>
      <c r="AJ667" s="77"/>
    </row>
    <row r="668" spans="1:36" ht="12.75" x14ac:dyDescent="0.2">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c r="AE668" s="77"/>
      <c r="AF668" s="77"/>
      <c r="AG668" s="77"/>
      <c r="AH668" s="77"/>
      <c r="AI668" s="77"/>
      <c r="AJ668" s="77"/>
    </row>
    <row r="669" spans="1:36" ht="12.75" x14ac:dyDescent="0.2">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77"/>
      <c r="AH669" s="77"/>
      <c r="AI669" s="77"/>
      <c r="AJ669" s="77"/>
    </row>
    <row r="670" spans="1:36" ht="12.75" x14ac:dyDescent="0.2">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c r="AE670" s="77"/>
      <c r="AF670" s="77"/>
      <c r="AG670" s="77"/>
      <c r="AH670" s="77"/>
      <c r="AI670" s="77"/>
      <c r="AJ670" s="77"/>
    </row>
    <row r="671" spans="1:36" ht="12.75" x14ac:dyDescent="0.2">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c r="AE671" s="77"/>
      <c r="AF671" s="77"/>
      <c r="AG671" s="77"/>
      <c r="AH671" s="77"/>
      <c r="AI671" s="77"/>
      <c r="AJ671" s="77"/>
    </row>
    <row r="672" spans="1:36" ht="12.75" x14ac:dyDescent="0.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77"/>
      <c r="AH672" s="77"/>
      <c r="AI672" s="77"/>
      <c r="AJ672" s="77"/>
    </row>
    <row r="673" spans="1:36" ht="12.75" x14ac:dyDescent="0.2">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c r="AE673" s="77"/>
      <c r="AF673" s="77"/>
      <c r="AG673" s="77"/>
      <c r="AH673" s="77"/>
      <c r="AI673" s="77"/>
      <c r="AJ673" s="77"/>
    </row>
    <row r="674" spans="1:36" ht="12.75" x14ac:dyDescent="0.2">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c r="AE674" s="77"/>
      <c r="AF674" s="77"/>
      <c r="AG674" s="77"/>
      <c r="AH674" s="77"/>
      <c r="AI674" s="77"/>
      <c r="AJ674" s="77"/>
    </row>
    <row r="675" spans="1:36" ht="12.75" x14ac:dyDescent="0.2">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c r="AE675" s="77"/>
      <c r="AF675" s="77"/>
      <c r="AG675" s="77"/>
      <c r="AH675" s="77"/>
      <c r="AI675" s="77"/>
      <c r="AJ675" s="77"/>
    </row>
    <row r="676" spans="1:36" ht="12.75" x14ac:dyDescent="0.2">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c r="AE676" s="77"/>
      <c r="AF676" s="77"/>
      <c r="AG676" s="77"/>
      <c r="AH676" s="77"/>
      <c r="AI676" s="77"/>
      <c r="AJ676" s="77"/>
    </row>
    <row r="677" spans="1:36" ht="12.75" x14ac:dyDescent="0.2">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c r="AE677" s="77"/>
      <c r="AF677" s="77"/>
      <c r="AG677" s="77"/>
      <c r="AH677" s="77"/>
      <c r="AI677" s="77"/>
      <c r="AJ677" s="77"/>
    </row>
    <row r="678" spans="1:36" ht="12.75" x14ac:dyDescent="0.2">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c r="AE678" s="77"/>
      <c r="AF678" s="77"/>
      <c r="AG678" s="77"/>
      <c r="AH678" s="77"/>
      <c r="AI678" s="77"/>
      <c r="AJ678" s="77"/>
    </row>
    <row r="679" spans="1:36" ht="12.75" x14ac:dyDescent="0.2">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c r="AE679" s="77"/>
      <c r="AF679" s="77"/>
      <c r="AG679" s="77"/>
      <c r="AH679" s="77"/>
      <c r="AI679" s="77"/>
      <c r="AJ679" s="77"/>
    </row>
    <row r="680" spans="1:36" ht="12.75" x14ac:dyDescent="0.2">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c r="AE680" s="77"/>
      <c r="AF680" s="77"/>
      <c r="AG680" s="77"/>
      <c r="AH680" s="77"/>
      <c r="AI680" s="77"/>
      <c r="AJ680" s="77"/>
    </row>
    <row r="681" spans="1:36" ht="12.75" x14ac:dyDescent="0.2">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c r="AE681" s="77"/>
      <c r="AF681" s="77"/>
      <c r="AG681" s="77"/>
      <c r="AH681" s="77"/>
      <c r="AI681" s="77"/>
      <c r="AJ681" s="77"/>
    </row>
    <row r="682" spans="1:36" ht="12.75" x14ac:dyDescent="0.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c r="AE682" s="77"/>
      <c r="AF682" s="77"/>
      <c r="AG682" s="77"/>
      <c r="AH682" s="77"/>
      <c r="AI682" s="77"/>
      <c r="AJ682" s="77"/>
    </row>
    <row r="683" spans="1:36" ht="12.75" x14ac:dyDescent="0.2">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c r="AE683" s="77"/>
      <c r="AF683" s="77"/>
      <c r="AG683" s="77"/>
      <c r="AH683" s="77"/>
      <c r="AI683" s="77"/>
      <c r="AJ683" s="77"/>
    </row>
    <row r="684" spans="1:36" ht="12.75" x14ac:dyDescent="0.2">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c r="AE684" s="77"/>
      <c r="AF684" s="77"/>
      <c r="AG684" s="77"/>
      <c r="AH684" s="77"/>
      <c r="AI684" s="77"/>
      <c r="AJ684" s="77"/>
    </row>
    <row r="685" spans="1:36" ht="12.75" x14ac:dyDescent="0.2">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7"/>
    </row>
    <row r="686" spans="1:36" ht="12.75" x14ac:dyDescent="0.2">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c r="AE686" s="77"/>
      <c r="AF686" s="77"/>
      <c r="AG686" s="77"/>
      <c r="AH686" s="77"/>
      <c r="AI686" s="77"/>
      <c r="AJ686" s="77"/>
    </row>
    <row r="687" spans="1:36" ht="12.75" x14ac:dyDescent="0.2">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c r="AE687" s="77"/>
      <c r="AF687" s="77"/>
      <c r="AG687" s="77"/>
      <c r="AH687" s="77"/>
      <c r="AI687" s="77"/>
      <c r="AJ687" s="77"/>
    </row>
    <row r="688" spans="1:36" ht="12.75" x14ac:dyDescent="0.2">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c r="AE688" s="77"/>
      <c r="AF688" s="77"/>
      <c r="AG688" s="77"/>
      <c r="AH688" s="77"/>
      <c r="AI688" s="77"/>
      <c r="AJ688" s="77"/>
    </row>
    <row r="689" spans="1:36" ht="12.75" x14ac:dyDescent="0.2">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c r="AE689" s="77"/>
      <c r="AF689" s="77"/>
      <c r="AG689" s="77"/>
      <c r="AH689" s="77"/>
      <c r="AI689" s="77"/>
      <c r="AJ689" s="77"/>
    </row>
    <row r="690" spans="1:36" ht="12.75" x14ac:dyDescent="0.2">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c r="AE690" s="77"/>
      <c r="AF690" s="77"/>
      <c r="AG690" s="77"/>
      <c r="AH690" s="77"/>
      <c r="AI690" s="77"/>
      <c r="AJ690" s="77"/>
    </row>
    <row r="691" spans="1:36" ht="12.75" x14ac:dyDescent="0.2">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c r="AE691" s="77"/>
      <c r="AF691" s="77"/>
      <c r="AG691" s="77"/>
      <c r="AH691" s="77"/>
      <c r="AI691" s="77"/>
      <c r="AJ691" s="77"/>
    </row>
    <row r="692" spans="1:36" ht="12.75" x14ac:dyDescent="0.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c r="AE692" s="77"/>
      <c r="AF692" s="77"/>
      <c r="AG692" s="77"/>
      <c r="AH692" s="77"/>
      <c r="AI692" s="77"/>
      <c r="AJ692" s="77"/>
    </row>
    <row r="693" spans="1:36" ht="12.75" x14ac:dyDescent="0.2">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c r="AE693" s="77"/>
      <c r="AF693" s="77"/>
      <c r="AG693" s="77"/>
      <c r="AH693" s="77"/>
      <c r="AI693" s="77"/>
      <c r="AJ693" s="77"/>
    </row>
    <row r="694" spans="1:36" ht="12.75" x14ac:dyDescent="0.2">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c r="AE694" s="77"/>
      <c r="AF694" s="77"/>
      <c r="AG694" s="77"/>
      <c r="AH694" s="77"/>
      <c r="AI694" s="77"/>
      <c r="AJ694" s="77"/>
    </row>
    <row r="695" spans="1:36" ht="12.75" x14ac:dyDescent="0.2">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c r="AE695" s="77"/>
      <c r="AF695" s="77"/>
      <c r="AG695" s="77"/>
      <c r="AH695" s="77"/>
      <c r="AI695" s="77"/>
      <c r="AJ695" s="77"/>
    </row>
    <row r="696" spans="1:36" ht="12.75" x14ac:dyDescent="0.2">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c r="AE696" s="77"/>
      <c r="AF696" s="77"/>
      <c r="AG696" s="77"/>
      <c r="AH696" s="77"/>
      <c r="AI696" s="77"/>
      <c r="AJ696" s="77"/>
    </row>
    <row r="697" spans="1:36" ht="12.75" x14ac:dyDescent="0.2">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c r="AE697" s="77"/>
      <c r="AF697" s="77"/>
      <c r="AG697" s="77"/>
      <c r="AH697" s="77"/>
      <c r="AI697" s="77"/>
      <c r="AJ697" s="77"/>
    </row>
    <row r="698" spans="1:36" ht="12.75" x14ac:dyDescent="0.2">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c r="AE698" s="77"/>
      <c r="AF698" s="77"/>
      <c r="AG698" s="77"/>
      <c r="AH698" s="77"/>
      <c r="AI698" s="77"/>
      <c r="AJ698" s="77"/>
    </row>
    <row r="699" spans="1:36" ht="12.75" x14ac:dyDescent="0.2">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c r="AE699" s="77"/>
      <c r="AF699" s="77"/>
      <c r="AG699" s="77"/>
      <c r="AH699" s="77"/>
      <c r="AI699" s="77"/>
      <c r="AJ699" s="77"/>
    </row>
    <row r="700" spans="1:36" ht="12.75" x14ac:dyDescent="0.2">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c r="AE700" s="77"/>
      <c r="AF700" s="77"/>
      <c r="AG700" s="77"/>
      <c r="AH700" s="77"/>
      <c r="AI700" s="77"/>
      <c r="AJ700" s="77"/>
    </row>
    <row r="701" spans="1:36" ht="12.75" x14ac:dyDescent="0.2">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c r="AE701" s="77"/>
      <c r="AF701" s="77"/>
      <c r="AG701" s="77"/>
      <c r="AH701" s="77"/>
      <c r="AI701" s="77"/>
      <c r="AJ701" s="77"/>
    </row>
    <row r="702" spans="1:36" ht="12.75" x14ac:dyDescent="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c r="AE702" s="77"/>
      <c r="AF702" s="77"/>
      <c r="AG702" s="77"/>
      <c r="AH702" s="77"/>
      <c r="AI702" s="77"/>
      <c r="AJ702" s="77"/>
    </row>
    <row r="703" spans="1:36" ht="12.75" x14ac:dyDescent="0.2">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c r="AE703" s="77"/>
      <c r="AF703" s="77"/>
      <c r="AG703" s="77"/>
      <c r="AH703" s="77"/>
      <c r="AI703" s="77"/>
      <c r="AJ703" s="77"/>
    </row>
    <row r="704" spans="1:36" ht="12.75" x14ac:dyDescent="0.2">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c r="AE704" s="77"/>
      <c r="AF704" s="77"/>
      <c r="AG704" s="77"/>
      <c r="AH704" s="77"/>
      <c r="AI704" s="77"/>
      <c r="AJ704" s="77"/>
    </row>
    <row r="705" spans="1:36" ht="12.75" x14ac:dyDescent="0.2">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c r="AE705" s="77"/>
      <c r="AF705" s="77"/>
      <c r="AG705" s="77"/>
      <c r="AH705" s="77"/>
      <c r="AI705" s="77"/>
      <c r="AJ705" s="77"/>
    </row>
    <row r="706" spans="1:36" ht="12.75" x14ac:dyDescent="0.2">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c r="AE706" s="77"/>
      <c r="AF706" s="77"/>
      <c r="AG706" s="77"/>
      <c r="AH706" s="77"/>
      <c r="AI706" s="77"/>
      <c r="AJ706" s="77"/>
    </row>
    <row r="707" spans="1:36" ht="12.75" x14ac:dyDescent="0.2">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c r="AE707" s="77"/>
      <c r="AF707" s="77"/>
      <c r="AG707" s="77"/>
      <c r="AH707" s="77"/>
      <c r="AI707" s="77"/>
      <c r="AJ707" s="77"/>
    </row>
    <row r="708" spans="1:36" ht="12.75" x14ac:dyDescent="0.2">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c r="AE708" s="77"/>
      <c r="AF708" s="77"/>
      <c r="AG708" s="77"/>
      <c r="AH708" s="77"/>
      <c r="AI708" s="77"/>
      <c r="AJ708" s="77"/>
    </row>
    <row r="709" spans="1:36" ht="12.75" x14ac:dyDescent="0.2">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c r="AE709" s="77"/>
      <c r="AF709" s="77"/>
      <c r="AG709" s="77"/>
      <c r="AH709" s="77"/>
      <c r="AI709" s="77"/>
      <c r="AJ709" s="77"/>
    </row>
    <row r="710" spans="1:36" ht="12.75" x14ac:dyDescent="0.2">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c r="AE710" s="77"/>
      <c r="AF710" s="77"/>
      <c r="AG710" s="77"/>
      <c r="AH710" s="77"/>
      <c r="AI710" s="77"/>
      <c r="AJ710" s="77"/>
    </row>
    <row r="711" spans="1:36" ht="12.75" x14ac:dyDescent="0.2">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c r="AE711" s="77"/>
      <c r="AF711" s="77"/>
      <c r="AG711" s="77"/>
      <c r="AH711" s="77"/>
      <c r="AI711" s="77"/>
      <c r="AJ711" s="77"/>
    </row>
    <row r="712" spans="1:36" ht="12.75" x14ac:dyDescent="0.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c r="AE712" s="77"/>
      <c r="AF712" s="77"/>
      <c r="AG712" s="77"/>
      <c r="AH712" s="77"/>
      <c r="AI712" s="77"/>
      <c r="AJ712" s="77"/>
    </row>
    <row r="713" spans="1:36" ht="12.75" x14ac:dyDescent="0.2">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c r="AE713" s="77"/>
      <c r="AF713" s="77"/>
      <c r="AG713" s="77"/>
      <c r="AH713" s="77"/>
      <c r="AI713" s="77"/>
      <c r="AJ713" s="77"/>
    </row>
    <row r="714" spans="1:36" ht="12.75" x14ac:dyDescent="0.2">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c r="AE714" s="77"/>
      <c r="AF714" s="77"/>
      <c r="AG714" s="77"/>
      <c r="AH714" s="77"/>
      <c r="AI714" s="77"/>
      <c r="AJ714" s="77"/>
    </row>
    <row r="715" spans="1:36" ht="12.75" x14ac:dyDescent="0.2">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c r="AE715" s="77"/>
      <c r="AF715" s="77"/>
      <c r="AG715" s="77"/>
      <c r="AH715" s="77"/>
      <c r="AI715" s="77"/>
      <c r="AJ715" s="77"/>
    </row>
    <row r="716" spans="1:36" ht="12.75" x14ac:dyDescent="0.2">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c r="AE716" s="77"/>
      <c r="AF716" s="77"/>
      <c r="AG716" s="77"/>
      <c r="AH716" s="77"/>
      <c r="AI716" s="77"/>
      <c r="AJ716" s="77"/>
    </row>
    <row r="717" spans="1:36" ht="12.75" x14ac:dyDescent="0.2">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c r="AE717" s="77"/>
      <c r="AF717" s="77"/>
      <c r="AG717" s="77"/>
      <c r="AH717" s="77"/>
      <c r="AI717" s="77"/>
      <c r="AJ717" s="77"/>
    </row>
    <row r="718" spans="1:36" ht="12.75" x14ac:dyDescent="0.2">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c r="AE718" s="77"/>
      <c r="AF718" s="77"/>
      <c r="AG718" s="77"/>
      <c r="AH718" s="77"/>
      <c r="AI718" s="77"/>
      <c r="AJ718" s="77"/>
    </row>
    <row r="719" spans="1:36" ht="12.75" x14ac:dyDescent="0.2">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c r="AE719" s="77"/>
      <c r="AF719" s="77"/>
      <c r="AG719" s="77"/>
      <c r="AH719" s="77"/>
      <c r="AI719" s="77"/>
      <c r="AJ719" s="77"/>
    </row>
    <row r="720" spans="1:36" ht="12.75" x14ac:dyDescent="0.2">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c r="AE720" s="77"/>
      <c r="AF720" s="77"/>
      <c r="AG720" s="77"/>
      <c r="AH720" s="77"/>
      <c r="AI720" s="77"/>
      <c r="AJ720" s="77"/>
    </row>
    <row r="721" spans="1:36" ht="12.75" x14ac:dyDescent="0.2">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c r="AE721" s="77"/>
      <c r="AF721" s="77"/>
      <c r="AG721" s="77"/>
      <c r="AH721" s="77"/>
      <c r="AI721" s="77"/>
      <c r="AJ721" s="77"/>
    </row>
    <row r="722" spans="1:36" ht="12.75" x14ac:dyDescent="0.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c r="AE722" s="77"/>
      <c r="AF722" s="77"/>
      <c r="AG722" s="77"/>
      <c r="AH722" s="77"/>
      <c r="AI722" s="77"/>
      <c r="AJ722" s="77"/>
    </row>
    <row r="723" spans="1:36" ht="12.75" x14ac:dyDescent="0.2">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c r="AE723" s="77"/>
      <c r="AF723" s="77"/>
      <c r="AG723" s="77"/>
      <c r="AH723" s="77"/>
      <c r="AI723" s="77"/>
      <c r="AJ723" s="77"/>
    </row>
    <row r="724" spans="1:36" ht="12.75" x14ac:dyDescent="0.2">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c r="AE724" s="77"/>
      <c r="AF724" s="77"/>
      <c r="AG724" s="77"/>
      <c r="AH724" s="77"/>
      <c r="AI724" s="77"/>
      <c r="AJ724" s="77"/>
    </row>
    <row r="725" spans="1:36" ht="12.75" x14ac:dyDescent="0.2">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c r="AE725" s="77"/>
      <c r="AF725" s="77"/>
      <c r="AG725" s="77"/>
      <c r="AH725" s="77"/>
      <c r="AI725" s="77"/>
      <c r="AJ725" s="77"/>
    </row>
    <row r="726" spans="1:36" ht="12.75" x14ac:dyDescent="0.2">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c r="AE726" s="77"/>
      <c r="AF726" s="77"/>
      <c r="AG726" s="77"/>
      <c r="AH726" s="77"/>
      <c r="AI726" s="77"/>
      <c r="AJ726" s="77"/>
    </row>
    <row r="727" spans="1:36" ht="12.75" x14ac:dyDescent="0.2">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c r="AE727" s="77"/>
      <c r="AF727" s="77"/>
      <c r="AG727" s="77"/>
      <c r="AH727" s="77"/>
      <c r="AI727" s="77"/>
      <c r="AJ727" s="77"/>
    </row>
    <row r="728" spans="1:36" ht="12.75" x14ac:dyDescent="0.2">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c r="AE728" s="77"/>
      <c r="AF728" s="77"/>
      <c r="AG728" s="77"/>
      <c r="AH728" s="77"/>
      <c r="AI728" s="77"/>
      <c r="AJ728" s="77"/>
    </row>
    <row r="729" spans="1:36" ht="12.75" x14ac:dyDescent="0.2">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c r="AE729" s="77"/>
      <c r="AF729" s="77"/>
      <c r="AG729" s="77"/>
      <c r="AH729" s="77"/>
      <c r="AI729" s="77"/>
      <c r="AJ729" s="77"/>
    </row>
    <row r="730" spans="1:36" ht="12.75" x14ac:dyDescent="0.2">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c r="AE730" s="77"/>
      <c r="AF730" s="77"/>
      <c r="AG730" s="77"/>
      <c r="AH730" s="77"/>
      <c r="AI730" s="77"/>
      <c r="AJ730" s="77"/>
    </row>
    <row r="731" spans="1:36" ht="12.75" x14ac:dyDescent="0.2">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c r="AE731" s="77"/>
      <c r="AF731" s="77"/>
      <c r="AG731" s="77"/>
      <c r="AH731" s="77"/>
      <c r="AI731" s="77"/>
      <c r="AJ731" s="77"/>
    </row>
    <row r="732" spans="1:36" ht="12.75" x14ac:dyDescent="0.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c r="AE732" s="77"/>
      <c r="AF732" s="77"/>
      <c r="AG732" s="77"/>
      <c r="AH732" s="77"/>
      <c r="AI732" s="77"/>
      <c r="AJ732" s="77"/>
    </row>
    <row r="733" spans="1:36" ht="12.75" x14ac:dyDescent="0.2">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c r="AE733" s="77"/>
      <c r="AF733" s="77"/>
      <c r="AG733" s="77"/>
      <c r="AH733" s="77"/>
      <c r="AI733" s="77"/>
      <c r="AJ733" s="77"/>
    </row>
    <row r="734" spans="1:36" ht="12.75" x14ac:dyDescent="0.2">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c r="AE734" s="77"/>
      <c r="AF734" s="77"/>
      <c r="AG734" s="77"/>
      <c r="AH734" s="77"/>
      <c r="AI734" s="77"/>
      <c r="AJ734" s="77"/>
    </row>
    <row r="735" spans="1:36" ht="12.75" x14ac:dyDescent="0.2">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c r="AE735" s="77"/>
      <c r="AF735" s="77"/>
      <c r="AG735" s="77"/>
      <c r="AH735" s="77"/>
      <c r="AI735" s="77"/>
      <c r="AJ735" s="77"/>
    </row>
    <row r="736" spans="1:36" ht="12.75" x14ac:dyDescent="0.2">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c r="AE736" s="77"/>
      <c r="AF736" s="77"/>
      <c r="AG736" s="77"/>
      <c r="AH736" s="77"/>
      <c r="AI736" s="77"/>
      <c r="AJ736" s="77"/>
    </row>
    <row r="737" spans="1:36" ht="12.75" x14ac:dyDescent="0.2">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c r="AE737" s="77"/>
      <c r="AF737" s="77"/>
      <c r="AG737" s="77"/>
      <c r="AH737" s="77"/>
      <c r="AI737" s="77"/>
      <c r="AJ737" s="77"/>
    </row>
    <row r="738" spans="1:36" ht="12.75" x14ac:dyDescent="0.2">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77"/>
      <c r="AH738" s="77"/>
      <c r="AI738" s="77"/>
      <c r="AJ738" s="77"/>
    </row>
    <row r="739" spans="1:36" ht="12.75" x14ac:dyDescent="0.2">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c r="AE739" s="77"/>
      <c r="AF739" s="77"/>
      <c r="AG739" s="77"/>
      <c r="AH739" s="77"/>
      <c r="AI739" s="77"/>
      <c r="AJ739" s="77"/>
    </row>
    <row r="740" spans="1:36" ht="12.75" x14ac:dyDescent="0.2">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c r="AE740" s="77"/>
      <c r="AF740" s="77"/>
      <c r="AG740" s="77"/>
      <c r="AH740" s="77"/>
      <c r="AI740" s="77"/>
      <c r="AJ740" s="77"/>
    </row>
    <row r="741" spans="1:36" ht="12.75" x14ac:dyDescent="0.2">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c r="AE741" s="77"/>
      <c r="AF741" s="77"/>
      <c r="AG741" s="77"/>
      <c r="AH741" s="77"/>
      <c r="AI741" s="77"/>
      <c r="AJ741" s="77"/>
    </row>
    <row r="742" spans="1:36" ht="12.75" x14ac:dyDescent="0.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c r="AE742" s="77"/>
      <c r="AF742" s="77"/>
      <c r="AG742" s="77"/>
      <c r="AH742" s="77"/>
      <c r="AI742" s="77"/>
      <c r="AJ742" s="77"/>
    </row>
    <row r="743" spans="1:36" ht="12.75" x14ac:dyDescent="0.2">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c r="AE743" s="77"/>
      <c r="AF743" s="77"/>
      <c r="AG743" s="77"/>
      <c r="AH743" s="77"/>
      <c r="AI743" s="77"/>
      <c r="AJ743" s="77"/>
    </row>
    <row r="744" spans="1:36" ht="12.75" x14ac:dyDescent="0.2">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c r="AE744" s="77"/>
      <c r="AF744" s="77"/>
      <c r="AG744" s="77"/>
      <c r="AH744" s="77"/>
      <c r="AI744" s="77"/>
      <c r="AJ744" s="77"/>
    </row>
    <row r="745" spans="1:36" ht="12.75" x14ac:dyDescent="0.2">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c r="AE745" s="77"/>
      <c r="AF745" s="77"/>
      <c r="AG745" s="77"/>
      <c r="AH745" s="77"/>
      <c r="AI745" s="77"/>
      <c r="AJ745" s="77"/>
    </row>
    <row r="746" spans="1:36" ht="12.75" x14ac:dyDescent="0.2">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77"/>
      <c r="AH746" s="77"/>
      <c r="AI746" s="77"/>
      <c r="AJ746" s="77"/>
    </row>
    <row r="747" spans="1:36" ht="12.75" x14ac:dyDescent="0.2">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c r="AE747" s="77"/>
      <c r="AF747" s="77"/>
      <c r="AG747" s="77"/>
      <c r="AH747" s="77"/>
      <c r="AI747" s="77"/>
      <c r="AJ747" s="77"/>
    </row>
    <row r="748" spans="1:36" ht="12.75" x14ac:dyDescent="0.2">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c r="AE748" s="77"/>
      <c r="AF748" s="77"/>
      <c r="AG748" s="77"/>
      <c r="AH748" s="77"/>
      <c r="AI748" s="77"/>
      <c r="AJ748" s="77"/>
    </row>
    <row r="749" spans="1:36" ht="12.75" x14ac:dyDescent="0.2">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c r="AE749" s="77"/>
      <c r="AF749" s="77"/>
      <c r="AG749" s="77"/>
      <c r="AH749" s="77"/>
      <c r="AI749" s="77"/>
      <c r="AJ749" s="77"/>
    </row>
    <row r="750" spans="1:36" ht="12.75" x14ac:dyDescent="0.2">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c r="AE750" s="77"/>
      <c r="AF750" s="77"/>
      <c r="AG750" s="77"/>
      <c r="AH750" s="77"/>
      <c r="AI750" s="77"/>
      <c r="AJ750" s="77"/>
    </row>
    <row r="751" spans="1:36" ht="12.75" x14ac:dyDescent="0.2">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c r="AE751" s="77"/>
      <c r="AF751" s="77"/>
      <c r="AG751" s="77"/>
      <c r="AH751" s="77"/>
      <c r="AI751" s="77"/>
      <c r="AJ751" s="77"/>
    </row>
    <row r="752" spans="1:36" ht="12.75" x14ac:dyDescent="0.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c r="AE752" s="77"/>
      <c r="AF752" s="77"/>
      <c r="AG752" s="77"/>
      <c r="AH752" s="77"/>
      <c r="AI752" s="77"/>
      <c r="AJ752" s="77"/>
    </row>
    <row r="753" spans="1:36" ht="12.75" x14ac:dyDescent="0.2">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c r="AE753" s="77"/>
      <c r="AF753" s="77"/>
      <c r="AG753" s="77"/>
      <c r="AH753" s="77"/>
      <c r="AI753" s="77"/>
      <c r="AJ753" s="77"/>
    </row>
    <row r="754" spans="1:36" ht="12.75" x14ac:dyDescent="0.2">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c r="AE754" s="77"/>
      <c r="AF754" s="77"/>
      <c r="AG754" s="77"/>
      <c r="AH754" s="77"/>
      <c r="AI754" s="77"/>
      <c r="AJ754" s="77"/>
    </row>
    <row r="755" spans="1:36" ht="12.75" x14ac:dyDescent="0.2">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c r="AE755" s="77"/>
      <c r="AF755" s="77"/>
      <c r="AG755" s="77"/>
      <c r="AH755" s="77"/>
      <c r="AI755" s="77"/>
      <c r="AJ755" s="77"/>
    </row>
    <row r="756" spans="1:36" ht="12.75" x14ac:dyDescent="0.2">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c r="AE756" s="77"/>
      <c r="AF756" s="77"/>
      <c r="AG756" s="77"/>
      <c r="AH756" s="77"/>
      <c r="AI756" s="77"/>
      <c r="AJ756" s="77"/>
    </row>
    <row r="757" spans="1:36" ht="12.75" x14ac:dyDescent="0.2">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c r="AE757" s="77"/>
      <c r="AF757" s="77"/>
      <c r="AG757" s="77"/>
      <c r="AH757" s="77"/>
      <c r="AI757" s="77"/>
      <c r="AJ757" s="77"/>
    </row>
    <row r="758" spans="1:36" ht="12.75" x14ac:dyDescent="0.2">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c r="AE758" s="77"/>
      <c r="AF758" s="77"/>
      <c r="AG758" s="77"/>
      <c r="AH758" s="77"/>
      <c r="AI758" s="77"/>
      <c r="AJ758" s="77"/>
    </row>
    <row r="759" spans="1:36" ht="12.75" x14ac:dyDescent="0.2">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c r="AE759" s="77"/>
      <c r="AF759" s="77"/>
      <c r="AG759" s="77"/>
      <c r="AH759" s="77"/>
      <c r="AI759" s="77"/>
      <c r="AJ759" s="77"/>
    </row>
    <row r="760" spans="1:36" ht="12.75" x14ac:dyDescent="0.2">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c r="AE760" s="77"/>
      <c r="AF760" s="77"/>
      <c r="AG760" s="77"/>
      <c r="AH760" s="77"/>
      <c r="AI760" s="77"/>
      <c r="AJ760" s="77"/>
    </row>
    <row r="761" spans="1:36" ht="12.75" x14ac:dyDescent="0.2">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c r="AE761" s="77"/>
      <c r="AF761" s="77"/>
      <c r="AG761" s="77"/>
      <c r="AH761" s="77"/>
      <c r="AI761" s="77"/>
      <c r="AJ761" s="77"/>
    </row>
    <row r="762" spans="1:36" ht="12.75" x14ac:dyDescent="0.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77"/>
      <c r="AH762" s="77"/>
      <c r="AI762" s="77"/>
      <c r="AJ762" s="77"/>
    </row>
    <row r="763" spans="1:36" ht="12.75" x14ac:dyDescent="0.2">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c r="AE763" s="77"/>
      <c r="AF763" s="77"/>
      <c r="AG763" s="77"/>
      <c r="AH763" s="77"/>
      <c r="AI763" s="77"/>
      <c r="AJ763" s="77"/>
    </row>
    <row r="764" spans="1:36" ht="12.75" x14ac:dyDescent="0.2">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77"/>
      <c r="AH764" s="77"/>
      <c r="AI764" s="77"/>
      <c r="AJ764" s="77"/>
    </row>
    <row r="765" spans="1:36" ht="12.75" x14ac:dyDescent="0.2">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77"/>
      <c r="AH765" s="77"/>
      <c r="AI765" s="77"/>
      <c r="AJ765" s="77"/>
    </row>
    <row r="766" spans="1:36" ht="12.75" x14ac:dyDescent="0.2">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77"/>
      <c r="AH766" s="77"/>
      <c r="AI766" s="77"/>
      <c r="AJ766" s="77"/>
    </row>
    <row r="767" spans="1:36" ht="12.75" x14ac:dyDescent="0.2">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c r="AE767" s="77"/>
      <c r="AF767" s="77"/>
      <c r="AG767" s="77"/>
      <c r="AH767" s="77"/>
      <c r="AI767" s="77"/>
      <c r="AJ767" s="77"/>
    </row>
    <row r="768" spans="1:36" ht="12.75" x14ac:dyDescent="0.2">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77"/>
      <c r="AH768" s="77"/>
      <c r="AI768" s="77"/>
      <c r="AJ768" s="77"/>
    </row>
    <row r="769" spans="1:36" ht="12.75" x14ac:dyDescent="0.2">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c r="AE769" s="77"/>
      <c r="AF769" s="77"/>
      <c r="AG769" s="77"/>
      <c r="AH769" s="77"/>
      <c r="AI769" s="77"/>
      <c r="AJ769" s="77"/>
    </row>
    <row r="770" spans="1:36" ht="12.75" x14ac:dyDescent="0.2">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c r="AE770" s="77"/>
      <c r="AF770" s="77"/>
      <c r="AG770" s="77"/>
      <c r="AH770" s="77"/>
      <c r="AI770" s="77"/>
      <c r="AJ770" s="77"/>
    </row>
    <row r="771" spans="1:36" ht="12.75" x14ac:dyDescent="0.2">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c r="AE771" s="77"/>
      <c r="AF771" s="77"/>
      <c r="AG771" s="77"/>
      <c r="AH771" s="77"/>
      <c r="AI771" s="77"/>
      <c r="AJ771" s="77"/>
    </row>
    <row r="772" spans="1:36" ht="12.75" x14ac:dyDescent="0.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c r="AE772" s="77"/>
      <c r="AF772" s="77"/>
      <c r="AG772" s="77"/>
      <c r="AH772" s="77"/>
      <c r="AI772" s="77"/>
      <c r="AJ772" s="77"/>
    </row>
    <row r="773" spans="1:36" ht="12.75" x14ac:dyDescent="0.2">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c r="AE773" s="77"/>
      <c r="AF773" s="77"/>
      <c r="AG773" s="77"/>
      <c r="AH773" s="77"/>
      <c r="AI773" s="77"/>
      <c r="AJ773" s="77"/>
    </row>
    <row r="774" spans="1:36" ht="12.75" x14ac:dyDescent="0.2">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c r="AE774" s="77"/>
      <c r="AF774" s="77"/>
      <c r="AG774" s="77"/>
      <c r="AH774" s="77"/>
      <c r="AI774" s="77"/>
      <c r="AJ774" s="77"/>
    </row>
    <row r="775" spans="1:36" ht="12.75" x14ac:dyDescent="0.2">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c r="AE775" s="77"/>
      <c r="AF775" s="77"/>
      <c r="AG775" s="77"/>
      <c r="AH775" s="77"/>
      <c r="AI775" s="77"/>
      <c r="AJ775" s="77"/>
    </row>
    <row r="776" spans="1:36" ht="12.75" x14ac:dyDescent="0.2">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c r="AE776" s="77"/>
      <c r="AF776" s="77"/>
      <c r="AG776" s="77"/>
      <c r="AH776" s="77"/>
      <c r="AI776" s="77"/>
      <c r="AJ776" s="77"/>
    </row>
    <row r="777" spans="1:36" ht="12.75" x14ac:dyDescent="0.2">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c r="AE777" s="77"/>
      <c r="AF777" s="77"/>
      <c r="AG777" s="77"/>
      <c r="AH777" s="77"/>
      <c r="AI777" s="77"/>
      <c r="AJ777" s="77"/>
    </row>
    <row r="778" spans="1:36" ht="12.75" x14ac:dyDescent="0.2">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c r="AE778" s="77"/>
      <c r="AF778" s="77"/>
      <c r="AG778" s="77"/>
      <c r="AH778" s="77"/>
      <c r="AI778" s="77"/>
      <c r="AJ778" s="77"/>
    </row>
    <row r="779" spans="1:36" ht="12.75" x14ac:dyDescent="0.2">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c r="AE779" s="77"/>
      <c r="AF779" s="77"/>
      <c r="AG779" s="77"/>
      <c r="AH779" s="77"/>
      <c r="AI779" s="77"/>
      <c r="AJ779" s="77"/>
    </row>
    <row r="780" spans="1:36" ht="12.75" x14ac:dyDescent="0.2">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c r="AE780" s="77"/>
      <c r="AF780" s="77"/>
      <c r="AG780" s="77"/>
      <c r="AH780" s="77"/>
      <c r="AI780" s="77"/>
      <c r="AJ780" s="77"/>
    </row>
    <row r="781" spans="1:36" ht="12.75" x14ac:dyDescent="0.2">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c r="AE781" s="77"/>
      <c r="AF781" s="77"/>
      <c r="AG781" s="77"/>
      <c r="AH781" s="77"/>
      <c r="AI781" s="77"/>
      <c r="AJ781" s="77"/>
    </row>
    <row r="782" spans="1:36" ht="12.75" x14ac:dyDescent="0.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c r="AE782" s="77"/>
      <c r="AF782" s="77"/>
      <c r="AG782" s="77"/>
      <c r="AH782" s="77"/>
      <c r="AI782" s="77"/>
      <c r="AJ782" s="77"/>
    </row>
    <row r="783" spans="1:36" ht="12.75" x14ac:dyDescent="0.2">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c r="AE783" s="77"/>
      <c r="AF783" s="77"/>
      <c r="AG783" s="77"/>
      <c r="AH783" s="77"/>
      <c r="AI783" s="77"/>
      <c r="AJ783" s="77"/>
    </row>
    <row r="784" spans="1:36" ht="12.75" x14ac:dyDescent="0.2">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c r="AE784" s="77"/>
      <c r="AF784" s="77"/>
      <c r="AG784" s="77"/>
      <c r="AH784" s="77"/>
      <c r="AI784" s="77"/>
      <c r="AJ784" s="77"/>
    </row>
    <row r="785" spans="1:36" ht="12.75" x14ac:dyDescent="0.2">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c r="AE785" s="77"/>
      <c r="AF785" s="77"/>
      <c r="AG785" s="77"/>
      <c r="AH785" s="77"/>
      <c r="AI785" s="77"/>
      <c r="AJ785" s="77"/>
    </row>
    <row r="786" spans="1:36" ht="12.75" x14ac:dyDescent="0.2">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c r="AE786" s="77"/>
      <c r="AF786" s="77"/>
      <c r="AG786" s="77"/>
      <c r="AH786" s="77"/>
      <c r="AI786" s="77"/>
      <c r="AJ786" s="77"/>
    </row>
    <row r="787" spans="1:36" ht="12.75" x14ac:dyDescent="0.2">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c r="AE787" s="77"/>
      <c r="AF787" s="77"/>
      <c r="AG787" s="77"/>
      <c r="AH787" s="77"/>
      <c r="AI787" s="77"/>
      <c r="AJ787" s="77"/>
    </row>
    <row r="788" spans="1:36" ht="12.75" x14ac:dyDescent="0.2">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c r="AE788" s="77"/>
      <c r="AF788" s="77"/>
      <c r="AG788" s="77"/>
      <c r="AH788" s="77"/>
      <c r="AI788" s="77"/>
      <c r="AJ788" s="77"/>
    </row>
    <row r="789" spans="1:36" ht="12.75" x14ac:dyDescent="0.2">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c r="AC789" s="77"/>
      <c r="AD789" s="77"/>
      <c r="AE789" s="77"/>
      <c r="AF789" s="77"/>
      <c r="AG789" s="77"/>
      <c r="AH789" s="77"/>
      <c r="AI789" s="77"/>
      <c r="AJ789" s="77"/>
    </row>
    <row r="790" spans="1:36" ht="12.75" x14ac:dyDescent="0.2">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c r="AC790" s="77"/>
      <c r="AD790" s="77"/>
      <c r="AE790" s="77"/>
      <c r="AF790" s="77"/>
      <c r="AG790" s="77"/>
      <c r="AH790" s="77"/>
      <c r="AI790" s="77"/>
      <c r="AJ790" s="77"/>
    </row>
    <row r="791" spans="1:36" ht="12.75" x14ac:dyDescent="0.2">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c r="AC791" s="77"/>
      <c r="AD791" s="77"/>
      <c r="AE791" s="77"/>
      <c r="AF791" s="77"/>
      <c r="AG791" s="77"/>
      <c r="AH791" s="77"/>
      <c r="AI791" s="77"/>
      <c r="AJ791" s="77"/>
    </row>
    <row r="792" spans="1:36" ht="12.75" x14ac:dyDescent="0.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c r="AC792" s="77"/>
      <c r="AD792" s="77"/>
      <c r="AE792" s="77"/>
      <c r="AF792" s="77"/>
      <c r="AG792" s="77"/>
      <c r="AH792" s="77"/>
      <c r="AI792" s="77"/>
      <c r="AJ792" s="77"/>
    </row>
    <row r="793" spans="1:36" ht="12.75" x14ac:dyDescent="0.2">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c r="AB793" s="77"/>
      <c r="AC793" s="77"/>
      <c r="AD793" s="77"/>
      <c r="AE793" s="77"/>
      <c r="AF793" s="77"/>
      <c r="AG793" s="77"/>
      <c r="AH793" s="77"/>
      <c r="AI793" s="77"/>
      <c r="AJ793" s="77"/>
    </row>
  </sheetData>
  <hyperlinks>
    <hyperlink ref="A7" r:id="rId1" xr:uid="{9AF5D0C6-B2A0-4B35-A44C-EDCD3B3D9C01}"/>
    <hyperlink ref="A38" r:id="rId2" xr:uid="{E0B37667-E23E-41B3-BE62-66AF82E4E6CD}"/>
    <hyperlink ref="C7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318</v>
      </c>
      <c r="B10" s="54" t="s">
        <v>43</v>
      </c>
      <c r="AG10" s="51" t="s">
        <v>617</v>
      </c>
    </row>
    <row r="11" spans="1:33" ht="15" customHeight="1" x14ac:dyDescent="0.2">
      <c r="B11" s="53" t="s">
        <v>44</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610</v>
      </c>
    </row>
    <row r="76" spans="1:33" ht="15" customHeight="1" x14ac:dyDescent="0.2">
      <c r="B76" s="38" t="s">
        <v>69</v>
      </c>
    </row>
    <row r="77" spans="1:33" ht="15" customHeight="1" x14ac:dyDescent="0.2">
      <c r="B77" s="38" t="s">
        <v>540</v>
      </c>
    </row>
    <row r="78" spans="1:33" ht="15" customHeight="1" x14ac:dyDescent="0.2">
      <c r="B78" s="38" t="s">
        <v>609</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608</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607</v>
      </c>
    </row>
    <row r="100" spans="2:33" ht="15" customHeight="1" x14ac:dyDescent="0.2">
      <c r="B100" s="38" t="s">
        <v>606</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7"/>
      <c r="C1100" s="127"/>
      <c r="D1100" s="127"/>
      <c r="E1100" s="127"/>
      <c r="F1100" s="127"/>
      <c r="G1100" s="127"/>
      <c r="H1100" s="127"/>
      <c r="I1100" s="127"/>
      <c r="J1100" s="127"/>
      <c r="K1100" s="127"/>
      <c r="L1100" s="127"/>
      <c r="M1100" s="127"/>
      <c r="N1100" s="127"/>
      <c r="O1100" s="127"/>
      <c r="P1100" s="127"/>
      <c r="Q1100" s="127"/>
      <c r="R1100" s="127"/>
      <c r="S1100" s="127"/>
      <c r="T1100" s="127"/>
      <c r="U1100" s="127"/>
      <c r="V1100" s="127"/>
      <c r="W1100" s="127"/>
      <c r="X1100" s="127"/>
      <c r="Y1100" s="127"/>
      <c r="Z1100" s="127"/>
      <c r="AA1100" s="127"/>
      <c r="AB1100" s="127"/>
      <c r="AC1100" s="127"/>
      <c r="AD1100" s="127"/>
      <c r="AE1100" s="127"/>
      <c r="AF1100" s="127"/>
      <c r="AG1100" s="127"/>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7"/>
      <c r="C1227" s="127"/>
      <c r="D1227" s="127"/>
      <c r="E1227" s="127"/>
      <c r="F1227" s="127"/>
      <c r="G1227" s="127"/>
      <c r="H1227" s="127"/>
      <c r="I1227" s="127"/>
      <c r="J1227" s="127"/>
      <c r="K1227" s="127"/>
      <c r="L1227" s="127"/>
      <c r="M1227" s="127"/>
      <c r="N1227" s="127"/>
      <c r="O1227" s="127"/>
      <c r="P1227" s="127"/>
      <c r="Q1227" s="127"/>
      <c r="R1227" s="127"/>
      <c r="S1227" s="127"/>
      <c r="T1227" s="127"/>
      <c r="U1227" s="127"/>
      <c r="V1227" s="127"/>
      <c r="W1227" s="127"/>
      <c r="X1227" s="127"/>
      <c r="Y1227" s="127"/>
      <c r="Z1227" s="127"/>
      <c r="AA1227" s="127"/>
      <c r="AB1227" s="127"/>
      <c r="AC1227" s="127"/>
      <c r="AD1227" s="127"/>
      <c r="AE1227" s="127"/>
      <c r="AF1227" s="127"/>
      <c r="AG1227" s="127"/>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c r="AG1390" s="127"/>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c r="AG1502" s="127"/>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c r="AG1604" s="127"/>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127"/>
      <c r="C1698" s="127"/>
      <c r="D1698" s="127"/>
      <c r="E1698" s="127"/>
      <c r="F1698" s="127"/>
      <c r="G1698" s="127"/>
      <c r="H1698" s="127"/>
      <c r="I1698" s="127"/>
      <c r="J1698" s="127"/>
      <c r="K1698" s="127"/>
      <c r="L1698" s="127"/>
      <c r="M1698" s="127"/>
      <c r="N1698" s="127"/>
      <c r="O1698" s="127"/>
      <c r="P1698" s="127"/>
      <c r="Q1698" s="127"/>
      <c r="R1698" s="127"/>
      <c r="S1698" s="127"/>
      <c r="T1698" s="127"/>
      <c r="U1698" s="127"/>
      <c r="V1698" s="127"/>
      <c r="W1698" s="127"/>
      <c r="X1698" s="127"/>
      <c r="Y1698" s="127"/>
      <c r="Z1698" s="127"/>
      <c r="AA1698" s="127"/>
      <c r="AB1698" s="127"/>
      <c r="AC1698" s="127"/>
      <c r="AD1698" s="127"/>
      <c r="AE1698" s="127"/>
      <c r="AF1698" s="127"/>
      <c r="AG1698" s="127"/>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c r="AG1945" s="127"/>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c r="AG2031" s="127"/>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c r="AG2153" s="127"/>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c r="AG2317" s="127"/>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c r="AG2419" s="127"/>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c r="AG2509" s="127"/>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c r="AG2598" s="127"/>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c r="AG2719" s="127"/>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c r="AG2837" s="127"/>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373</v>
      </c>
      <c r="B10" s="54" t="s">
        <v>117</v>
      </c>
      <c r="AG10" s="51" t="s">
        <v>617</v>
      </c>
    </row>
    <row r="11" spans="1:33" ht="15" customHeight="1" x14ac:dyDescent="0.2">
      <c r="B11" s="53" t="s">
        <v>118</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626</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128" t="s">
        <v>569</v>
      </c>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625</v>
      </c>
    </row>
    <row r="120" spans="2:2" ht="15" customHeight="1" x14ac:dyDescent="0.2">
      <c r="B120" s="38" t="s">
        <v>624</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7"/>
      <c r="C1100" s="127"/>
      <c r="D1100" s="127"/>
      <c r="E1100" s="127"/>
      <c r="F1100" s="127"/>
      <c r="G1100" s="127"/>
      <c r="H1100" s="127"/>
      <c r="I1100" s="127"/>
      <c r="J1100" s="127"/>
      <c r="K1100" s="127"/>
      <c r="L1100" s="127"/>
      <c r="M1100" s="127"/>
      <c r="N1100" s="127"/>
      <c r="O1100" s="127"/>
      <c r="P1100" s="127"/>
      <c r="Q1100" s="127"/>
      <c r="R1100" s="127"/>
      <c r="S1100" s="127"/>
      <c r="T1100" s="127"/>
      <c r="U1100" s="127"/>
      <c r="V1100" s="127"/>
      <c r="W1100" s="127"/>
      <c r="X1100" s="127"/>
      <c r="Y1100" s="127"/>
      <c r="Z1100" s="127"/>
      <c r="AA1100" s="127"/>
      <c r="AB1100" s="127"/>
      <c r="AC1100" s="127"/>
      <c r="AD1100" s="127"/>
      <c r="AE1100" s="127"/>
      <c r="AF1100" s="127"/>
      <c r="AG1100" s="127"/>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7"/>
      <c r="C1227" s="127"/>
      <c r="D1227" s="127"/>
      <c r="E1227" s="127"/>
      <c r="F1227" s="127"/>
      <c r="G1227" s="127"/>
      <c r="H1227" s="127"/>
      <c r="I1227" s="127"/>
      <c r="J1227" s="127"/>
      <c r="K1227" s="127"/>
      <c r="L1227" s="127"/>
      <c r="M1227" s="127"/>
      <c r="N1227" s="127"/>
      <c r="O1227" s="127"/>
      <c r="P1227" s="127"/>
      <c r="Q1227" s="127"/>
      <c r="R1227" s="127"/>
      <c r="S1227" s="127"/>
      <c r="T1227" s="127"/>
      <c r="U1227" s="127"/>
      <c r="V1227" s="127"/>
      <c r="W1227" s="127"/>
      <c r="X1227" s="127"/>
      <c r="Y1227" s="127"/>
      <c r="Z1227" s="127"/>
      <c r="AA1227" s="127"/>
      <c r="AB1227" s="127"/>
      <c r="AC1227" s="127"/>
      <c r="AD1227" s="127"/>
      <c r="AE1227" s="127"/>
      <c r="AF1227" s="127"/>
      <c r="AG1227" s="127"/>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c r="AG1390" s="127"/>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c r="AG1502" s="127"/>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c r="AG1604" s="127"/>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7"/>
      <c r="C1698" s="127"/>
      <c r="D1698" s="127"/>
      <c r="E1698" s="127"/>
      <c r="F1698" s="127"/>
      <c r="G1698" s="127"/>
      <c r="H1698" s="127"/>
      <c r="I1698" s="127"/>
      <c r="J1698" s="127"/>
      <c r="K1698" s="127"/>
      <c r="L1698" s="127"/>
      <c r="M1698" s="127"/>
      <c r="N1698" s="127"/>
      <c r="O1698" s="127"/>
      <c r="P1698" s="127"/>
      <c r="Q1698" s="127"/>
      <c r="R1698" s="127"/>
      <c r="S1698" s="127"/>
      <c r="T1698" s="127"/>
      <c r="U1698" s="127"/>
      <c r="V1698" s="127"/>
      <c r="W1698" s="127"/>
      <c r="X1698" s="127"/>
      <c r="Y1698" s="127"/>
      <c r="Z1698" s="127"/>
      <c r="AA1698" s="127"/>
      <c r="AB1698" s="127"/>
      <c r="AC1698" s="127"/>
      <c r="AD1698" s="127"/>
      <c r="AE1698" s="127"/>
      <c r="AF1698" s="127"/>
      <c r="AG1698" s="127"/>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c r="AG1945" s="127"/>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c r="AG2031" s="127"/>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c r="AG2153" s="127"/>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c r="AG2317" s="127"/>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c r="AG2419" s="127"/>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c r="AG2509" s="127"/>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c r="AG2598" s="127"/>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c r="AG2719" s="127"/>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c r="AG2837" s="127"/>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129" t="s">
        <v>652</v>
      </c>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5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128" t="s">
        <v>569</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2">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row>
    <row r="511" spans="2:32" ht="15" customHeight="1" x14ac:dyDescent="0.2">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row>
    <row r="712" spans="2:32" ht="15" customHeight="1" x14ac:dyDescent="0.2">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row>
    <row r="887" spans="2:32" ht="15" customHeight="1" x14ac:dyDescent="0.2">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row>
    <row r="1101" spans="2:32" ht="15" customHeight="1" x14ac:dyDescent="0.2">
      <c r="B1101" s="127"/>
      <c r="C1101" s="127"/>
      <c r="D1101" s="127"/>
      <c r="E1101" s="127"/>
      <c r="F1101" s="127"/>
      <c r="G1101" s="127"/>
      <c r="H1101" s="127"/>
      <c r="I1101" s="127"/>
      <c r="J1101" s="127"/>
      <c r="K1101" s="127"/>
      <c r="L1101" s="127"/>
      <c r="M1101" s="127"/>
      <c r="N1101" s="127"/>
      <c r="O1101" s="127"/>
      <c r="P1101" s="127"/>
      <c r="Q1101" s="127"/>
      <c r="R1101" s="127"/>
      <c r="S1101" s="127"/>
      <c r="T1101" s="127"/>
      <c r="U1101" s="127"/>
      <c r="V1101" s="127"/>
      <c r="W1101" s="127"/>
      <c r="X1101" s="127"/>
      <c r="Y1101" s="127"/>
      <c r="Z1101" s="127"/>
      <c r="AA1101" s="127"/>
      <c r="AB1101" s="127"/>
      <c r="AC1101" s="127"/>
      <c r="AD1101" s="127"/>
      <c r="AE1101" s="127"/>
      <c r="AF1101" s="127"/>
    </row>
    <row r="1229" spans="2:32" ht="15" customHeight="1" x14ac:dyDescent="0.2">
      <c r="B1229" s="127"/>
      <c r="C1229" s="127"/>
      <c r="D1229" s="127"/>
      <c r="E1229" s="127"/>
      <c r="F1229" s="127"/>
      <c r="G1229" s="127"/>
      <c r="H1229" s="127"/>
      <c r="I1229" s="127"/>
      <c r="J1229" s="127"/>
      <c r="K1229" s="127"/>
      <c r="L1229" s="127"/>
      <c r="M1229" s="127"/>
      <c r="N1229" s="127"/>
      <c r="O1229" s="127"/>
      <c r="P1229" s="127"/>
      <c r="Q1229" s="127"/>
      <c r="R1229" s="127"/>
      <c r="S1229" s="127"/>
      <c r="T1229" s="127"/>
      <c r="U1229" s="127"/>
      <c r="V1229" s="127"/>
      <c r="W1229" s="127"/>
      <c r="X1229" s="127"/>
      <c r="Y1229" s="127"/>
      <c r="Z1229" s="127"/>
      <c r="AA1229" s="127"/>
      <c r="AB1229" s="127"/>
      <c r="AC1229" s="127"/>
      <c r="AD1229" s="127"/>
      <c r="AE1229" s="127"/>
      <c r="AF1229" s="127"/>
    </row>
    <row r="1390" spans="2:32" ht="15" customHeight="1" x14ac:dyDescent="0.2">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row>
    <row r="1502" spans="2:32" ht="15" customHeight="1" x14ac:dyDescent="0.2">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row>
    <row r="1604" spans="2:32" ht="15" customHeight="1" x14ac:dyDescent="0.2">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row>
    <row r="1699" spans="2:32" ht="15" customHeight="1" x14ac:dyDescent="0.2">
      <c r="B1699" s="127"/>
      <c r="C1699" s="127"/>
      <c r="D1699" s="127"/>
      <c r="E1699" s="127"/>
      <c r="F1699" s="127"/>
      <c r="G1699" s="127"/>
      <c r="H1699" s="127"/>
      <c r="I1699" s="127"/>
      <c r="J1699" s="127"/>
      <c r="K1699" s="127"/>
      <c r="L1699" s="127"/>
      <c r="M1699" s="127"/>
      <c r="N1699" s="127"/>
      <c r="O1699" s="127"/>
      <c r="P1699" s="127"/>
      <c r="Q1699" s="127"/>
      <c r="R1699" s="127"/>
      <c r="S1699" s="127"/>
      <c r="T1699" s="127"/>
      <c r="U1699" s="127"/>
      <c r="V1699" s="127"/>
      <c r="W1699" s="127"/>
      <c r="X1699" s="127"/>
      <c r="Y1699" s="127"/>
      <c r="Z1699" s="127"/>
      <c r="AA1699" s="127"/>
      <c r="AB1699" s="127"/>
      <c r="AC1699" s="127"/>
      <c r="AD1699" s="127"/>
      <c r="AE1699" s="127"/>
      <c r="AF1699" s="127"/>
    </row>
    <row r="1945" spans="2:32" ht="15" customHeight="1" x14ac:dyDescent="0.2">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row>
    <row r="2031" spans="2:32" ht="15" customHeight="1" x14ac:dyDescent="0.2">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row>
    <row r="2153" spans="2:32" ht="15" customHeight="1" x14ac:dyDescent="0.2">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row>
    <row r="2317" spans="2:32" ht="15" customHeight="1" x14ac:dyDescent="0.2">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row>
    <row r="2419" spans="2:32" ht="15" customHeight="1" x14ac:dyDescent="0.2">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row>
    <row r="2509" spans="2:32" ht="15" customHeight="1" x14ac:dyDescent="0.2">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row>
    <row r="2598" spans="2:32" ht="15" customHeight="1" x14ac:dyDescent="0.2">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row>
    <row r="2719" spans="2:32" ht="15" customHeight="1" x14ac:dyDescent="0.2">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row>
    <row r="2837" spans="2:32" ht="15" customHeight="1" x14ac:dyDescent="0.2">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622</v>
      </c>
      <c r="E3" s="55"/>
      <c r="F3" s="55"/>
      <c r="G3" s="55"/>
    </row>
    <row r="4" spans="1:33" ht="15" customHeight="1" x14ac:dyDescent="0.2">
      <c r="C4" s="55" t="s">
        <v>495</v>
      </c>
      <c r="D4" s="55" t="s">
        <v>621</v>
      </c>
      <c r="E4" s="55"/>
      <c r="F4" s="55"/>
      <c r="G4" s="55" t="s">
        <v>620</v>
      </c>
    </row>
    <row r="5" spans="1:33" ht="15" customHeight="1" x14ac:dyDescent="0.2">
      <c r="C5" s="55" t="s">
        <v>496</v>
      </c>
      <c r="D5" s="55" t="s">
        <v>619</v>
      </c>
      <c r="E5" s="55"/>
      <c r="F5" s="55"/>
      <c r="G5" s="55"/>
    </row>
    <row r="6" spans="1:33" ht="15" customHeight="1" x14ac:dyDescent="0.2">
      <c r="C6" s="55" t="s">
        <v>497</v>
      </c>
      <c r="D6" s="55"/>
      <c r="E6" s="55" t="s">
        <v>618</v>
      </c>
      <c r="F6" s="55"/>
      <c r="G6" s="55"/>
    </row>
    <row r="10" spans="1:33" ht="15" customHeight="1" x14ac:dyDescent="0.25">
      <c r="A10" s="43" t="s">
        <v>434</v>
      </c>
      <c r="B10" s="54" t="s">
        <v>78</v>
      </c>
      <c r="AG10" s="51" t="s">
        <v>617</v>
      </c>
    </row>
    <row r="11" spans="1:33" ht="15" customHeight="1" x14ac:dyDescent="0.2">
      <c r="B11" s="53" t="s">
        <v>79</v>
      </c>
      <c r="AG11" s="51" t="s">
        <v>616</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628</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627</v>
      </c>
    </row>
    <row r="111" spans="2:33" ht="15" customHeight="1" x14ac:dyDescent="0.2">
      <c r="B111" s="38" t="s">
        <v>606</v>
      </c>
    </row>
    <row r="112" spans="2:33" ht="15" customHeight="1" x14ac:dyDescent="0.2">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127"/>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c r="AG308" s="127"/>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c r="AG511" s="127"/>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c r="AG712" s="127"/>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c r="AG887" s="127"/>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7"/>
      <c r="C1100" s="127"/>
      <c r="D1100" s="127"/>
      <c r="E1100" s="127"/>
      <c r="F1100" s="127"/>
      <c r="G1100" s="127"/>
      <c r="H1100" s="127"/>
      <c r="I1100" s="127"/>
      <c r="J1100" s="127"/>
      <c r="K1100" s="127"/>
      <c r="L1100" s="127"/>
      <c r="M1100" s="127"/>
      <c r="N1100" s="127"/>
      <c r="O1100" s="127"/>
      <c r="P1100" s="127"/>
      <c r="Q1100" s="127"/>
      <c r="R1100" s="127"/>
      <c r="S1100" s="127"/>
      <c r="T1100" s="127"/>
      <c r="U1100" s="127"/>
      <c r="V1100" s="127"/>
      <c r="W1100" s="127"/>
      <c r="X1100" s="127"/>
      <c r="Y1100" s="127"/>
      <c r="Z1100" s="127"/>
      <c r="AA1100" s="127"/>
      <c r="AB1100" s="127"/>
      <c r="AC1100" s="127"/>
      <c r="AD1100" s="127"/>
      <c r="AE1100" s="127"/>
      <c r="AF1100" s="127"/>
      <c r="AG1100" s="127"/>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7"/>
      <c r="C1227" s="127"/>
      <c r="D1227" s="127"/>
      <c r="E1227" s="127"/>
      <c r="F1227" s="127"/>
      <c r="G1227" s="127"/>
      <c r="H1227" s="127"/>
      <c r="I1227" s="127"/>
      <c r="J1227" s="127"/>
      <c r="K1227" s="127"/>
      <c r="L1227" s="127"/>
      <c r="M1227" s="127"/>
      <c r="N1227" s="127"/>
      <c r="O1227" s="127"/>
      <c r="P1227" s="127"/>
      <c r="Q1227" s="127"/>
      <c r="R1227" s="127"/>
      <c r="S1227" s="127"/>
      <c r="T1227" s="127"/>
      <c r="U1227" s="127"/>
      <c r="V1227" s="127"/>
      <c r="W1227" s="127"/>
      <c r="X1227" s="127"/>
      <c r="Y1227" s="127"/>
      <c r="Z1227" s="127"/>
      <c r="AA1227" s="127"/>
      <c r="AB1227" s="127"/>
      <c r="AC1227" s="127"/>
      <c r="AD1227" s="127"/>
      <c r="AE1227" s="127"/>
      <c r="AF1227" s="127"/>
      <c r="AG1227" s="127"/>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c r="AG1390" s="127"/>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c r="AG1502" s="127"/>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c r="AG1604" s="127"/>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7"/>
      <c r="C1698" s="127"/>
      <c r="D1698" s="127"/>
      <c r="E1698" s="127"/>
      <c r="F1698" s="127"/>
      <c r="G1698" s="127"/>
      <c r="H1698" s="127"/>
      <c r="I1698" s="127"/>
      <c r="J1698" s="127"/>
      <c r="K1698" s="127"/>
      <c r="L1698" s="127"/>
      <c r="M1698" s="127"/>
      <c r="N1698" s="127"/>
      <c r="O1698" s="127"/>
      <c r="P1698" s="127"/>
      <c r="Q1698" s="127"/>
      <c r="R1698" s="127"/>
      <c r="S1698" s="127"/>
      <c r="T1698" s="127"/>
      <c r="U1698" s="127"/>
      <c r="V1698" s="127"/>
      <c r="W1698" s="127"/>
      <c r="X1698" s="127"/>
      <c r="Y1698" s="127"/>
      <c r="Z1698" s="127"/>
      <c r="AA1698" s="127"/>
      <c r="AB1698" s="127"/>
      <c r="AC1698" s="127"/>
      <c r="AD1698" s="127"/>
      <c r="AE1698" s="127"/>
      <c r="AF1698" s="127"/>
      <c r="AG1698" s="127"/>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c r="AG1945" s="127"/>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c r="AG2031" s="127"/>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c r="AG2153" s="127"/>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c r="AG2317" s="127"/>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c r="AG2419" s="127"/>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c r="AG2509" s="127"/>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c r="AG2598" s="127"/>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c r="AG2719" s="127"/>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c r="AG2837" s="127"/>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640</v>
      </c>
      <c r="E3" s="55"/>
      <c r="F3" s="55"/>
      <c r="G3" s="55"/>
    </row>
    <row r="4" spans="1:33" ht="15" customHeight="1" x14ac:dyDescent="0.2">
      <c r="C4" s="73" t="s">
        <v>495</v>
      </c>
      <c r="D4" s="73" t="s">
        <v>641</v>
      </c>
      <c r="E4" s="55"/>
      <c r="F4" s="55"/>
      <c r="G4" s="73" t="s">
        <v>620</v>
      </c>
    </row>
    <row r="5" spans="1:33" ht="15" customHeight="1" x14ac:dyDescent="0.2">
      <c r="C5" s="73" t="s">
        <v>496</v>
      </c>
      <c r="D5" s="73" t="s">
        <v>642</v>
      </c>
      <c r="E5" s="55"/>
      <c r="F5" s="55"/>
      <c r="G5" s="55"/>
    </row>
    <row r="6" spans="1:33" ht="15" customHeight="1" x14ac:dyDescent="0.2">
      <c r="C6" s="73" t="s">
        <v>497</v>
      </c>
      <c r="D6" s="55"/>
      <c r="E6" s="73"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2">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129" t="s">
        <v>587</v>
      </c>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58"/>
    </row>
    <row r="85" spans="1:34" ht="15" customHeight="1" x14ac:dyDescent="0.2">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128" t="s">
        <v>650</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c r="AC308" s="127"/>
      <c r="AD308" s="127"/>
      <c r="AE308" s="127"/>
      <c r="AF308" s="127"/>
    </row>
    <row r="511" spans="2:32" ht="15" customHeight="1" x14ac:dyDescent="0.2">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c r="AC511" s="127"/>
      <c r="AD511" s="127"/>
      <c r="AE511" s="127"/>
      <c r="AF511" s="127"/>
    </row>
    <row r="712" spans="2:32" ht="15" customHeight="1" x14ac:dyDescent="0.2">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c r="AC712" s="127"/>
      <c r="AD712" s="127"/>
      <c r="AE712" s="127"/>
      <c r="AF712" s="127"/>
    </row>
    <row r="887" spans="2:32" ht="15" customHeight="1" x14ac:dyDescent="0.2">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c r="AC887" s="127"/>
      <c r="AD887" s="127"/>
      <c r="AE887" s="127"/>
      <c r="AF887" s="127"/>
    </row>
    <row r="1101" spans="2:32" ht="15" customHeight="1" x14ac:dyDescent="0.2">
      <c r="B1101" s="127"/>
      <c r="C1101" s="127"/>
      <c r="D1101" s="127"/>
      <c r="E1101" s="127"/>
      <c r="F1101" s="127"/>
      <c r="G1101" s="127"/>
      <c r="H1101" s="127"/>
      <c r="I1101" s="127"/>
      <c r="J1101" s="127"/>
      <c r="K1101" s="127"/>
      <c r="L1101" s="127"/>
      <c r="M1101" s="127"/>
      <c r="N1101" s="127"/>
      <c r="O1101" s="127"/>
      <c r="P1101" s="127"/>
      <c r="Q1101" s="127"/>
      <c r="R1101" s="127"/>
      <c r="S1101" s="127"/>
      <c r="T1101" s="127"/>
      <c r="U1101" s="127"/>
      <c r="V1101" s="127"/>
      <c r="W1101" s="127"/>
      <c r="X1101" s="127"/>
      <c r="Y1101" s="127"/>
      <c r="Z1101" s="127"/>
      <c r="AA1101" s="127"/>
      <c r="AB1101" s="127"/>
      <c r="AC1101" s="127"/>
      <c r="AD1101" s="127"/>
      <c r="AE1101" s="127"/>
      <c r="AF1101" s="127"/>
    </row>
    <row r="1229" spans="2:32" ht="15" customHeight="1" x14ac:dyDescent="0.2">
      <c r="B1229" s="127"/>
      <c r="C1229" s="127"/>
      <c r="D1229" s="127"/>
      <c r="E1229" s="127"/>
      <c r="F1229" s="127"/>
      <c r="G1229" s="127"/>
      <c r="H1229" s="127"/>
      <c r="I1229" s="127"/>
      <c r="J1229" s="127"/>
      <c r="K1229" s="127"/>
      <c r="L1229" s="127"/>
      <c r="M1229" s="127"/>
      <c r="N1229" s="127"/>
      <c r="O1229" s="127"/>
      <c r="P1229" s="127"/>
      <c r="Q1229" s="127"/>
      <c r="R1229" s="127"/>
      <c r="S1229" s="127"/>
      <c r="T1229" s="127"/>
      <c r="U1229" s="127"/>
      <c r="V1229" s="127"/>
      <c r="W1229" s="127"/>
      <c r="X1229" s="127"/>
      <c r="Y1229" s="127"/>
      <c r="Z1229" s="127"/>
      <c r="AA1229" s="127"/>
      <c r="AB1229" s="127"/>
      <c r="AC1229" s="127"/>
      <c r="AD1229" s="127"/>
      <c r="AE1229" s="127"/>
      <c r="AF1229" s="127"/>
    </row>
    <row r="1390" spans="2:32" ht="15" customHeight="1" x14ac:dyDescent="0.2">
      <c r="B1390" s="127"/>
      <c r="C1390" s="127"/>
      <c r="D1390" s="127"/>
      <c r="E1390" s="127"/>
      <c r="F1390" s="127"/>
      <c r="G1390" s="127"/>
      <c r="H1390" s="127"/>
      <c r="I1390" s="127"/>
      <c r="J1390" s="127"/>
      <c r="K1390" s="127"/>
      <c r="L1390" s="127"/>
      <c r="M1390" s="127"/>
      <c r="N1390" s="127"/>
      <c r="O1390" s="127"/>
      <c r="P1390" s="127"/>
      <c r="Q1390" s="127"/>
      <c r="R1390" s="127"/>
      <c r="S1390" s="127"/>
      <c r="T1390" s="127"/>
      <c r="U1390" s="127"/>
      <c r="V1390" s="127"/>
      <c r="W1390" s="127"/>
      <c r="X1390" s="127"/>
      <c r="Y1390" s="127"/>
      <c r="Z1390" s="127"/>
      <c r="AA1390" s="127"/>
      <c r="AB1390" s="127"/>
      <c r="AC1390" s="127"/>
      <c r="AD1390" s="127"/>
      <c r="AE1390" s="127"/>
      <c r="AF1390" s="127"/>
    </row>
    <row r="1502" spans="2:32" ht="15" customHeight="1" x14ac:dyDescent="0.2">
      <c r="B1502" s="127"/>
      <c r="C1502" s="127"/>
      <c r="D1502" s="127"/>
      <c r="E1502" s="127"/>
      <c r="F1502" s="127"/>
      <c r="G1502" s="127"/>
      <c r="H1502" s="127"/>
      <c r="I1502" s="127"/>
      <c r="J1502" s="127"/>
      <c r="K1502" s="127"/>
      <c r="L1502" s="127"/>
      <c r="M1502" s="127"/>
      <c r="N1502" s="127"/>
      <c r="O1502" s="127"/>
      <c r="P1502" s="127"/>
      <c r="Q1502" s="127"/>
      <c r="R1502" s="127"/>
      <c r="S1502" s="127"/>
      <c r="T1502" s="127"/>
      <c r="U1502" s="127"/>
      <c r="V1502" s="127"/>
      <c r="W1502" s="127"/>
      <c r="X1502" s="127"/>
      <c r="Y1502" s="127"/>
      <c r="Z1502" s="127"/>
      <c r="AA1502" s="127"/>
      <c r="AB1502" s="127"/>
      <c r="AC1502" s="127"/>
      <c r="AD1502" s="127"/>
      <c r="AE1502" s="127"/>
      <c r="AF1502" s="127"/>
    </row>
    <row r="1604" spans="2:32" ht="15" customHeight="1" x14ac:dyDescent="0.2">
      <c r="B1604" s="127"/>
      <c r="C1604" s="127"/>
      <c r="D1604" s="127"/>
      <c r="E1604" s="127"/>
      <c r="F1604" s="127"/>
      <c r="G1604" s="127"/>
      <c r="H1604" s="127"/>
      <c r="I1604" s="127"/>
      <c r="J1604" s="127"/>
      <c r="K1604" s="127"/>
      <c r="L1604" s="127"/>
      <c r="M1604" s="127"/>
      <c r="N1604" s="127"/>
      <c r="O1604" s="127"/>
      <c r="P1604" s="127"/>
      <c r="Q1604" s="127"/>
      <c r="R1604" s="127"/>
      <c r="S1604" s="127"/>
      <c r="T1604" s="127"/>
      <c r="U1604" s="127"/>
      <c r="V1604" s="127"/>
      <c r="W1604" s="127"/>
      <c r="X1604" s="127"/>
      <c r="Y1604" s="127"/>
      <c r="Z1604" s="127"/>
      <c r="AA1604" s="127"/>
      <c r="AB1604" s="127"/>
      <c r="AC1604" s="127"/>
      <c r="AD1604" s="127"/>
      <c r="AE1604" s="127"/>
      <c r="AF1604" s="127"/>
    </row>
    <row r="1699" spans="2:32" ht="15" customHeight="1" x14ac:dyDescent="0.2">
      <c r="B1699" s="127"/>
      <c r="C1699" s="127"/>
      <c r="D1699" s="127"/>
      <c r="E1699" s="127"/>
      <c r="F1699" s="127"/>
      <c r="G1699" s="127"/>
      <c r="H1699" s="127"/>
      <c r="I1699" s="127"/>
      <c r="J1699" s="127"/>
      <c r="K1699" s="127"/>
      <c r="L1699" s="127"/>
      <c r="M1699" s="127"/>
      <c r="N1699" s="127"/>
      <c r="O1699" s="127"/>
      <c r="P1699" s="127"/>
      <c r="Q1699" s="127"/>
      <c r="R1699" s="127"/>
      <c r="S1699" s="127"/>
      <c r="T1699" s="127"/>
      <c r="U1699" s="127"/>
      <c r="V1699" s="127"/>
      <c r="W1699" s="127"/>
      <c r="X1699" s="127"/>
      <c r="Y1699" s="127"/>
      <c r="Z1699" s="127"/>
      <c r="AA1699" s="127"/>
      <c r="AB1699" s="127"/>
      <c r="AC1699" s="127"/>
      <c r="AD1699" s="127"/>
      <c r="AE1699" s="127"/>
      <c r="AF1699" s="127"/>
    </row>
    <row r="1945" spans="2:32" ht="15" customHeight="1" x14ac:dyDescent="0.2">
      <c r="B1945" s="127"/>
      <c r="C1945" s="127"/>
      <c r="D1945" s="127"/>
      <c r="E1945" s="127"/>
      <c r="F1945" s="127"/>
      <c r="G1945" s="127"/>
      <c r="H1945" s="127"/>
      <c r="I1945" s="127"/>
      <c r="J1945" s="127"/>
      <c r="K1945" s="127"/>
      <c r="L1945" s="127"/>
      <c r="M1945" s="127"/>
      <c r="N1945" s="127"/>
      <c r="O1945" s="127"/>
      <c r="P1945" s="127"/>
      <c r="Q1945" s="127"/>
      <c r="R1945" s="127"/>
      <c r="S1945" s="127"/>
      <c r="T1945" s="127"/>
      <c r="U1945" s="127"/>
      <c r="V1945" s="127"/>
      <c r="W1945" s="127"/>
      <c r="X1945" s="127"/>
      <c r="Y1945" s="127"/>
      <c r="Z1945" s="127"/>
      <c r="AA1945" s="127"/>
      <c r="AB1945" s="127"/>
      <c r="AC1945" s="127"/>
      <c r="AD1945" s="127"/>
      <c r="AE1945" s="127"/>
      <c r="AF1945" s="127"/>
    </row>
    <row r="2031" spans="2:32" ht="15" customHeight="1" x14ac:dyDescent="0.2">
      <c r="B2031" s="127"/>
      <c r="C2031" s="127"/>
      <c r="D2031" s="127"/>
      <c r="E2031" s="127"/>
      <c r="F2031" s="127"/>
      <c r="G2031" s="127"/>
      <c r="H2031" s="127"/>
      <c r="I2031" s="127"/>
      <c r="J2031" s="127"/>
      <c r="K2031" s="127"/>
      <c r="L2031" s="127"/>
      <c r="M2031" s="127"/>
      <c r="N2031" s="127"/>
      <c r="O2031" s="127"/>
      <c r="P2031" s="127"/>
      <c r="Q2031" s="127"/>
      <c r="R2031" s="127"/>
      <c r="S2031" s="127"/>
      <c r="T2031" s="127"/>
      <c r="U2031" s="127"/>
      <c r="V2031" s="127"/>
      <c r="W2031" s="127"/>
      <c r="X2031" s="127"/>
      <c r="Y2031" s="127"/>
      <c r="Z2031" s="127"/>
      <c r="AA2031" s="127"/>
      <c r="AB2031" s="127"/>
      <c r="AC2031" s="127"/>
      <c r="AD2031" s="127"/>
      <c r="AE2031" s="127"/>
      <c r="AF2031" s="127"/>
    </row>
    <row r="2153" spans="2:32" ht="15" customHeight="1" x14ac:dyDescent="0.2">
      <c r="B2153" s="127"/>
      <c r="C2153" s="127"/>
      <c r="D2153" s="127"/>
      <c r="E2153" s="127"/>
      <c r="F2153" s="127"/>
      <c r="G2153" s="127"/>
      <c r="H2153" s="127"/>
      <c r="I2153" s="127"/>
      <c r="J2153" s="127"/>
      <c r="K2153" s="127"/>
      <c r="L2153" s="127"/>
      <c r="M2153" s="127"/>
      <c r="N2153" s="127"/>
      <c r="O2153" s="127"/>
      <c r="P2153" s="127"/>
      <c r="Q2153" s="127"/>
      <c r="R2153" s="127"/>
      <c r="S2153" s="127"/>
      <c r="T2153" s="127"/>
      <c r="U2153" s="127"/>
      <c r="V2153" s="127"/>
      <c r="W2153" s="127"/>
      <c r="X2153" s="127"/>
      <c r="Y2153" s="127"/>
      <c r="Z2153" s="127"/>
      <c r="AA2153" s="127"/>
      <c r="AB2153" s="127"/>
      <c r="AC2153" s="127"/>
      <c r="AD2153" s="127"/>
      <c r="AE2153" s="127"/>
      <c r="AF2153" s="127"/>
    </row>
    <row r="2317" spans="2:32" ht="15" customHeight="1" x14ac:dyDescent="0.2">
      <c r="B2317" s="127"/>
      <c r="C2317" s="127"/>
      <c r="D2317" s="127"/>
      <c r="E2317" s="127"/>
      <c r="F2317" s="127"/>
      <c r="G2317" s="127"/>
      <c r="H2317" s="127"/>
      <c r="I2317" s="127"/>
      <c r="J2317" s="127"/>
      <c r="K2317" s="127"/>
      <c r="L2317" s="127"/>
      <c r="M2317" s="127"/>
      <c r="N2317" s="127"/>
      <c r="O2317" s="127"/>
      <c r="P2317" s="127"/>
      <c r="Q2317" s="127"/>
      <c r="R2317" s="127"/>
      <c r="S2317" s="127"/>
      <c r="T2317" s="127"/>
      <c r="U2317" s="127"/>
      <c r="V2317" s="127"/>
      <c r="W2317" s="127"/>
      <c r="X2317" s="127"/>
      <c r="Y2317" s="127"/>
      <c r="Z2317" s="127"/>
      <c r="AA2317" s="127"/>
      <c r="AB2317" s="127"/>
      <c r="AC2317" s="127"/>
      <c r="AD2317" s="127"/>
      <c r="AE2317" s="127"/>
      <c r="AF2317" s="127"/>
    </row>
    <row r="2419" spans="2:32" ht="15" customHeight="1" x14ac:dyDescent="0.2">
      <c r="B2419" s="127"/>
      <c r="C2419" s="127"/>
      <c r="D2419" s="127"/>
      <c r="E2419" s="127"/>
      <c r="F2419" s="127"/>
      <c r="G2419" s="127"/>
      <c r="H2419" s="127"/>
      <c r="I2419" s="127"/>
      <c r="J2419" s="127"/>
      <c r="K2419" s="127"/>
      <c r="L2419" s="127"/>
      <c r="M2419" s="127"/>
      <c r="N2419" s="127"/>
      <c r="O2419" s="127"/>
      <c r="P2419" s="127"/>
      <c r="Q2419" s="127"/>
      <c r="R2419" s="127"/>
      <c r="S2419" s="127"/>
      <c r="T2419" s="127"/>
      <c r="U2419" s="127"/>
      <c r="V2419" s="127"/>
      <c r="W2419" s="127"/>
      <c r="X2419" s="127"/>
      <c r="Y2419" s="127"/>
      <c r="Z2419" s="127"/>
      <c r="AA2419" s="127"/>
      <c r="AB2419" s="127"/>
      <c r="AC2419" s="127"/>
      <c r="AD2419" s="127"/>
      <c r="AE2419" s="127"/>
      <c r="AF2419" s="127"/>
    </row>
    <row r="2509" spans="2:32" ht="15" customHeight="1" x14ac:dyDescent="0.2">
      <c r="B2509" s="127"/>
      <c r="C2509" s="127"/>
      <c r="D2509" s="127"/>
      <c r="E2509" s="127"/>
      <c r="F2509" s="127"/>
      <c r="G2509" s="127"/>
      <c r="H2509" s="127"/>
      <c r="I2509" s="127"/>
      <c r="J2509" s="127"/>
      <c r="K2509" s="127"/>
      <c r="L2509" s="127"/>
      <c r="M2509" s="127"/>
      <c r="N2509" s="127"/>
      <c r="O2509" s="127"/>
      <c r="P2509" s="127"/>
      <c r="Q2509" s="127"/>
      <c r="R2509" s="127"/>
      <c r="S2509" s="127"/>
      <c r="T2509" s="127"/>
      <c r="U2509" s="127"/>
      <c r="V2509" s="127"/>
      <c r="W2509" s="127"/>
      <c r="X2509" s="127"/>
      <c r="Y2509" s="127"/>
      <c r="Z2509" s="127"/>
      <c r="AA2509" s="127"/>
      <c r="AB2509" s="127"/>
      <c r="AC2509" s="127"/>
      <c r="AD2509" s="127"/>
      <c r="AE2509" s="127"/>
      <c r="AF2509" s="127"/>
    </row>
    <row r="2598" spans="2:32" ht="15" customHeight="1" x14ac:dyDescent="0.2">
      <c r="B2598" s="127"/>
      <c r="C2598" s="127"/>
      <c r="D2598" s="127"/>
      <c r="E2598" s="127"/>
      <c r="F2598" s="127"/>
      <c r="G2598" s="127"/>
      <c r="H2598" s="127"/>
      <c r="I2598" s="127"/>
      <c r="J2598" s="127"/>
      <c r="K2598" s="127"/>
      <c r="L2598" s="127"/>
      <c r="M2598" s="127"/>
      <c r="N2598" s="127"/>
      <c r="O2598" s="127"/>
      <c r="P2598" s="127"/>
      <c r="Q2598" s="127"/>
      <c r="R2598" s="127"/>
      <c r="S2598" s="127"/>
      <c r="T2598" s="127"/>
      <c r="U2598" s="127"/>
      <c r="V2598" s="127"/>
      <c r="W2598" s="127"/>
      <c r="X2598" s="127"/>
      <c r="Y2598" s="127"/>
      <c r="Z2598" s="127"/>
      <c r="AA2598" s="127"/>
      <c r="AB2598" s="127"/>
      <c r="AC2598" s="127"/>
      <c r="AD2598" s="127"/>
      <c r="AE2598" s="127"/>
      <c r="AF2598" s="127"/>
    </row>
    <row r="2719" spans="2:32" ht="15" customHeight="1" x14ac:dyDescent="0.2">
      <c r="B2719" s="127"/>
      <c r="C2719" s="127"/>
      <c r="D2719" s="127"/>
      <c r="E2719" s="127"/>
      <c r="F2719" s="127"/>
      <c r="G2719" s="127"/>
      <c r="H2719" s="127"/>
      <c r="I2719" s="127"/>
      <c r="J2719" s="127"/>
      <c r="K2719" s="127"/>
      <c r="L2719" s="127"/>
      <c r="M2719" s="127"/>
      <c r="N2719" s="127"/>
      <c r="O2719" s="127"/>
      <c r="P2719" s="127"/>
      <c r="Q2719" s="127"/>
      <c r="R2719" s="127"/>
      <c r="S2719" s="127"/>
      <c r="T2719" s="127"/>
      <c r="U2719" s="127"/>
      <c r="V2719" s="127"/>
      <c r="W2719" s="127"/>
      <c r="X2719" s="127"/>
      <c r="Y2719" s="127"/>
      <c r="Z2719" s="127"/>
      <c r="AA2719" s="127"/>
      <c r="AB2719" s="127"/>
      <c r="AC2719" s="127"/>
      <c r="AD2719" s="127"/>
      <c r="AE2719" s="127"/>
      <c r="AF2719" s="127"/>
    </row>
    <row r="2837" spans="2:32" ht="15" customHeight="1" x14ac:dyDescent="0.2">
      <c r="B2837" s="127"/>
      <c r="C2837" s="127"/>
      <c r="D2837" s="127"/>
      <c r="E2837" s="127"/>
      <c r="F2837" s="127"/>
      <c r="G2837" s="127"/>
      <c r="H2837" s="127"/>
      <c r="I2837" s="127"/>
      <c r="J2837" s="127"/>
      <c r="K2837" s="127"/>
      <c r="L2837" s="127"/>
      <c r="M2837" s="127"/>
      <c r="N2837" s="127"/>
      <c r="O2837" s="127"/>
      <c r="P2837" s="127"/>
      <c r="Q2837" s="127"/>
      <c r="R2837" s="127"/>
      <c r="S2837" s="127"/>
      <c r="T2837" s="127"/>
      <c r="U2837" s="127"/>
      <c r="V2837" s="127"/>
      <c r="W2837" s="127"/>
      <c r="X2837" s="127"/>
      <c r="Y2837" s="127"/>
      <c r="Z2837" s="127"/>
      <c r="AA2837" s="127"/>
      <c r="AB2837" s="127"/>
      <c r="AC2837" s="127"/>
      <c r="AD2837" s="127"/>
      <c r="AE2837" s="127"/>
      <c r="AF2837" s="127"/>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2014-08-21T02:04:37Z</dcterms:created>
  <dcterms:modified xsi:type="dcterms:W3CDTF">2023-10-16T21:04:20Z</dcterms:modified>
</cp:coreProperties>
</file>