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C04E3F15-54CC-4A4A-A801-7F82FD7FCBD4}" xr6:coauthVersionLast="47" xr6:coauthVersionMax="47" xr10:uidLastSave="{00000000-0000-0000-0000-000000000000}"/>
  <bookViews>
    <workbookView xWindow="2868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4" i="22" l="1"/>
  <c r="B1985" i="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104" i="8"/>
  <c r="F105" i="8"/>
  <c r="M1342" i="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<sst xmlns="http://schemas.openxmlformats.org/spreadsheetml/2006/main" count="19007" uniqueCount="3895">
  <si>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</si>
  <si>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</si>
  <si>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</si>
  <si>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</si>
  <si>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</si>
  <si>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</si>
  <si>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</si>
  <si>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</si>
  <si>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</si>
  <si>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</si>
  <si>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</si>
  <si>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</si>
  <si>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</si>
  <si>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</si>
  <si>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</si>
  <si>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</si>
  <si>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</si>
  <si>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</si>
  <si>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</si>
  <si>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</si>
  <si>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</si>
  <si>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</si>
  <si>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</si>
  <si>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</si>
  <si>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</si>
  <si>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</si>
  <si>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</si>
  <si>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</si>
  <si>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</si>
  <si>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</si>
  <si>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</si>
  <si>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</si>
  <si>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</si>
  <si>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</si>
  <si>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</si>
  <si>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</si>
  <si>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</si>
  <si>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</si>
  <si>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</si>
  <si>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</si>
  <si>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</si>
  <si>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</si>
  <si>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</si>
  <si>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</si>
  <si>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</si>
  <si>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</si>
  <si>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</si>
  <si>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</si>
  <si>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</si>
  <si>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</si>
  <si>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</si>
  <si>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</si>
  <si>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</si>
  <si>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</si>
  <si>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</si>
  <si>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</si>
  <si>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</si>
  <si>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</si>
  <si>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</si>
  <si>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</si>
  <si>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</si>
  <si>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</si>
  <si>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</si>
  <si>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</si>
  <si>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</si>
  <si>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</si>
  <si>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</si>
  <si>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</si>
  <si>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</si>
  <si>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</si>
  <si>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</si>
  <si>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</si>
  <si>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</si>
  <si>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</si>
  <si>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</si>
  <si>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</si>
  <si>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</si>
  <si>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</si>
  <si>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</si>
  <si>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</si>
  <si>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</si>
  <si>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</si>
  <si>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</si>
  <si>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</si>
  <si>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</si>
  <si>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</si>
  <si>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</si>
  <si>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</si>
  <si>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</si>
  <si>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</si>
  <si>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</si>
  <si>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</si>
  <si>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</si>
  <si>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</si>
  <si>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</si>
  <si>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</si>
  <si>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</si>
  <si>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</si>
  <si>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</si>
  <si>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</si>
  <si>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</si>
  <si>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</si>
  <si>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</si>
  <si>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</si>
  <si>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</si>
  <si>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</si>
  <si>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</si>
  <si>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</si>
  <si>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</si>
  <si>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</si>
  <si>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</si>
  <si>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</si>
  <si>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</si>
  <si>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</si>
  <si>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</si>
  <si>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</si>
  <si>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</si>
  <si>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</si>
  <si>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</si>
  <si>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</si>
  <si>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</si>
  <si>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</si>
  <si>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</si>
  <si>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</si>
  <si>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</si>
  <si>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</si>
  <si>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</si>
  <si>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</si>
  <si>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</si>
  <si>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</si>
  <si>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</si>
  <si>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</si>
  <si>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</si>
  <si>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</si>
  <si>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</si>
  <si>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</si>
  <si>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</si>
  <si>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</si>
  <si>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</si>
  <si>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</si>
  <si>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</si>
  <si>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</si>
  <si>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</si>
  <si>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</si>
  <si>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</si>
  <si>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</si>
  <si>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</si>
  <si>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</si>
  <si>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</si>
  <si>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</si>
  <si>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</si>
  <si>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</si>
  <si>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</si>
  <si>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</si>
  <si>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</si>
  <si>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</si>
  <si>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</si>
  <si>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</si>
  <si>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</si>
  <si>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</si>
  <si>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</si>
  <si>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</si>
  <si>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</si>
  <si>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</si>
  <si>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</si>
  <si>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</si>
  <si>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</si>
  <si>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</si>
  <si>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</si>
  <si>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</si>
  <si>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</si>
  <si>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</si>
  <si>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</si>
  <si>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</si>
  <si>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</si>
  <si>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</si>
  <si>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</si>
  <si>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</si>
  <si>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</si>
  <si>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</si>
  <si>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</si>
  <si>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</si>
  <si>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</si>
  <si>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</si>
  <si>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</si>
  <si>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</si>
  <si>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</si>
  <si>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</si>
  <si>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</si>
  <si>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</si>
  <si>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</si>
  <si>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</si>
  <si>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</si>
  <si>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</si>
  <si>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</si>
  <si>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</si>
  <si>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</si>
  <si>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</si>
  <si>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</si>
  <si>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</si>
  <si>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</si>
  <si>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</si>
  <si>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</si>
  <si>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</si>
  <si>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</si>
  <si>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</si>
  <si>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</si>
  <si>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</si>
  <si>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</si>
  <si>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</si>
  <si>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</si>
  <si>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</si>
  <si>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</si>
  <si>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</si>
  <si>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</si>
  <si>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</si>
  <si>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</si>
  <si>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</si>
  <si>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</si>
  <si>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</si>
  <si>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</si>
  <si>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</si>
  <si>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</si>
  <si>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</si>
  <si>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</si>
  <si>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</si>
  <si>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</si>
  <si>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</si>
  <si>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</si>
  <si>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</si>
  <si>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</si>
  <si>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</si>
  <si>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</si>
  <si>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</si>
  <si>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</si>
  <si>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</si>
  <si>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</si>
  <si>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</si>
  <si>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</si>
  <si>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</si>
  <si>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</si>
  <si>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</si>
  <si>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</si>
  <si>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</si>
  <si>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</si>
  <si>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</si>
  <si>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</si>
  <si>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</si>
  <si>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</si>
  <si>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</si>
  <si>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</si>
  <si>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</si>
  <si>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</si>
  <si>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</si>
  <si>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</si>
  <si>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</si>
  <si>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</si>
  <si>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</si>
  <si>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</si>
  <si>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</si>
  <si>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</si>
  <si>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</si>
  <si>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</si>
  <si>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</si>
  <si>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</si>
  <si>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</si>
  <si>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</si>
  <si>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</si>
  <si>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</si>
  <si>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</si>
  <si>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</si>
  <si>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</si>
  <si>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</si>
  <si>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</si>
  <si>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</si>
  <si>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</si>
  <si>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</si>
  <si>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</si>
  <si>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</si>
  <si>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</si>
  <si>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</si>
  <si>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</si>
  <si>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</si>
  <si>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</si>
  <si>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</si>
  <si>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</si>
  <si>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</si>
  <si>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</si>
  <si>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</si>
  <si>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</si>
  <si>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</si>
  <si>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</si>
  <si>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</si>
  <si>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</si>
  <si>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</si>
  <si>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</si>
  <si>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</si>
  <si>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</si>
  <si>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</si>
  <si>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</si>
  <si>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</si>
  <si>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</si>
  <si>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</si>
  <si>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</si>
  <si>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</si>
  <si>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</si>
  <si>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</si>
  <si>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</si>
  <si>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</si>
  <si>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</si>
  <si>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</si>
  <si>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</si>
  <si>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</si>
  <si>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</si>
  <si>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</si>
  <si>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</si>
  <si>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</si>
  <si>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</si>
  <si>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</si>
  <si>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</si>
  <si>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</si>
  <si>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</si>
  <si>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</si>
  <si>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</si>
  <si>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</si>
  <si>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</si>
  <si>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</si>
  <si>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</si>
  <si>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</si>
  <si>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</si>
  <si>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</si>
  <si>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</si>
  <si>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</si>
  <si>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</si>
  <si>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</si>
  <si>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</si>
  <si>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</si>
  <si>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</si>
  <si>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</si>
  <si>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</si>
  <si>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</si>
  <si>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</si>
  <si>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</si>
  <si>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</si>
  <si>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</si>
  <si>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</si>
  <si>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</si>
  <si>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</si>
  <si>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</si>
  <si>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</si>
  <si>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</si>
  <si>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</si>
  <si>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</si>
  <si>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</si>
  <si>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</si>
  <si>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</si>
  <si>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</si>
  <si>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</si>
  <si>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</si>
  <si>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</si>
  <si>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</si>
  <si>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</si>
  <si>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</si>
  <si>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</si>
  <si>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</si>
  <si>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</si>
  <si>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</si>
  <si>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</si>
  <si>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</si>
  <si>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</si>
  <si>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</si>
  <si>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</si>
  <si>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</si>
  <si>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</si>
  <si>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</si>
  <si>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</si>
  <si>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</si>
  <si>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</si>
  <si>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</si>
  <si>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</si>
  <si>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</si>
  <si>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</si>
  <si>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</si>
  <si>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</si>
  <si>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</si>
  <si>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</si>
  <si>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</si>
  <si>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</si>
  <si>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</si>
  <si>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</si>
  <si>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</si>
  <si>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</si>
  <si>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</si>
  <si>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</si>
  <si>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</si>
  <si>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</si>
  <si>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</si>
  <si>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</si>
  <si>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</si>
  <si>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</si>
  <si>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</si>
  <si>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</si>
  <si>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</si>
  <si>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</si>
  <si>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</si>
  <si>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</si>
  <si>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</si>
  <si>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</si>
  <si>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</si>
  <si>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</si>
  <si>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</si>
  <si>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</si>
  <si>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</si>
  <si>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</si>
  <si>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</si>
  <si>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</si>
  <si>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</si>
  <si>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</si>
  <si>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</si>
  <si>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</si>
  <si>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</si>
  <si>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</si>
  <si>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</si>
  <si>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</si>
  <si>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</si>
  <si>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</si>
  <si>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</si>
  <si>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</si>
  <si>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</si>
  <si>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</si>
  <si>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</si>
  <si>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</si>
  <si>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</si>
  <si>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</si>
  <si>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</si>
  <si>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</si>
  <si>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</si>
  <si>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</si>
  <si>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</si>
  <si>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</si>
  <si>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</si>
  <si>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</si>
  <si>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</si>
  <si>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</si>
  <si>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</si>
  <si>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</si>
  <si>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</si>
  <si>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</si>
  <si>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</si>
  <si>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</si>
  <si>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</si>
  <si>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</si>
  <si>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</si>
  <si>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</si>
  <si>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</si>
  <si>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</si>
  <si>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</si>
  <si>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</si>
  <si>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</si>
  <si>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</si>
  <si>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</si>
  <si>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</si>
  <si>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</si>
  <si>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</si>
  <si>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</si>
  <si>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</si>
  <si>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</si>
  <si>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</si>
  <si>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</si>
  <si>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</si>
  <si>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</si>
  <si>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</si>
  <si>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</si>
  <si>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</si>
  <si>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</si>
  <si>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</si>
  <si>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</si>
  <si>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</si>
  <si>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</si>
  <si>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</si>
  <si>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</si>
  <si>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</si>
  <si>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</si>
  <si>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</si>
  <si>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</si>
  <si>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</si>
  <si>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</si>
  <si>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</si>
  <si>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</si>
  <si>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</si>
  <si>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</si>
  <si>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</si>
  <si>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</si>
  <si>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</si>
  <si>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</si>
  <si>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</si>
  <si>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</si>
  <si>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</si>
  <si>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</si>
  <si>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</si>
  <si>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</si>
  <si>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</si>
  <si>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</si>
  <si>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</si>
  <si>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</si>
  <si>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</si>
  <si>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</si>
  <si>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</si>
  <si>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</si>
  <si>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</si>
  <si>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</si>
  <si>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</si>
  <si>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</si>
  <si>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</si>
  <si>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</si>
  <si>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</si>
  <si>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</si>
  <si>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</si>
  <si>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</si>
  <si>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</si>
  <si>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</si>
  <si>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</si>
  <si>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</si>
  <si>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</si>
  <si>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</si>
  <si>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</si>
  <si>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</si>
  <si>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</si>
  <si>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</si>
  <si>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</si>
  <si>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</si>
  <si>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</si>
  <si>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</si>
  <si>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</si>
  <si>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</si>
  <si>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</si>
  <si>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</si>
  <si>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</si>
  <si>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</si>
  <si>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</si>
  <si>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</si>
  <si>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</si>
  <si>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</si>
  <si>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</si>
  <si>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</si>
  <si>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</si>
  <si>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</si>
  <si>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</si>
  <si>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</si>
  <si>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</si>
  <si>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</si>
  <si>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</si>
  <si>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</si>
  <si>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</si>
  <si>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</si>
  <si>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</si>
  <si>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</si>
  <si>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</si>
  <si>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</si>
  <si>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</si>
  <si>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</si>
  <si>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</si>
  <si>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</si>
  <si>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</si>
  <si>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</si>
  <si>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</si>
  <si>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</si>
  <si>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</si>
  <si>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</si>
  <si>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</si>
  <si>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</si>
  <si>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</si>
  <si>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</si>
  <si>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</si>
  <si>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</si>
  <si>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</si>
  <si>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</si>
  <si>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</si>
  <si>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</si>
  <si>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</si>
  <si>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</si>
  <si>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</si>
  <si>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</si>
  <si>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</si>
  <si>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</si>
  <si>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</si>
  <si>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</si>
  <si>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</si>
  <si>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</si>
  <si>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</si>
  <si>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</si>
  <si>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</si>
  <si>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</si>
  <si>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</si>
  <si>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</si>
  <si>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</si>
  <si>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</si>
  <si>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</si>
  <si>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</si>
  <si>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</si>
  <si>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</si>
  <si>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</si>
  <si>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</si>
  <si>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</si>
  <si>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</si>
  <si>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</si>
  <si>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</si>
  <si>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</si>
  <si>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</si>
  <si>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</si>
  <si>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</si>
  <si>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</si>
  <si>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</si>
  <si>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</si>
  <si>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</si>
  <si>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</si>
  <si>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</si>
  <si>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</si>
  <si>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</si>
  <si>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</si>
  <si>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</si>
  <si>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</si>
  <si>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</si>
  <si>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</si>
  <si>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</si>
  <si>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</si>
  <si>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</si>
  <si>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</si>
  <si>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</si>
  <si>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</si>
  <si>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</si>
  <si>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</si>
  <si>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</si>
  <si>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</si>
  <si>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</si>
  <si>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</si>
  <si>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</si>
  <si>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</si>
  <si>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</si>
  <si>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</si>
  <si>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</si>
  <si>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</si>
  <si>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</si>
  <si>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</si>
  <si>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</si>
  <si>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</si>
  <si>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</si>
  <si>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</si>
  <si>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</si>
  <si>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</si>
  <si>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</si>
  <si>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</si>
  <si>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</si>
  <si>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</si>
  <si>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</si>
  <si>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</si>
  <si>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</si>
  <si>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</si>
  <si>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</si>
  <si>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</si>
  <si>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</si>
  <si>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</si>
  <si>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</si>
  <si>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</si>
  <si>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</si>
  <si>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</si>
  <si>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</si>
  <si>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</si>
  <si>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</si>
  <si>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</si>
  <si>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</si>
  <si>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</si>
  <si>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</si>
  <si>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</si>
  <si>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</si>
  <si>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</si>
  <si>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</si>
  <si>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</si>
  <si>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</si>
  <si>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</si>
  <si>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</si>
  <si>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</si>
  <si>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</si>
  <si>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</si>
  <si>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</si>
  <si>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</si>
  <si>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</si>
  <si>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</si>
  <si>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</si>
  <si>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</si>
  <si>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</si>
  <si>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</si>
  <si>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</si>
  <si>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</si>
  <si>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</si>
  <si>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</si>
  <si>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</si>
  <si>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</si>
  <si>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</si>
  <si>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</si>
  <si>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</si>
  <si>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</si>
  <si>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</si>
  <si>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</si>
  <si>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</si>
  <si>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</si>
  <si>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</si>
  <si>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</si>
  <si>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</si>
  <si>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</si>
  <si>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</si>
  <si>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</si>
  <si>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</si>
  <si>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</si>
  <si>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</si>
  <si>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</si>
  <si>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</si>
  <si>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</si>
  <si>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</si>
  <si>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</si>
  <si>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</si>
  <si>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</si>
  <si>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</si>
  <si>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</si>
  <si>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</si>
  <si>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</si>
  <si>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</si>
  <si>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</si>
  <si>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</si>
  <si>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</si>
  <si>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</si>
  <si>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</si>
  <si>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</si>
  <si>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</si>
  <si>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</si>
  <si>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</si>
  <si>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</si>
  <si>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</si>
  <si>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</si>
  <si>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</si>
  <si>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</si>
  <si>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</si>
  <si>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</si>
  <si>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</si>
  <si>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</si>
  <si>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</si>
  <si>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</si>
  <si>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</si>
  <si>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</si>
  <si>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</si>
  <si>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</si>
  <si>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</si>
  <si>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</si>
  <si>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</si>
  <si>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</si>
  <si>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</si>
  <si>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</si>
  <si>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</si>
  <si>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</si>
  <si>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</si>
  <si>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</si>
  <si>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</si>
  <si>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</si>
  <si>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</si>
  <si>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</si>
  <si>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</si>
  <si>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</si>
  <si>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</si>
  <si>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</si>
  <si>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</si>
  <si>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</si>
  <si>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</si>
  <si>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</si>
  <si>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</si>
  <si>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</si>
  <si>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</si>
  <si>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</si>
  <si>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</si>
  <si>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</si>
  <si>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</si>
  <si>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</si>
  <si>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</si>
  <si>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</si>
  <si>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</si>
  <si>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</si>
  <si>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</si>
  <si>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</si>
  <si>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</si>
  <si>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</si>
  <si>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</si>
  <si>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</si>
  <si>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</si>
  <si>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</si>
  <si>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</si>
  <si>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</si>
  <si>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</si>
  <si>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</si>
  <si>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</si>
  <si>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</si>
  <si>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</si>
  <si>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</si>
  <si>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</si>
  <si>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</si>
  <si>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</si>
  <si>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</si>
  <si>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</si>
  <si>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</si>
  <si>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</si>
  <si>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</si>
  <si>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</si>
  <si>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</si>
  <si>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</si>
  <si>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</si>
  <si>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</si>
  <si>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</si>
  <si>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</si>
  <si>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</si>
  <si>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</si>
  <si>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</si>
  <si>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</si>
  <si>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</si>
  <si>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</si>
  <si>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</si>
  <si>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</si>
  <si>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</si>
  <si>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</si>
  <si>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</si>
  <si>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</si>
  <si>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</si>
  <si>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</si>
  <si>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</si>
  <si>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</si>
  <si>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</si>
  <si>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</si>
  <si>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</si>
  <si>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</si>
  <si>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</si>
  <si>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</si>
  <si>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</si>
  <si>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</si>
  <si>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</si>
  <si>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</si>
  <si>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</si>
  <si>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</si>
  <si>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</si>
  <si>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</si>
  <si>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</si>
  <si>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</si>
  <si>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</si>
  <si>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</si>
  <si>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</si>
  <si>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</si>
  <si>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</si>
  <si>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</si>
  <si>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</si>
  <si>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</si>
  <si>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</si>
  <si>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</si>
  <si>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</si>
  <si>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</si>
  <si>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</si>
  <si>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</si>
  <si>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</si>
  <si>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</si>
  <si>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</si>
  <si>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</si>
  <si>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</si>
  <si>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</si>
  <si>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</si>
  <si>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</si>
  <si>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</si>
  <si>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</si>
  <si>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</si>
  <si>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</si>
  <si>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</si>
  <si>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</si>
  <si>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</si>
  <si>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</si>
  <si>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</si>
  <si>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</si>
  <si>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</si>
  <si>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</si>
  <si>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</si>
  <si>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</si>
  <si>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</si>
  <si>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</si>
  <si>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</si>
  <si>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</si>
  <si>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</si>
  <si>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</si>
  <si>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</si>
  <si>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</si>
  <si>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</si>
  <si>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</si>
  <si>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</si>
  <si>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</si>
  <si>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</si>
  <si>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</si>
  <si>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</si>
  <si>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</si>
  <si>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</si>
  <si>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</si>
  <si>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</si>
  <si>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</si>
  <si>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</si>
  <si>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</si>
  <si>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</si>
  <si>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</si>
  <si>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</si>
  <si>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</si>
  <si>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</si>
  <si>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</si>
  <si>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</si>
  <si>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</si>
  <si>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</si>
  <si>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</si>
  <si>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</si>
  <si>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</si>
  <si>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</si>
  <si>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</si>
  <si>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</si>
  <si>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</si>
  <si>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</si>
  <si>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</si>
  <si>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</si>
  <si>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</si>
  <si>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</si>
  <si>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</si>
  <si>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</si>
  <si>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</si>
  <si>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</si>
  <si>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</si>
  <si>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</si>
  <si>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</si>
  <si>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</si>
  <si>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</si>
  <si>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</si>
  <si>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</si>
  <si>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</si>
  <si>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</si>
  <si>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</si>
  <si>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</si>
  <si>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</si>
  <si>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</si>
  <si>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</si>
  <si>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</si>
  <si>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</si>
  <si>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</si>
  <si>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</si>
  <si>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</si>
  <si>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</si>
  <si>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</si>
  <si>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</si>
  <si>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</si>
  <si>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</si>
  <si>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</si>
  <si>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</si>
  <si>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</si>
  <si>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</si>
  <si>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</si>
  <si>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</si>
  <si>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</si>
  <si>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</si>
  <si>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</si>
  <si>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</si>
  <si>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</si>
  <si>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</si>
  <si>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</si>
  <si>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</si>
  <si>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</si>
  <si>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</si>
  <si>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</si>
  <si>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</si>
  <si>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</si>
  <si>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</si>
  <si>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</si>
  <si>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</si>
  <si>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</si>
  <si>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</si>
  <si>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</si>
  <si>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</si>
  <si>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</si>
  <si>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</si>
  <si>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</si>
  <si>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</si>
  <si>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</si>
  <si>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</si>
  <si>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</si>
  <si>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</si>
  <si>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</si>
  <si>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</si>
  <si>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</si>
  <si>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</si>
  <si>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</si>
  <si>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</si>
  <si>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</si>
  <si>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</si>
  <si>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</si>
  <si>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</si>
  <si>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</si>
  <si>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</si>
  <si>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</si>
  <si>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</si>
  <si>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</si>
  <si>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</si>
  <si>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</si>
  <si>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</si>
  <si>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</si>
  <si>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</si>
  <si>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</si>
  <si>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</si>
  <si>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</si>
  <si>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</si>
  <si>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</si>
  <si>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</si>
  <si>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</si>
  <si>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</si>
  <si>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</si>
  <si>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</si>
  <si>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</si>
  <si>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</si>
  <si>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</si>
  <si>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</si>
  <si>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</si>
  <si>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</si>
  <si>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</si>
  <si>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</si>
  <si>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</si>
  <si>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</si>
  <si>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</si>
  <si>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</si>
  <si>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</si>
  <si>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</si>
  <si>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</si>
  <si>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</si>
  <si>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</si>
  <si>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</si>
  <si>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</si>
  <si>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</si>
  <si>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</si>
  <si>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</si>
  <si>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</si>
  <si>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</si>
  <si>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</si>
  <si>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</si>
  <si>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</si>
  <si>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</si>
  <si>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</si>
  <si>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</si>
  <si>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</si>
  <si>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</si>
  <si>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</si>
  <si>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</si>
  <si>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</si>
  <si>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</si>
  <si>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</si>
  <si>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</si>
  <si>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</si>
  <si>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</si>
  <si>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</si>
  <si>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</si>
  <si>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</si>
  <si>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</si>
  <si>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</si>
  <si>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</si>
  <si>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</si>
  <si>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</si>
  <si>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</si>
  <si>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</si>
  <si>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</si>
  <si>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</si>
  <si>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</si>
  <si>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</si>
  <si>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</si>
  <si>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</si>
  <si>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</si>
  <si>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</si>
  <si>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</si>
  <si>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</si>
  <si>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</si>
  <si>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</si>
  <si>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</si>
  <si>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</si>
  <si>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</si>
  <si>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</si>
  <si>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</si>
  <si>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</si>
  <si>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</si>
  <si>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</si>
  <si>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</si>
  <si>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</si>
  <si>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</si>
  <si>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</si>
  <si>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</si>
  <si>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</si>
  <si>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</si>
  <si>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</si>
  <si>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</si>
  <si>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</si>
  <si>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</si>
  <si>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</si>
  <si>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</si>
  <si>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</si>
  <si>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</si>
  <si>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</si>
  <si>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</si>
  <si>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</si>
  <si>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</si>
  <si>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</si>
  <si>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</si>
  <si>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</si>
  <si>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</si>
  <si>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</si>
  <si>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</si>
  <si>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</si>
  <si>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</si>
  <si>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</si>
  <si>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</si>
  <si>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</si>
  <si>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</si>
  <si>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</si>
  <si>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</si>
  <si>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</si>
  <si>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</si>
  <si>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</si>
  <si>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</si>
  <si>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</si>
  <si>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</si>
  <si>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</si>
  <si>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</si>
  <si>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</si>
  <si>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</si>
  <si>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</si>
  <si>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</si>
  <si>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</si>
  <si>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</si>
  <si>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</si>
  <si>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</si>
  <si>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</si>
  <si>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</si>
  <si>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</si>
  <si>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</si>
  <si>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</si>
  <si>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</si>
  <si>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</si>
  <si>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</si>
  <si>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</si>
  <si>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</si>
  <si>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</si>
  <si>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</si>
  <si>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</si>
  <si>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</si>
  <si>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</si>
  <si>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</si>
  <si>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</si>
  <si>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</si>
  <si>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</si>
  <si>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</si>
  <si>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</si>
  <si>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</si>
  <si>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</si>
  <si>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</si>
  <si>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</si>
  <si>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</si>
  <si>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</si>
  <si>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</si>
  <si>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</si>
  <si>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</si>
  <si>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</si>
  <si>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</si>
  <si>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</si>
  <si>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</si>
  <si>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</si>
  <si>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</si>
  <si>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</si>
  <si>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</si>
  <si>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</si>
  <si>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</si>
  <si>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</si>
  <si>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</si>
  <si>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</si>
  <si>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</si>
  <si>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</si>
  <si>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</si>
  <si>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</si>
  <si>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</si>
  <si>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</si>
  <si>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</si>
  <si>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</si>
  <si>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</si>
  <si>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</si>
  <si>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</si>
  <si>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</si>
  <si>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</si>
  <si>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</si>
  <si>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</si>
  <si>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</si>
  <si>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</si>
  <si>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</si>
  <si>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</si>
  <si>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</si>
  <si>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</si>
  <si>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</si>
  <si>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</si>
  <si>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</si>
  <si>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</si>
  <si>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</si>
  <si>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</si>
  <si>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</si>
  <si>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</si>
  <si>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</si>
  <si>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</si>
  <si>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</si>
  <si>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</si>
  <si>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</si>
  <si>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</si>
  <si>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</si>
  <si>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</si>
  <si>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</si>
  <si>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</si>
  <si>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</si>
  <si>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</si>
  <si>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</si>
  <si>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</si>
  <si>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</si>
  <si>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</si>
  <si>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</si>
  <si>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</si>
  <si>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</si>
  <si>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</si>
  <si>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</si>
  <si>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</si>
  <si>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</si>
  <si>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</si>
  <si>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</si>
  <si>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</si>
  <si>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</si>
  <si>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</si>
  <si>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</si>
  <si>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</si>
  <si>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</si>
  <si>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</si>
  <si>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</si>
  <si>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</si>
  <si>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</si>
  <si>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</si>
  <si>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</si>
  <si>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</si>
  <si>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</si>
  <si>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</si>
  <si>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</si>
  <si>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</si>
  <si>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</si>
  <si>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</si>
  <si>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</si>
  <si>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</si>
  <si>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</si>
  <si>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</si>
  <si>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</si>
  <si>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</si>
  <si>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</si>
  <si>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</si>
  <si>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</si>
  <si>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</si>
  <si>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</si>
  <si>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</si>
  <si>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</si>
  <si>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</si>
  <si>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</si>
  <si>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</si>
  <si>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</si>
  <si>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</si>
  <si>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</si>
  <si>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</si>
  <si>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</si>
  <si>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</si>
  <si>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</si>
  <si>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</si>
  <si>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</si>
  <si>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</si>
  <si>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</si>
  <si>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</si>
  <si>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</si>
  <si>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</si>
  <si>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</si>
  <si>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</si>
  <si>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</si>
  <si>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</si>
  <si>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</si>
  <si>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</si>
  <si>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</si>
  <si>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</si>
  <si>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</si>
  <si>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</si>
  <si>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</si>
  <si>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</si>
  <si>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</si>
  <si>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</si>
  <si>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</si>
  <si>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</si>
  <si>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</si>
  <si>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</si>
  <si>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</si>
  <si>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</si>
  <si>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</si>
  <si>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</si>
  <si>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</si>
  <si>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</si>
  <si>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</si>
  <si>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</si>
  <si>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</si>
  <si>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</si>
  <si>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</si>
  <si>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</si>
  <si>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</si>
  <si>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</si>
  <si>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</si>
  <si>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</si>
  <si>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</si>
  <si>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</si>
  <si>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</si>
  <si>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</si>
  <si>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</si>
  <si>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</si>
  <si>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</si>
  <si>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</si>
  <si>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</si>
  <si>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</si>
  <si>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</si>
  <si>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</si>
  <si>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</si>
  <si>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</si>
  <si>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</si>
  <si>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</si>
  <si>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</si>
  <si>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</si>
  <si>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</si>
  <si>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</si>
  <si>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</si>
  <si>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</si>
  <si>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</si>
  <si>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</si>
  <si>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</si>
  <si>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</si>
  <si>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</si>
  <si>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</si>
  <si>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</si>
  <si>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</si>
  <si>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</si>
  <si>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</si>
  <si>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</si>
  <si>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</si>
  <si>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</si>
  <si>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</si>
  <si>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</si>
  <si>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</si>
  <si>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</si>
  <si>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</si>
  <si>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</si>
  <si>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</si>
  <si>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</si>
  <si>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</si>
  <si>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</si>
  <si>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</si>
  <si>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</si>
  <si>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</si>
  <si>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</si>
  <si>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</si>
  <si>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</si>
  <si>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</si>
  <si>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</si>
  <si>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</si>
  <si>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</si>
  <si>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</si>
  <si>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</si>
  <si>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</si>
  <si>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</si>
  <si>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</si>
  <si>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</si>
  <si>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</si>
  <si>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</si>
  <si>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</si>
  <si>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</si>
  <si>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</si>
  <si>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</si>
  <si>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</si>
  <si>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</si>
  <si>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</si>
  <si>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</si>
  <si>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</si>
  <si>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</si>
  <si>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</si>
  <si>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</si>
  <si>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</si>
  <si>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</si>
  <si>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</si>
  <si>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</si>
  <si>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</si>
  <si>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</si>
  <si>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</si>
  <si>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</si>
  <si>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</si>
  <si>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</si>
  <si>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</si>
  <si>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</si>
  <si>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</si>
  <si>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</si>
  <si>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</si>
  <si>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</si>
  <si>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</si>
  <si>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</si>
  <si>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</si>
  <si>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</si>
  <si>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</si>
  <si>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</si>
  <si>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</si>
  <si>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</si>
  <si>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</si>
  <si>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</si>
  <si>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</si>
  <si>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</si>
  <si>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</si>
  <si>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</si>
  <si>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</si>
  <si>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</si>
  <si>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</si>
  <si>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</si>
  <si>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</si>
  <si>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</si>
  <si>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</si>
  <si>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</si>
  <si>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</si>
  <si>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</si>
  <si>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</si>
  <si>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</si>
  <si>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</si>
  <si>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</si>
  <si>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</si>
  <si>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</si>
  <si>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</si>
  <si>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</si>
  <si>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</si>
  <si>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</si>
  <si>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</si>
  <si>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</si>
  <si>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</si>
  <si>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</si>
  <si>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</si>
  <si>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</si>
  <si>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</si>
  <si>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</si>
  <si>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</si>
  <si>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</si>
  <si>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</si>
  <si>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</si>
  <si>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</si>
  <si>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</si>
  <si>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</si>
  <si>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</si>
  <si>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</si>
  <si>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</si>
  <si>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</si>
  <si>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</si>
  <si>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</si>
  <si>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</si>
  <si>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</si>
  <si>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</si>
  <si>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</si>
  <si>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</si>
  <si>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</si>
  <si>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</si>
  <si>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</si>
  <si>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</si>
  <si>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</si>
  <si>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</si>
  <si>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</si>
  <si>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</si>
  <si>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</si>
  <si>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</si>
  <si>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</si>
  <si>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</si>
  <si>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</si>
  <si>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</si>
  <si>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</si>
  <si>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</si>
  <si>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</si>
  <si>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</si>
  <si>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</si>
  <si>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</si>
  <si>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</si>
  <si>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</si>
  <si>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</si>
  <si>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</si>
  <si>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</si>
  <si>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</si>
  <si>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</si>
  <si>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</si>
  <si>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</si>
  <si>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</si>
  <si>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</si>
  <si>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</si>
  <si>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</si>
  <si>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</si>
  <si>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</si>
  <si>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</si>
  <si>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</si>
  <si>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</si>
  <si>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</si>
  <si>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</si>
  <si>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</si>
  <si>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</si>
  <si>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</si>
  <si>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</si>
  <si>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</si>
  <si>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</si>
  <si>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</si>
  <si>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</si>
  <si>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</si>
  <si>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</si>
  <si>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</si>
  <si>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</si>
  <si>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</si>
  <si>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</si>
  <si>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</si>
  <si>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</si>
  <si>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</si>
  <si>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</si>
  <si>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</si>
  <si>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</si>
  <si>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</si>
  <si>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</si>
  <si>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</si>
  <si>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</si>
  <si>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</si>
  <si>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</si>
  <si>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</si>
  <si>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</si>
  <si>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</si>
  <si>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</si>
  <si>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</si>
  <si>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</si>
  <si>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</si>
  <si>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</si>
  <si>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</si>
  <si>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</si>
  <si>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</si>
  <si>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</si>
  <si>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</si>
  <si>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</si>
  <si>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</si>
  <si>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</si>
  <si>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</si>
  <si>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</si>
  <si>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</si>
  <si>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</si>
  <si>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</si>
  <si>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</si>
  <si>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</si>
  <si>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</si>
  <si>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</si>
  <si>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</si>
  <si>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</si>
  <si>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</si>
  <si>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</si>
  <si>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</si>
  <si>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</si>
  <si>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</si>
  <si>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</si>
  <si>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</si>
  <si>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</si>
  <si>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</si>
  <si>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</si>
  <si>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</si>
  <si>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</si>
  <si>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</si>
  <si>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</si>
  <si>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</si>
  <si>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</si>
  <si>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</si>
  <si>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</si>
  <si>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</si>
  <si>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</si>
  <si>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</si>
  <si>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</si>
  <si>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</si>
  <si>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</si>
  <si>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</si>
  <si>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</si>
  <si>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</si>
  <si>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</si>
  <si>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</si>
  <si>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</si>
  <si>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</si>
  <si>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</si>
  <si>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</si>
  <si>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</si>
  <si>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</si>
  <si>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</si>
  <si>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</si>
  <si>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</si>
  <si>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</si>
  <si>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</si>
  <si>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</si>
  <si>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</si>
  <si>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</si>
  <si>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</si>
  <si>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</si>
  <si>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</si>
  <si>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</si>
  <si>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</si>
  <si>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</si>
  <si>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</si>
  <si>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</si>
  <si>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</si>
  <si>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</si>
  <si>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</si>
  <si>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</si>
  <si>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</si>
  <si>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</si>
  <si>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</si>
  <si>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</si>
  <si>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</si>
  <si>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</si>
  <si>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</si>
  <si>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</si>
  <si>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</si>
  <si>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</si>
  <si>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</si>
  <si>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</si>
  <si>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</si>
  <si>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</si>
  <si>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</si>
  <si>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</si>
  <si>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</si>
  <si>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</si>
  <si>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</si>
  <si>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</si>
  <si>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</si>
  <si>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</si>
  <si>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</si>
  <si>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</si>
  <si>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</si>
  <si>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</si>
  <si>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</si>
  <si>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</si>
  <si>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</si>
  <si>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</si>
  <si>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</si>
  <si>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</si>
  <si>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</si>
  <si>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</si>
  <si>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</si>
  <si>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</si>
  <si>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</si>
  <si>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</si>
  <si>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</si>
  <si>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</si>
  <si>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</si>
  <si>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</si>
  <si>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</si>
  <si>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</si>
  <si>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</si>
  <si>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</si>
  <si>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</si>
  <si>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</si>
  <si>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</si>
  <si>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</si>
  <si>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</si>
  <si>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</si>
  <si>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</si>
  <si>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</si>
  <si>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</si>
  <si>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</si>
  <si>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</si>
  <si>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</si>
  <si>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</si>
  <si>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</si>
  <si>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</si>
  <si>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</si>
  <si>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</si>
  <si>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</si>
  <si>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</si>
  <si>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</si>
  <si>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</si>
  <si>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</si>
  <si>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</si>
  <si>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</si>
  <si>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</si>
  <si>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</si>
  <si>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</si>
  <si>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</si>
  <si>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</si>
  <si>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</si>
  <si>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</si>
  <si>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</si>
  <si>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</si>
  <si>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</si>
  <si>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</si>
  <si>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</si>
  <si>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</si>
  <si>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</si>
  <si>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</si>
  <si>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</si>
  <si>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</si>
  <si>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</si>
  <si>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</si>
  <si>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</si>
  <si>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</si>
  <si>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</si>
  <si>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</si>
  <si>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</si>
  <si>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</si>
  <si>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</si>
  <si>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</si>
  <si>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</si>
  <si>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</si>
  <si>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</si>
  <si>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</si>
  <si>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</si>
  <si>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</si>
  <si>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</si>
  <si>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</si>
  <si>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</si>
  <si>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</si>
  <si>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</si>
  <si>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</si>
  <si>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</si>
  <si>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</si>
  <si>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</si>
  <si>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</si>
  <si>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</si>
  <si>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</si>
  <si>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</si>
  <si>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</si>
  <si>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</si>
  <si>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</si>
  <si>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</si>
  <si>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</si>
  <si>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</si>
  <si>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</si>
  <si>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</si>
  <si>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</si>
  <si>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</si>
  <si>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</si>
  <si>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</si>
  <si>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</si>
  <si>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</si>
  <si>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</si>
  <si>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</si>
  <si>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</si>
  <si>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</si>
  <si>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</si>
  <si>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</si>
  <si>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</si>
  <si>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</si>
  <si>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</si>
  <si>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</si>
  <si>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</si>
  <si>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</si>
  <si>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</si>
  <si>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</si>
  <si>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</si>
  <si>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</si>
  <si>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</si>
  <si>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</si>
  <si>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</si>
  <si>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</si>
  <si>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</si>
  <si>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</si>
  <si>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</si>
  <si>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</si>
  <si>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</si>
  <si>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</si>
  <si>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</si>
  <si>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</si>
  <si>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</si>
  <si>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</si>
  <si>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</si>
  <si>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</si>
  <si>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</si>
  <si>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</si>
  <si>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</si>
  <si>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</si>
  <si>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</si>
  <si>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</si>
  <si>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</si>
  <si>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</si>
  <si>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</si>
  <si>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</si>
  <si>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</si>
  <si>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</si>
  <si>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</si>
  <si>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</si>
  <si>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</si>
  <si>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</si>
  <si>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</si>
  <si>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</si>
  <si>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</si>
  <si>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</si>
  <si>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</si>
  <si>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</si>
  <si>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</si>
  <si>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</si>
  <si>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</si>
  <si>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</si>
  <si>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</si>
  <si>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</si>
  <si>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</si>
  <si>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</si>
  <si>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</si>
  <si>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</si>
  <si>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</si>
  <si>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</si>
  <si>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</si>
  <si>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</si>
  <si>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</si>
  <si>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</si>
  <si>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</si>
  <si>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</si>
  <si>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</si>
  <si>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</si>
  <si>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</si>
  <si>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</si>
  <si>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</si>
  <si>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</si>
  <si>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</si>
  <si>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</si>
  <si>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</si>
  <si>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</si>
  <si>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</si>
  <si>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</si>
  <si>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</si>
  <si>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</si>
  <si>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</si>
  <si>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</si>
  <si>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</si>
  <si>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</si>
  <si>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</si>
  <si>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</si>
  <si>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</si>
  <si>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</si>
  <si>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</si>
  <si>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</si>
  <si>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</si>
  <si>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</si>
  <si>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</si>
  <si>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</si>
  <si>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</si>
  <si>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</si>
  <si>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</si>
  <si>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</si>
  <si>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</si>
  <si>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</si>
  <si>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</si>
  <si>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</si>
  <si>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</si>
  <si>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</si>
  <si>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</si>
  <si>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</si>
  <si>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</si>
  <si>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</si>
  <si>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</si>
  <si>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</si>
  <si>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</si>
  <si>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</si>
  <si>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</si>
  <si>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</si>
  <si>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</si>
  <si>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</si>
  <si>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</si>
  <si>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</si>
  <si>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</si>
  <si>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</si>
  <si>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</si>
  <si>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</si>
  <si>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</si>
  <si>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</si>
  <si>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</si>
  <si>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</si>
  <si>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</si>
  <si>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</si>
  <si>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</si>
  <si>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</si>
  <si>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</si>
  <si>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</si>
  <si>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</si>
  <si>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</si>
  <si>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</si>
  <si>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</si>
  <si>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</si>
  <si>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</si>
  <si>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</si>
  <si>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</si>
  <si>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</si>
  <si>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</si>
  <si>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</si>
  <si>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</si>
  <si>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</si>
  <si>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</si>
  <si>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</si>
  <si>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</si>
  <si>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</si>
  <si>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</si>
  <si>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</si>
  <si>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</si>
  <si>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</si>
  <si>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</si>
  <si>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</si>
  <si>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</si>
  <si>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</si>
  <si>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</si>
  <si>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</si>
  <si>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</si>
  <si>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</si>
  <si>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</si>
  <si>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</si>
  <si>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</si>
  <si>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</si>
  <si>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</si>
  <si>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</si>
  <si>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</si>
  <si>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</si>
  <si>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</si>
  <si>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</si>
  <si>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</si>
  <si>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</si>
  <si>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</si>
  <si>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</si>
  <si>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</si>
  <si>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</si>
  <si>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</si>
  <si>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</si>
  <si>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</si>
  <si>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</si>
  <si>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</si>
  <si>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</si>
  <si>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</si>
  <si>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</si>
  <si>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</si>
  <si>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</si>
  <si>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</si>
  <si>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</si>
  <si>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</si>
  <si>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</si>
  <si>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</si>
  <si>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</si>
  <si>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</si>
  <si>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</si>
  <si>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</si>
  <si>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</si>
  <si>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</si>
  <si>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</si>
  <si>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</si>
  <si>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</si>
  <si>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</si>
  <si>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</si>
  <si>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</si>
  <si>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</si>
  <si>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</si>
  <si>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</si>
  <si>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</si>
  <si>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</si>
  <si>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</si>
  <si>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</si>
  <si>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</si>
  <si>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</si>
  <si>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</si>
  <si>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</si>
  <si>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</si>
  <si>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</si>
  <si>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</si>
  <si>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</si>
  <si>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</si>
  <si>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</si>
  <si>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</si>
  <si>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</si>
  <si>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</si>
  <si>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</si>
  <si>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</si>
  <si>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</si>
  <si>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</si>
  <si>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</si>
  <si>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</si>
  <si>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</si>
  <si>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</si>
  <si>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</si>
  <si>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</si>
  <si>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</si>
  <si>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</si>
  <si>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</si>
  <si>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</si>
  <si>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</si>
  <si>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</si>
  <si>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</si>
  <si>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</si>
  <si>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</si>
  <si>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</si>
  <si>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</si>
  <si>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</si>
  <si>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</si>
  <si>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</si>
  <si>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</si>
  <si>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</si>
  <si>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</si>
  <si>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</si>
  <si>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</si>
  <si>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</si>
  <si>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</si>
  <si>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</si>
  <si>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</si>
  <si>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</si>
  <si>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</si>
  <si>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</si>
  <si>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</si>
  <si>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</si>
  <si>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</si>
  <si>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</si>
  <si>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</si>
  <si>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</si>
  <si>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</si>
  <si>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</si>
  <si>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</si>
  <si>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</si>
  <si>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</si>
  <si>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</si>
  <si>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</si>
  <si>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</si>
  <si>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</si>
  <si>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</si>
  <si>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</si>
  <si>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</si>
  <si>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</si>
  <si>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</si>
  <si>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</si>
  <si>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</si>
  <si>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</si>
  <si>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</si>
  <si>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</si>
  <si>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</si>
  <si>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</si>
  <si>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</si>
  <si>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</si>
  <si>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</si>
  <si>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</si>
  <si>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</si>
  <si>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</si>
  <si>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</si>
  <si>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</si>
  <si>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</si>
  <si>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</si>
  <si>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</si>
  <si>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</si>
  <si>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</si>
  <si>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</si>
  <si>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</si>
  <si>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</si>
  <si>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</si>
  <si>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</si>
  <si>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</si>
  <si>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</si>
  <si>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</si>
  <si>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</si>
  <si>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</si>
  <si>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</si>
  <si>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</si>
  <si>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</si>
  <si>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</si>
  <si>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</si>
  <si>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</si>
  <si>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</si>
  <si>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</si>
  <si>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</si>
  <si>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</si>
  <si>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</si>
  <si>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</si>
  <si>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</si>
  <si>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</si>
  <si>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</si>
  <si>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</si>
  <si>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</si>
  <si>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</si>
  <si>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</si>
  <si>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</si>
  <si>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</si>
  <si>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</si>
  <si>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</si>
  <si>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</si>
  <si>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</si>
  <si>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</si>
  <si>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</si>
  <si>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</si>
  <si>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</si>
  <si>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</si>
  <si>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</si>
  <si>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</si>
  <si>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</si>
  <si>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</si>
  <si>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</si>
  <si>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</si>
  <si>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</si>
  <si>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</si>
  <si>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</si>
  <si>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</si>
  <si>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</si>
  <si>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</si>
  <si>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</si>
  <si>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</si>
  <si>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</si>
  <si>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</si>
  <si>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</si>
  <si>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</si>
  <si>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</si>
  <si>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</si>
  <si>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</si>
  <si>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</si>
  <si>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</si>
  <si>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</si>
  <si>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</si>
  <si>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</si>
  <si>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</si>
  <si>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</si>
  <si>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</si>
  <si>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</si>
  <si>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</si>
  <si>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</si>
  <si>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</si>
  <si>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</si>
  <si>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</si>
  <si>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</si>
  <si>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</si>
  <si>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</si>
  <si>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</si>
  <si>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</si>
  <si>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</si>
  <si>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</si>
  <si>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</si>
  <si>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</si>
  <si>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</si>
  <si>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</si>
  <si>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</si>
  <si>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</si>
  <si>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</si>
  <si>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</si>
  <si>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</si>
  <si>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</si>
  <si>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</si>
  <si>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</si>
  <si>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</si>
  <si>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</si>
  <si>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</si>
  <si>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</si>
  <si>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</si>
  <si>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</si>
  <si>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</si>
  <si>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</si>
  <si>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</si>
  <si>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</si>
  <si>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</si>
  <si>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</si>
  <si>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</si>
  <si>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</si>
  <si>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</si>
  <si>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</si>
  <si>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</si>
  <si>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</si>
  <si>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</si>
  <si>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</si>
  <si>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</si>
  <si>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</si>
  <si>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</si>
  <si>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</si>
  <si>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</si>
  <si>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</si>
  <si>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</si>
  <si>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</si>
  <si>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</si>
  <si>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</si>
  <si>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</si>
  <si>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</si>
  <si>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</si>
  <si>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</si>
  <si>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</si>
  <si>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</si>
  <si>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</si>
  <si>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</si>
  <si>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</si>
  <si>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</si>
  <si>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</si>
  <si>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</si>
  <si>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</si>
  <si>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</si>
  <si>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</si>
  <si>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</si>
  <si>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</si>
  <si>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</si>
  <si>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</si>
  <si>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</si>
  <si>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</si>
  <si>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</si>
  <si>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</si>
  <si>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</si>
  <si>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</si>
  <si>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</si>
  <si>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</si>
  <si>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</si>
  <si>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</si>
  <si>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</si>
  <si>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</si>
  <si>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</si>
  <si>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</si>
  <si>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</si>
  <si>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</si>
  <si>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</si>
  <si>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</si>
  <si>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</si>
  <si>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</si>
  <si>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</si>
  <si>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</si>
  <si>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</si>
  <si>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</si>
  <si>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</si>
  <si>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</si>
  <si>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</si>
  <si>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</si>
  <si>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</si>
  <si>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</si>
  <si>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</si>
  <si>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</si>
  <si>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</si>
  <si>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</si>
  <si>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</si>
  <si>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</si>
  <si>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</si>
  <si>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</si>
  <si>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</si>
  <si>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</si>
  <si>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</si>
  <si>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</si>
  <si>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</si>
  <si>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</si>
  <si>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</si>
  <si>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</si>
  <si>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</si>
  <si>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</si>
  <si>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</si>
  <si>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</si>
  <si>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</si>
  <si>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</si>
  <si>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</si>
  <si>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</si>
  <si>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</si>
  <si>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</si>
  <si>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</si>
  <si>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</si>
  <si>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</si>
  <si>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</si>
  <si>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</si>
  <si>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</si>
  <si>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</si>
  <si>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</si>
  <si>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</si>
  <si>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</si>
  <si>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</si>
  <si>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</si>
  <si>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</si>
  <si>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</si>
  <si>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</si>
  <si>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</si>
  <si>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</si>
  <si>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</si>
  <si>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</si>
  <si>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</si>
  <si>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</si>
  <si>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</si>
  <si>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</si>
  <si>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</si>
  <si>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</si>
  <si>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</si>
  <si>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</si>
  <si>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</si>
  <si>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</si>
  <si>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</si>
  <si>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</si>
  <si>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</si>
  <si>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</si>
  <si>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</si>
  <si>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</si>
  <si>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</si>
  <si>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</si>
  <si>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</si>
  <si>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</si>
  <si>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</si>
  <si>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</si>
  <si>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</si>
  <si>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</si>
  <si>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</si>
  <si>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</si>
  <si>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</si>
  <si>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</si>
  <si>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</si>
  <si>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</si>
  <si>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</si>
  <si>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</si>
  <si>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</si>
  <si>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</si>
  <si>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</si>
  <si>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</si>
  <si>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</si>
  <si>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</si>
  <si>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</si>
  <si>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</si>
  <si>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</si>
  <si>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</si>
  <si>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</si>
  <si>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</si>
  <si>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</si>
  <si>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</si>
  <si>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</si>
  <si>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</si>
  <si>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</si>
  <si>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</si>
  <si>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</si>
  <si>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</si>
  <si>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</si>
  <si>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</si>
  <si>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</si>
  <si>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</si>
  <si>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</si>
  <si>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</si>
  <si>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</si>
  <si>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</si>
  <si>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</si>
  <si>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</si>
  <si>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</si>
  <si>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</si>
  <si>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</si>
  <si>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</si>
  <si>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</si>
  <si>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</si>
  <si>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</si>
  <si>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</si>
  <si>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</si>
  <si>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</si>
  <si>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</si>
  <si>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</si>
  <si>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</si>
  <si>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</si>
  <si>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</si>
  <si>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</si>
  <si>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</si>
  <si>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</si>
  <si>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</si>
  <si>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</si>
  <si>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</si>
  <si>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</si>
  <si>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</si>
  <si>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</si>
  <si>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</si>
  <si>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</si>
  <si>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</si>
  <si>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</si>
  <si>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</si>
  <si>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</si>
  <si>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</si>
  <si>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</si>
  <si>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</si>
  <si>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</si>
  <si>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</si>
  <si>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</si>
  <si>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</si>
  <si>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</si>
  <si>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</si>
  <si>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</si>
  <si>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</si>
  <si>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</si>
  <si>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</si>
  <si>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</si>
  <si>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</si>
  <si>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</si>
  <si>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</si>
  <si>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</si>
  <si>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</si>
  <si>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</si>
  <si>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</si>
  <si>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</si>
  <si>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</si>
  <si>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</si>
  <si>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</si>
  <si>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</si>
  <si>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</si>
  <si>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</si>
  <si>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</si>
  <si>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</si>
  <si>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</si>
  <si>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</si>
  <si>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</si>
  <si>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</si>
  <si>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</si>
  <si>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</si>
  <si>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</si>
  <si>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</si>
  <si>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</si>
  <si>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</si>
  <si>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</si>
  <si>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</si>
  <si>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</si>
  <si>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</si>
  <si>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</si>
  <si>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</si>
  <si>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</si>
  <si>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</si>
  <si>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</si>
  <si>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</si>
  <si>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</si>
  <si>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</si>
  <si>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</si>
  <si>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</si>
  <si>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</si>
  <si>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</si>
  <si>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</si>
  <si>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</si>
  <si>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</si>
  <si>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</si>
  <si>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</si>
  <si>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</si>
  <si>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</si>
  <si>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</si>
  <si>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</si>
  <si>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</si>
  <si>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</si>
  <si>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</si>
  <si>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</si>
  <si>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</si>
  <si>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</si>
  <si>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</si>
  <si>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</si>
  <si>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</si>
  <si>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</si>
  <si>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</si>
  <si>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</si>
  <si>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</si>
  <si>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</si>
  <si>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</si>
  <si>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</si>
  <si>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</si>
  <si>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</si>
  <si>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</si>
  <si>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</si>
  <si>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</si>
  <si>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</si>
  <si>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</si>
  <si>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</si>
  <si>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</si>
  <si>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</si>
  <si>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</si>
  <si>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</si>
  <si>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</si>
  <si>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</si>
  <si>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</si>
  <si>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</si>
  <si>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</si>
  <si>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</si>
  <si>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</si>
  <si>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</si>
  <si>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</si>
  <si>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</si>
  <si>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</si>
  <si>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</si>
  <si>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</si>
  <si>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</si>
  <si>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</si>
  <si>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</si>
  <si>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</si>
  <si>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</si>
  <si>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</si>
  <si>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</si>
  <si>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</si>
  <si>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</si>
  <si>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</si>
  <si>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</si>
  <si>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</si>
  <si>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</si>
  <si>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</si>
  <si>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</si>
  <si>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</si>
  <si>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</si>
  <si>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</si>
  <si>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</si>
  <si>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</si>
  <si>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</si>
  <si>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</si>
  <si>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</si>
  <si>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</si>
  <si>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</si>
  <si>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</si>
  <si>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</si>
  <si>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</si>
  <si>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</si>
  <si>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</si>
  <si>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</si>
  <si>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</si>
  <si>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</si>
  <si>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</si>
  <si>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</si>
  <si>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</si>
  <si>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</si>
  <si>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</si>
  <si>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</si>
  <si>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</si>
  <si>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</si>
  <si>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</si>
  <si>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</si>
  <si>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</si>
  <si>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</si>
  <si>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</si>
  <si>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</si>
  <si>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</si>
  <si>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</si>
  <si>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</si>
  <si>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</si>
  <si>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</si>
  <si>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</si>
  <si>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</si>
  <si>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</si>
  <si>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</si>
  <si>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</si>
  <si>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</si>
  <si>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</si>
  <si>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</si>
  <si>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</si>
  <si>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</si>
  <si>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</si>
  <si>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</si>
  <si>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</si>
  <si>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</si>
  <si>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</si>
  <si>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</si>
  <si>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</si>
  <si>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</si>
  <si>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</si>
  <si>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</si>
  <si>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</si>
  <si>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</si>
  <si>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</si>
  <si>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</si>
  <si>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</si>
  <si>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</si>
  <si>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</si>
  <si>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</si>
  <si>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</si>
  <si>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</si>
  <si>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</si>
  <si>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</si>
  <si>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</si>
  <si>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</si>
  <si>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</si>
  <si>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</si>
  <si>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</si>
  <si>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</si>
  <si>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</si>
  <si>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</si>
  <si>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</si>
  <si>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</si>
  <si>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</si>
  <si>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</si>
  <si>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</si>
  <si>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</si>
  <si>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</si>
  <si>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</si>
  <si>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</si>
  <si>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</si>
  <si>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</si>
  <si>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</si>
  <si>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</si>
  <si>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</si>
  <si>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</si>
  <si>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</si>
  <si>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</si>
  <si>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</si>
  <si>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</si>
  <si>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</si>
  <si>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</si>
  <si>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</si>
  <si>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</si>
  <si>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</si>
  <si>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</si>
  <si>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</si>
  <si>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</si>
  <si>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</si>
  <si>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</si>
  <si>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</si>
  <si>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</si>
  <si>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</si>
  <si>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</si>
  <si>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</si>
  <si>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</si>
  <si>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</si>
  <si>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</si>
  <si>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</si>
  <si>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</si>
  <si>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</si>
  <si>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</si>
  <si>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</si>
  <si>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</si>
  <si>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</si>
  <si>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</si>
  <si>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</si>
  <si>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</si>
  <si>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</si>
  <si>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</si>
  <si>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</si>
  <si>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</si>
  <si>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</si>
  <si>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</si>
  <si>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</si>
  <si>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</si>
  <si>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</si>
  <si>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</si>
  <si>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</si>
  <si>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</si>
  <si>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</si>
  <si>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</si>
  <si>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</si>
  <si>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</si>
  <si>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</si>
  <si>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</si>
  <si>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</si>
  <si>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</si>
  <si>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</si>
  <si>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</si>
  <si>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</si>
  <si>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</si>
  <si>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</si>
  <si>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</si>
  <si>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</si>
  <si>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</si>
  <si>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</si>
  <si>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</si>
  <si>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</si>
  <si>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</si>
  <si>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</si>
  <si>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</si>
  <si>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</si>
  <si>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</si>
  <si>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</si>
  <si>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</si>
  <si>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</si>
  <si>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</si>
  <si>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</si>
  <si>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</si>
  <si>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</si>
  <si>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</si>
  <si>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</si>
  <si>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</si>
  <si>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</si>
  <si>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</si>
  <si>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</si>
  <si>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</si>
  <si>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</si>
  <si>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</si>
  <si>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</si>
  <si>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</si>
  <si>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</si>
  <si>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</si>
  <si>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</si>
  <si>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</si>
  <si>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</si>
  <si>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</si>
  <si>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</si>
  <si>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</si>
  <si>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</si>
  <si>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</si>
  <si>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</si>
  <si>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</si>
  <si>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</si>
  <si>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</si>
  <si>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</si>
  <si>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</si>
  <si>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</si>
  <si>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</si>
  <si>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</si>
  <si>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</si>
  <si>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</si>
  <si>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</si>
  <si>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</si>
  <si>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</si>
  <si>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</si>
  <si>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</si>
  <si>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</si>
  <si>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</si>
  <si>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</si>
  <si>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</si>
  <si>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</si>
  <si>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</si>
  <si>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</si>
  <si>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</si>
  <si>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</si>
  <si>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</si>
  <si>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</si>
  <si>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</si>
  <si>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</si>
  <si>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</si>
  <si>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</si>
  <si>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</si>
  <si>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</si>
  <si>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</si>
  <si>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</si>
  <si>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</si>
  <si>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</si>
  <si>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</si>
  <si>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</si>
  <si>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</si>
  <si>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</si>
  <si>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</si>
  <si>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</si>
  <si>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</si>
  <si>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</si>
  <si>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</si>
  <si>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</si>
  <si>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</si>
  <si>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</si>
  <si>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</si>
  <si>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</si>
  <si>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</si>
  <si>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</si>
  <si>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</si>
  <si>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</si>
  <si>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</si>
  <si>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</si>
  <si>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</si>
  <si>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</si>
  <si>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</si>
  <si>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</si>
  <si>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</si>
  <si>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</si>
  <si>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</si>
  <si>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</si>
  <si>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</si>
  <si>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</si>
  <si>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</si>
  <si>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</si>
  <si>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</si>
  <si>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</si>
  <si>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</si>
  <si>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</si>
  <si>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</si>
  <si>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</si>
  <si>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</si>
  <si>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</si>
  <si>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</si>
  <si>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</si>
  <si>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</si>
  <si>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</si>
  <si>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</si>
  <si>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</si>
  <si>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</si>
  <si>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</si>
  <si>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</si>
  <si>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</si>
  <si>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</si>
  <si>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</si>
  <si>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</si>
  <si>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</si>
  <si>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</si>
  <si>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</si>
  <si>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</si>
  <si>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</si>
  <si>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</si>
  <si>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</si>
  <si>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</si>
  <si>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</si>
  <si>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</si>
  <si>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</si>
  <si>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</si>
  <si>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</si>
  <si>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</si>
  <si>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</si>
  <si>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</si>
  <si>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</si>
  <si>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</si>
  <si>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</si>
  <si>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</si>
  <si>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</si>
  <si>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</si>
  <si>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</si>
  <si>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</si>
  <si>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</si>
  <si>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</si>
  <si>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</si>
  <si>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</si>
  <si>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</si>
  <si>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</si>
  <si>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</si>
  <si>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</si>
  <si>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</si>
  <si>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</si>
  <si>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</si>
  <si>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</si>
  <si>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</si>
  <si>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</si>
  <si>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</si>
  <si>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</si>
  <si>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</si>
  <si>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</si>
  <si>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</si>
  <si>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</si>
  <si>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</si>
  <si>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</si>
  <si>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</si>
  <si>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</si>
  <si>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</si>
  <si>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</si>
  <si>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</si>
  <si>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</si>
  <si>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</si>
  <si>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</si>
  <si>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</si>
  <si>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</si>
  <si>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</si>
  <si>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</si>
  <si>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</si>
  <si>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</si>
  <si>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</si>
  <si>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</si>
  <si>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</si>
  <si>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</si>
  <si>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</si>
  <si>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</si>
  <si>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</si>
  <si>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</si>
  <si>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</si>
  <si>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</si>
  <si>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</si>
  <si>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</si>
  <si>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</si>
  <si>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</si>
  <si>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</si>
  <si>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</si>
  <si>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</si>
  <si>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</si>
  <si>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</si>
  <si>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</si>
  <si>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</si>
  <si>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</si>
  <si>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</si>
  <si>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</si>
  <si>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</si>
  <si>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</si>
  <si>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</si>
  <si>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</si>
  <si>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</si>
  <si>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</si>
  <si>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</si>
  <si>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</si>
  <si>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</si>
  <si>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</si>
  <si>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</si>
  <si>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</si>
  <si>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</si>
  <si>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</si>
  <si>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</si>
  <si>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</si>
  <si>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</si>
  <si>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</si>
  <si>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</si>
  <si>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</si>
  <si>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</si>
  <si>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</si>
  <si>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</si>
  <si>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</si>
  <si>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</si>
  <si>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</si>
  <si>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</si>
  <si>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</si>
  <si>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</si>
  <si>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</si>
  <si>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</si>
  <si>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</si>
  <si>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</si>
  <si>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</si>
  <si>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</si>
  <si>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</si>
  <si>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</si>
  <si>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</si>
  <si>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</si>
  <si>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</si>
  <si>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</si>
  <si>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</si>
  <si>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</si>
  <si>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</si>
  <si>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</si>
  <si>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</si>
  <si>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</si>
  <si>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</si>
  <si>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</si>
  <si>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</si>
  <si>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</si>
  <si>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</si>
  <si>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</si>
  <si>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</si>
  <si>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</si>
  <si>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</si>
  <si>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</si>
  <si>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</si>
  <si>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</si>
  <si>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</si>
  <si>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</si>
  <si>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</si>
  <si>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</si>
  <si>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</si>
  <si>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</si>
  <si>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</si>
  <si>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</si>
  <si>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</si>
  <si>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</si>
  <si>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</si>
  <si>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</si>
  <si>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</si>
  <si>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</si>
  <si>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</si>
  <si>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</si>
  <si>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</si>
  <si>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</si>
  <si>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</si>
  <si>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</si>
  <si>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</si>
  <si>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</si>
  <si>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</si>
  <si>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</si>
  <si>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</si>
  <si>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</si>
  <si>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</si>
  <si>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</si>
  <si>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</si>
  <si>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</si>
  <si>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</si>
  <si>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</si>
  <si>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</si>
  <si>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</si>
  <si>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</si>
  <si>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</si>
  <si>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</si>
  <si>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</si>
  <si>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</si>
  <si>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</si>
  <si>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</si>
  <si>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</si>
  <si>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</si>
  <si>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</si>
  <si>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</si>
  <si>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</si>
  <si>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</si>
  <si>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</si>
  <si>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</si>
  <si>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</si>
  <si>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</si>
  <si>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</si>
  <si>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</si>
  <si>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</si>
  <si>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</si>
  <si>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</si>
  <si>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</si>
  <si>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</si>
  <si>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</si>
  <si>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</si>
  <si>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</si>
  <si>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</si>
  <si>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</si>
  <si>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</si>
  <si>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</si>
  <si>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</si>
  <si>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</si>
  <si>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</si>
  <si>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</si>
  <si>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</si>
  <si>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</si>
  <si>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</si>
  <si>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</si>
  <si>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</si>
  <si>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</si>
  <si>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</si>
  <si>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</si>
  <si>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</si>
  <si>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</si>
  <si>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</si>
  <si>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</si>
  <si>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</si>
  <si>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</si>
  <si>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</si>
  <si>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</si>
  <si>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</si>
  <si>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</si>
  <si>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</si>
  <si>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</si>
  <si>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</si>
  <si>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</si>
  <si>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</si>
  <si>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</si>
  <si>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</si>
  <si>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</si>
  <si>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</si>
  <si>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</si>
  <si>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</si>
  <si>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</si>
  <si>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</si>
  <si>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</si>
  <si>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</si>
  <si>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</si>
  <si>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</si>
  <si>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</si>
  <si>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</si>
  <si>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</si>
  <si>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</si>
  <si>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</si>
  <si>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</si>
  <si>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</si>
  <si>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</si>
  <si>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</si>
  <si>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</si>
  <si>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</si>
  <si>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</si>
  <si>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</si>
  <si>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</si>
  <si>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</si>
  <si>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</si>
  <si>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</si>
  <si>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</si>
  <si>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</si>
  <si>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</si>
  <si>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</si>
  <si>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</si>
  <si>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</si>
  <si>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</si>
  <si>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</si>
  <si>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</si>
  <si>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</si>
  <si>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</si>
  <si>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</si>
  <si>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</si>
  <si>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</si>
  <si>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</si>
  <si>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</si>
  <si>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</si>
  <si>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</si>
  <si>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</si>
  <si>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</si>
  <si>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</si>
  <si>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</si>
  <si>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</si>
  <si>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</si>
  <si>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</si>
  <si>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</si>
  <si>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</si>
  <si>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</si>
  <si>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</si>
  <si>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</si>
  <si>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</si>
  <si>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</si>
  <si>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</si>
  <si>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</si>
  <si>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</si>
  <si>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</si>
  <si>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</si>
  <si>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</si>
  <si>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</si>
  <si>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</si>
  <si>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</si>
  <si>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</si>
  <si>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</si>
  <si>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</si>
  <si>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</si>
  <si>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</si>
  <si>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</si>
  <si>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</si>
  <si>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</si>
  <si>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</si>
  <si>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</si>
  <si>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</si>
  <si>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</si>
  <si>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</si>
  <si>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</si>
  <si>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</si>
  <si>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</si>
  <si>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</si>
  <si>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</si>
  <si>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</si>
  <si>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</si>
  <si>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</si>
  <si>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</si>
  <si>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</si>
  <si>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</si>
  <si>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</si>
  <si>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</si>
  <si>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</si>
  <si>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</si>
  <si>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</si>
  <si>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</si>
  <si>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</si>
  <si>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</si>
  <si>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</si>
  <si>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</si>
  <si>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</si>
  <si>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</si>
  <si>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</si>
  <si>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</si>
  <si>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</si>
  <si>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</si>
  <si>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</si>
  <si>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</si>
  <si>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</si>
  <si>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</si>
  <si>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</si>
  <si>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</si>
  <si>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</si>
  <si>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</si>
  <si>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</si>
  <si>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</si>
  <si>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</si>
  <si>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</si>
  <si>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</si>
  <si>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</si>
  <si>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</si>
  <si>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</si>
  <si>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</si>
  <si>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</si>
  <si>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</si>
  <si>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</si>
  <si>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</si>
  <si>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</si>
  <si>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</si>
  <si>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</si>
  <si>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</si>
  <si>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</si>
  <si>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</si>
  <si>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</si>
  <si>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</si>
  <si>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</si>
  <si>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</si>
  <si>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</si>
  <si>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</si>
  <si>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</si>
  <si>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</si>
  <si>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</si>
  <si>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</si>
  <si>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</si>
  <si>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</si>
  <si>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</si>
  <si>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</si>
  <si>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</si>
  <si>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</si>
  <si>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</si>
  <si>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</si>
  <si>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</si>
  <si>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</si>
  <si>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</si>
  <si>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</si>
  <si>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</si>
  <si>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</si>
  <si>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</si>
  <si>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</si>
  <si>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</si>
  <si>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</si>
  <si>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</si>
  <si>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</si>
  <si>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</si>
  <si>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</si>
  <si>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</si>
  <si>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</si>
  <si>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</si>
  <si>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</si>
  <si>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</si>
  <si>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</si>
  <si>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</si>
  <si>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</si>
  <si>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</si>
  <si>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</si>
  <si>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</si>
  <si>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</si>
  <si>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</si>
  <si>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</si>
  <si>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</si>
  <si>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</si>
  <si>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</si>
  <si>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</si>
  <si>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</si>
  <si>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</si>
  <si>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</si>
  <si>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</si>
  <si>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</si>
  <si>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</si>
  <si>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</si>
  <si>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</si>
  <si>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</si>
  <si>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</si>
  <si>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</si>
  <si>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</si>
  <si>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</si>
  <si>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</si>
  <si>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</si>
  <si>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</si>
  <si>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</si>
  <si>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</si>
  <si>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</si>
  <si>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</si>
  <si>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</si>
  <si>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</si>
  <si>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</si>
  <si>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</si>
  <si>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</si>
  <si>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</si>
  <si>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</si>
  <si>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</si>
  <si>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</si>
  <si>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</si>
  <si>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</si>
  <si>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</si>
  <si>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</si>
  <si>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</si>
  <si>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</si>
  <si>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</si>
  <si>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</si>
  <si>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</si>
  <si>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</si>
  <si>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</si>
  <si>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</si>
  <si>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</si>
  <si>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</si>
  <si>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</si>
  <si>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</si>
  <si>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</si>
  <si>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</si>
  <si>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</si>
  <si>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</si>
  <si>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</si>
  <si>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</si>
  <si>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</si>
  <si>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</si>
  <si>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</si>
  <si>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</si>
  <si>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</si>
  <si>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</si>
  <si>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</si>
  <si>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</si>
  <si>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</si>
  <si>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</si>
  <si>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</si>
  <si>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</si>
  <si>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</si>
  <si>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</si>
  <si>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</si>
  <si>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</si>
  <si>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</si>
  <si>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</si>
  <si>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</si>
  <si>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</si>
  <si>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</si>
  <si>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</si>
  <si>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</si>
  <si>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</si>
  <si>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</si>
  <si>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</si>
  <si>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</si>
  <si>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</si>
  <si>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</si>
  <si>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</si>
  <si>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</si>
  <si>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</si>
  <si>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</si>
  <si>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</si>
  <si>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</si>
  <si>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</si>
  <si>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</si>
  <si>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</si>
  <si>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</si>
  <si>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</si>
  <si>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</si>
  <si>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</si>
  <si>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</si>
  <si>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</si>
  <si>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</si>
  <si>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</si>
  <si>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</si>
  <si>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</si>
  <si>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</si>
  <si>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</si>
  <si>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</si>
  <si>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</si>
  <si>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</si>
  <si>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</si>
  <si>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</si>
  <si>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</si>
  <si>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</si>
  <si>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</si>
  <si>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</si>
  <si>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</si>
  <si>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</si>
  <si>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</si>
  <si>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</si>
  <si>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</si>
  <si>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</si>
  <si>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</si>
  <si>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</si>
  <si>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</si>
  <si>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</si>
  <si>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</si>
  <si>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</si>
  <si>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</si>
  <si>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</si>
  <si>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</si>
  <si>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</si>
  <si>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</si>
  <si>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</si>
  <si>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</si>
  <si>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</si>
  <si>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</si>
  <si>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</si>
  <si>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</si>
  <si>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</si>
  <si>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</si>
  <si>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</si>
  <si>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</si>
  <si>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</si>
  <si>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</si>
  <si>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</si>
  <si>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</si>
  <si>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</si>
  <si>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</si>
  <si>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</si>
  <si>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</si>
  <si>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</si>
  <si>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</si>
  <si>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</si>
  <si>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</si>
  <si>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</si>
  <si>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</si>
  <si>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</si>
  <si>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</si>
  <si>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</si>
  <si>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</si>
  <si>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</si>
  <si>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</si>
  <si>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</si>
  <si>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</si>
  <si>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</si>
  <si>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</si>
  <si>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</si>
  <si>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</si>
  <si>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</si>
  <si>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</si>
  <si>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</si>
  <si>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</si>
  <si>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</si>
  <si>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</si>
  <si>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</si>
  <si>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</si>
  <si>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</si>
  <si>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</si>
  <si>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</si>
  <si>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</si>
  <si>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</si>
  <si>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</si>
  <si>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</si>
  <si>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</si>
  <si>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</si>
  <si>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</si>
  <si>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</si>
  <si>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</si>
  <si>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</si>
  <si>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</si>
  <si>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</si>
  <si>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</si>
  <si>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</si>
  <si>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</si>
  <si>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</si>
  <si>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</si>
  <si>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</si>
  <si>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</si>
  <si>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</si>
  <si>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</si>
  <si>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</si>
  <si>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</si>
  <si>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</si>
  <si>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</si>
  <si>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</si>
  <si>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</si>
  <si>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</si>
  <si>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</si>
  <si>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</si>
  <si>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</si>
  <si>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</si>
  <si>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</si>
  <si>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</si>
  <si>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</si>
  <si>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</si>
  <si>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</si>
  <si>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</si>
  <si>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</si>
  <si>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</si>
  <si>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</si>
  <si>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</si>
  <si>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</si>
  <si>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</si>
  <si>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</si>
  <si>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</si>
  <si>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</si>
  <si>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</si>
  <si>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</si>
  <si>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</si>
  <si>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</si>
  <si>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</si>
  <si>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</si>
  <si>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</si>
  <si>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</si>
  <si>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</si>
  <si>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</si>
  <si>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</si>
  <si>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</si>
  <si>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</si>
  <si>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</si>
  <si>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</si>
  <si>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</si>
  <si>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</si>
  <si>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</si>
  <si>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</si>
  <si>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</si>
  <si>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</si>
  <si>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</si>
  <si>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</si>
  <si>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</si>
  <si>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</si>
  <si>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</si>
  <si>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</si>
  <si>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</si>
  <si>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</si>
  <si>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</si>
  <si>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</si>
  <si>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</si>
  <si>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</si>
  <si>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</si>
  <si>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</si>
  <si>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</si>
  <si>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</si>
  <si>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</si>
  <si>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</si>
  <si>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</si>
  <si>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</si>
  <si>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</si>
  <si>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</si>
  <si>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</si>
  <si>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</si>
  <si>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</si>
  <si>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</si>
  <si>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</si>
  <si>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</si>
  <si>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</si>
  <si>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</si>
  <si>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</si>
  <si>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</si>
  <si>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</si>
  <si>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</si>
  <si>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</si>
  <si>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</si>
  <si>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</si>
  <si>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</si>
  <si>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</si>
  <si>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</si>
  <si>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</si>
  <si>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</si>
  <si>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</si>
  <si>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</si>
  <si>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</si>
  <si>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</si>
  <si>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</si>
  <si>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</si>
  <si>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</si>
  <si>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</si>
  <si>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</si>
  <si>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</si>
  <si>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</si>
  <si>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</si>
  <si>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</si>
  <si>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</si>
  <si>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</si>
  <si>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</si>
  <si>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</si>
  <si>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</si>
  <si>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</si>
  <si>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</si>
  <si>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</si>
  <si>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</si>
  <si>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</si>
  <si>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</si>
  <si>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</si>
  <si>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</si>
  <si>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</si>
  <si>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</si>
  <si>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</si>
  <si>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</si>
  <si>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</si>
  <si>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</si>
  <si>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</si>
  <si>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</si>
  <si>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</si>
  <si>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</si>
  <si>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</si>
  <si>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</si>
  <si>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</si>
  <si>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</si>
  <si>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</si>
  <si>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</si>
  <si>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</si>
  <si>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</si>
  <si>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</si>
  <si>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</si>
  <si>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</si>
  <si>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</si>
  <si>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</si>
  <si>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</si>
  <si>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</si>
  <si>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</si>
  <si>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</si>
  <si>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</si>
  <si>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</si>
  <si>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</si>
  <si>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</si>
  <si>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</si>
  <si>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</si>
  <si>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</si>
  <si>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</si>
  <si>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</si>
  <si>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</si>
  <si>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</si>
  <si>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</si>
  <si>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</si>
  <si>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</si>
  <si>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</si>
  <si>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</si>
  <si>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</si>
  <si>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</si>
  <si>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</si>
  <si>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</si>
  <si>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</si>
  <si>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</si>
  <si>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</si>
  <si>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</si>
  <si>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</si>
  <si>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</si>
  <si>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</si>
  <si>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</si>
  <si>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</si>
  <si>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</si>
  <si>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</si>
  <si>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</si>
  <si>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</si>
  <si>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</si>
  <si>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</si>
  <si>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</si>
  <si>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</si>
  <si>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</si>
  <si>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</si>
  <si>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</si>
  <si>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</si>
  <si>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</si>
  <si>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</si>
  <si>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</si>
  <si>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</si>
  <si>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</si>
  <si>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</si>
  <si>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</si>
  <si>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</si>
  <si>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</si>
  <si>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</si>
  <si>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</si>
  <si>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</si>
  <si>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</si>
  <si>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</si>
  <si>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</si>
  <si>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</si>
  <si>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</si>
  <si>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</si>
  <si>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</si>
  <si>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</si>
  <si>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</si>
  <si>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</si>
  <si>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</si>
  <si>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</si>
  <si>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</si>
  <si>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</si>
  <si>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</si>
  <si>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</si>
  <si>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</si>
  <si>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</si>
  <si>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</si>
  <si>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</si>
  <si>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</si>
  <si>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</si>
  <si>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</si>
  <si>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</si>
  <si>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</si>
  <si>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</si>
  <si>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</si>
  <si>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</si>
  <si>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</si>
  <si>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</si>
  <si>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</si>
  <si>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</si>
  <si>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</si>
  <si>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</si>
  <si>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</si>
  <si>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</si>
  <si>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</si>
  <si>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</si>
  <si>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</si>
  <si>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</si>
  <si>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</si>
  <si>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</si>
  <si>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</si>
  <si>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</si>
  <si>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</si>
  <si>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</si>
  <si>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</si>
  <si>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</si>
  <si>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</si>
  <si>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</si>
  <si>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</si>
  <si>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</si>
  <si>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</si>
  <si>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</si>
  <si>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</si>
  <si>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</si>
  <si>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</si>
  <si>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</si>
  <si>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</si>
  <si>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</si>
  <si>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</si>
  <si>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</si>
  <si>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</si>
  <si>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</si>
  <si>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</si>
  <si>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</si>
  <si>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</si>
  <si>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</si>
  <si>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</si>
  <si>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</si>
  <si>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</si>
  <si>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</si>
  <si>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</si>
  <si>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</si>
  <si>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</si>
  <si>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</si>
  <si>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</si>
  <si>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</si>
  <si>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</si>
  <si>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</si>
  <si>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</si>
  <si>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</si>
  <si>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</si>
  <si>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</si>
  <si>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</si>
  <si>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</si>
  <si>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</si>
  <si>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</si>
  <si>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</si>
  <si>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</si>
  <si>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</si>
  <si>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</si>
  <si>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</si>
  <si>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</si>
  <si>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</si>
  <si>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</si>
  <si>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</si>
  <si>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</si>
  <si>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</si>
  <si>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</si>
  <si>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</si>
  <si>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</si>
  <si>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</si>
  <si>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</si>
  <si>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</si>
  <si>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</si>
  <si>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</si>
  <si>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</si>
  <si>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</si>
  <si>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</si>
  <si>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</si>
  <si>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</si>
  <si>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</si>
  <si>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</si>
  <si>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</si>
  <si>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</si>
  <si>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</si>
  <si>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</si>
  <si>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</si>
  <si>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</si>
  <si>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</si>
  <si>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</si>
  <si>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</si>
  <si>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</si>
  <si>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</si>
  <si>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</si>
  <si>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</si>
  <si>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</si>
  <si>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</si>
  <si>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</si>
  <si>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</si>
  <si>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</si>
  <si>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</si>
  <si>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</si>
  <si>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</si>
  <si>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</si>
  <si>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</si>
  <si>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</si>
  <si>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</si>
  <si>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</si>
  <si>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</si>
  <si>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</si>
  <si>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</si>
  <si>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</si>
  <si>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</si>
  <si>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</si>
  <si>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</si>
  <si>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</si>
  <si>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</si>
  <si>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</si>
  <si>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</si>
  <si>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</si>
  <si>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</si>
  <si>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</si>
  <si>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</si>
  <si>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</si>
  <si>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</si>
  <si>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</si>
  <si>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</si>
  <si>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</si>
  <si>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</si>
  <si>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</si>
  <si>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</si>
  <si>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</si>
  <si>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</si>
  <si>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</si>
  <si>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</si>
  <si>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</si>
  <si>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</si>
  <si>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</si>
  <si>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</si>
  <si>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</si>
  <si>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</si>
  <si>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</si>
  <si>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</si>
  <si>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</si>
  <si>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</si>
  <si>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</si>
  <si>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</si>
  <si>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</si>
  <si>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</si>
  <si>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</si>
  <si>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</si>
  <si>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</si>
  <si>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</si>
  <si>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</si>
  <si>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</si>
  <si>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</si>
  <si>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</si>
  <si>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</si>
  <si>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</si>
  <si>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</si>
  <si>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</si>
  <si>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</si>
  <si>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</si>
  <si>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</si>
  <si>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</si>
  <si>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</si>
  <si>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</si>
  <si>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</si>
  <si>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</si>
  <si>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</si>
  <si>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</si>
  <si>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</si>
  <si>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</si>
  <si>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</si>
  <si>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</si>
  <si>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</si>
  <si>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</si>
  <si>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</si>
  <si>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</si>
  <si>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</si>
  <si>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</si>
  <si>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</si>
  <si>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</si>
  <si>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</si>
  <si>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</si>
  <si>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</si>
  <si>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</si>
  <si>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</si>
  <si>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</si>
  <si>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</si>
  <si>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</si>
  <si>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</si>
  <si>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</si>
  <si>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</si>
  <si>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</si>
  <si>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</si>
  <si>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</si>
  <si>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</si>
  <si>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</si>
  <si>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</si>
  <si>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</si>
  <si>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</si>
  <si>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</si>
  <si>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</si>
  <si>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</si>
  <si>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</si>
  <si>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</si>
  <si>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</si>
  <si>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</si>
  <si>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</si>
  <si>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</si>
  <si>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</si>
  <si>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</si>
  <si>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</si>
  <si>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</si>
  <si>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</si>
  <si>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</si>
  <si>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</si>
  <si>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</si>
  <si>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</si>
  <si>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</si>
  <si>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</si>
  <si>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</si>
  <si>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</si>
  <si>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</si>
  <si>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</si>
  <si>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</si>
  <si>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</si>
  <si>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</si>
  <si>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</si>
  <si>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</si>
  <si>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</si>
  <si>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</si>
  <si>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</si>
  <si>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</si>
  <si>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</si>
  <si>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</si>
  <si>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</si>
  <si>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</si>
  <si>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</si>
  <si>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</si>
  <si>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</si>
  <si>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</si>
  <si>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</si>
  <si>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</si>
  <si>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</si>
  <si>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</si>
  <si>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</si>
  <si>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</si>
  <si>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</si>
  <si>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</si>
  <si>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</si>
  <si>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</si>
  <si>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</si>
  <si>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</si>
  <si>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</si>
  <si>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</si>
  <si>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</si>
  <si>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</si>
  <si>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</si>
  <si>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</si>
  <si>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</si>
  <si>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</si>
  <si>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</si>
  <si>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</si>
  <si>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</si>
  <si>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</si>
  <si>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</si>
  <si>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</si>
  <si>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</si>
  <si>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</si>
  <si>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</si>
  <si>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</si>
  <si>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</si>
  <si>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</si>
  <si>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</si>
  <si>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</si>
  <si>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</si>
  <si>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</si>
  <si>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</si>
  <si>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</si>
  <si>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</si>
  <si>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</si>
  <si>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</si>
  <si>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</si>
  <si>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</si>
  <si>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</si>
  <si>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Repeal Scenario</t>
  </si>
  <si>
    <t>Repeal_Scenario.cin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</si>
</sst>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7" sqref="B17"/>
    </sheetView>
  </sheetViews>
  <sheetFormatPr defaultColWidth="8.85546875" defaultRowHeight="15"/>
  <cols>
    <col min="1" max="1" width="28.42578125" customWidth="1"/>
    <col min="2" max="2" width="24.42578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30">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29" workbookViewId="0">
      <selection activeCell="G53" sqref="G53"/>
    </sheetView>
  </sheetViews>
  <sheetFormatPr defaultColWidth="8.85546875" defaultRowHeight="1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3806</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3810</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3811</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3808</v>
      </c>
      <c r="J10" s="370" t="s">
        <v>3807</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3664</v>
      </c>
      <c r="K11" s="370" t="s">
        <v>466</v>
      </c>
      <c r="L11" s="314" t="s">
        <v>467</v>
      </c>
      <c r="M11" s="396" t="s">
        <v>468</v>
      </c>
    </row>
    <row r="12" spans="1:14">
      <c r="A12" s="317" t="s">
        <v>4</v>
      </c>
      <c r="B12" s="317" t="s">
        <v>3656</v>
      </c>
      <c r="C12" t="s">
        <v>3657</v>
      </c>
      <c r="D12" s="317" t="s">
        <v>463</v>
      </c>
      <c r="E12" t="s">
        <v>3658</v>
      </c>
      <c r="F12" s="397">
        <v>0</v>
      </c>
      <c r="G12" s="397">
        <v>1</v>
      </c>
      <c r="H12" s="397">
        <v>1</v>
      </c>
      <c r="I12" s="370" t="s">
        <v>29</v>
      </c>
      <c r="J12" s="370" t="s">
        <v>3659</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25">
      <c r="A14" s="317" t="s">
        <v>4</v>
      </c>
      <c r="B14" s="317" t="s">
        <v>3422</v>
      </c>
      <c r="C14" t="s">
        <v>3871</v>
      </c>
      <c r="D14" s="317" t="s">
        <v>3423</v>
      </c>
      <c r="E14" t="s">
        <v>3424</v>
      </c>
      <c r="F14" s="394">
        <v>-1</v>
      </c>
      <c r="G14" s="394">
        <v>1</v>
      </c>
      <c r="H14" s="394">
        <v>0.01</v>
      </c>
      <c r="I14" s="370" t="s">
        <v>3663</v>
      </c>
      <c r="J14" s="45" t="s">
        <v>3820</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3614</v>
      </c>
      <c r="C16" t="s">
        <v>3615</v>
      </c>
      <c r="D16" s="317" t="s">
        <v>3616</v>
      </c>
      <c r="E16" t="s">
        <v>3617</v>
      </c>
      <c r="F16" s="397">
        <v>-50</v>
      </c>
      <c r="G16" s="397">
        <v>50</v>
      </c>
      <c r="H16" s="397">
        <v>1</v>
      </c>
      <c r="I16" s="370" t="s">
        <v>3662</v>
      </c>
      <c r="J16" s="370" t="s">
        <v>3812</v>
      </c>
      <c r="K16" s="387"/>
      <c r="L16" s="387"/>
    </row>
    <row r="17" spans="1:14" ht="30">
      <c r="A17" t="s">
        <v>4</v>
      </c>
      <c r="B17" t="s">
        <v>3785</v>
      </c>
      <c r="C17" t="s">
        <v>3787</v>
      </c>
      <c r="D17" s="317" t="s">
        <v>3423</v>
      </c>
      <c r="E17" t="s">
        <v>3786</v>
      </c>
      <c r="F17" s="397">
        <v>0</v>
      </c>
      <c r="G17" s="397">
        <v>1</v>
      </c>
      <c r="H17" s="397">
        <v>1</v>
      </c>
      <c r="I17" s="370" t="s">
        <v>29</v>
      </c>
      <c r="J17" s="45" t="s">
        <v>3819</v>
      </c>
      <c r="K17" s="387"/>
      <c r="L17" s="387"/>
    </row>
    <row r="18" spans="1:14">
      <c r="A18" t="s">
        <v>71</v>
      </c>
      <c r="B18" t="s">
        <v>15</v>
      </c>
      <c r="C18" t="s">
        <v>2483</v>
      </c>
      <c r="D18" t="s">
        <v>15</v>
      </c>
      <c r="E18" t="s">
        <v>2482</v>
      </c>
      <c r="F18" s="394">
        <v>0</v>
      </c>
      <c r="G18" s="394">
        <v>1</v>
      </c>
      <c r="H18" s="394">
        <v>0.01</v>
      </c>
      <c r="I18" s="370" t="s">
        <v>113</v>
      </c>
      <c r="J18" s="370" t="s">
        <v>3679</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3735</v>
      </c>
      <c r="C23" t="s">
        <v>3736</v>
      </c>
      <c r="D23" s="20" t="s">
        <v>344</v>
      </c>
      <c r="E23" t="s">
        <v>3737</v>
      </c>
      <c r="F23">
        <v>0</v>
      </c>
      <c r="G23" s="39">
        <v>600000</v>
      </c>
      <c r="H23" s="39">
        <v>5000</v>
      </c>
      <c r="I23" s="370" t="s">
        <v>3738</v>
      </c>
      <c r="J23" s="370" t="s">
        <v>3746</v>
      </c>
      <c r="K23" s="370"/>
      <c r="L23" s="314"/>
    </row>
    <row r="24" spans="1:14">
      <c r="A24" t="s">
        <v>71</v>
      </c>
      <c r="B24" t="s">
        <v>3803</v>
      </c>
      <c r="C24" t="s">
        <v>3802</v>
      </c>
      <c r="D24" s="20" t="s">
        <v>344</v>
      </c>
      <c r="E24" t="s">
        <v>3804</v>
      </c>
      <c r="F24">
        <v>0</v>
      </c>
      <c r="G24">
        <v>1</v>
      </c>
      <c r="H24">
        <v>1</v>
      </c>
      <c r="I24" s="370" t="s">
        <v>29</v>
      </c>
      <c r="J24" s="370" t="s">
        <v>3805</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3665</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3739</v>
      </c>
      <c r="C29" t="s">
        <v>3740</v>
      </c>
      <c r="D29" s="317" t="s">
        <v>3739</v>
      </c>
      <c r="E29" t="s">
        <v>3741</v>
      </c>
      <c r="F29" s="317">
        <v>0</v>
      </c>
      <c r="G29" s="317">
        <v>1</v>
      </c>
      <c r="H29" s="317">
        <v>1</v>
      </c>
      <c r="I29" s="314" t="s">
        <v>29</v>
      </c>
      <c r="J29" s="370" t="s">
        <v>3742</v>
      </c>
      <c r="K29" s="370"/>
      <c r="L29" s="314"/>
    </row>
    <row r="30" spans="1:14">
      <c r="A30" t="s">
        <v>8</v>
      </c>
      <c r="B30" s="370" t="s">
        <v>3117</v>
      </c>
      <c r="C30" t="s">
        <v>2736</v>
      </c>
      <c r="D30" s="370" t="s">
        <v>3117</v>
      </c>
      <c r="E30" t="s">
        <v>2279</v>
      </c>
      <c r="F30" s="394">
        <v>0</v>
      </c>
      <c r="G30" s="13">
        <v>1</v>
      </c>
      <c r="H30" s="13">
        <v>0.01</v>
      </c>
      <c r="I30" s="370" t="s">
        <v>34</v>
      </c>
      <c r="J30" s="370" t="s">
        <v>3769</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3726</v>
      </c>
      <c r="C32" t="s">
        <v>3727</v>
      </c>
      <c r="D32" s="370" t="s">
        <v>3117</v>
      </c>
      <c r="E32" t="s">
        <v>3724</v>
      </c>
      <c r="F32" s="317">
        <v>0</v>
      </c>
      <c r="G32" s="317">
        <v>1</v>
      </c>
      <c r="H32" s="317">
        <v>1</v>
      </c>
      <c r="I32" s="317" t="s">
        <v>29</v>
      </c>
      <c r="J32" s="370" t="s">
        <v>3725</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3632</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3666</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3680</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3817</v>
      </c>
    </row>
    <row r="40" spans="1:14">
      <c r="A40" t="s">
        <v>8</v>
      </c>
      <c r="B40" t="s">
        <v>59</v>
      </c>
      <c r="C40" t="s">
        <v>129</v>
      </c>
      <c r="D40" t="s">
        <v>59</v>
      </c>
      <c r="E40" s="184"/>
      <c r="F40">
        <v>0</v>
      </c>
      <c r="G40">
        <v>1</v>
      </c>
      <c r="H40">
        <v>1</v>
      </c>
      <c r="I40" s="370" t="s">
        <v>29</v>
      </c>
      <c r="J40" s="393" t="s">
        <v>3866</v>
      </c>
    </row>
    <row r="41" spans="1:14">
      <c r="A41" t="s">
        <v>8</v>
      </c>
      <c r="B41" t="s">
        <v>3694</v>
      </c>
      <c r="C41" t="s">
        <v>3695</v>
      </c>
      <c r="D41" t="s">
        <v>3694</v>
      </c>
      <c r="E41" s="184"/>
      <c r="F41">
        <v>0</v>
      </c>
      <c r="G41">
        <v>1</v>
      </c>
      <c r="H41">
        <v>1</v>
      </c>
      <c r="I41" s="370" t="s">
        <v>29</v>
      </c>
      <c r="J41" s="393" t="s">
        <v>3818</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3809</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3682</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3683</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3862</v>
      </c>
      <c r="C49" t="s">
        <v>3863</v>
      </c>
      <c r="D49" t="s">
        <v>3619</v>
      </c>
      <c r="E49" t="s">
        <v>3864</v>
      </c>
      <c r="F49" s="401">
        <v>-100</v>
      </c>
      <c r="G49">
        <v>100</v>
      </c>
      <c r="H49">
        <v>5</v>
      </c>
      <c r="I49" s="370" t="s">
        <v>3662</v>
      </c>
      <c r="J49" s="370" t="s">
        <v>3865</v>
      </c>
      <c r="K49" s="370"/>
      <c r="L49" s="314"/>
      <c r="M49" s="395"/>
    </row>
    <row r="50" spans="1:14">
      <c r="A50" t="s">
        <v>8</v>
      </c>
      <c r="B50" t="s">
        <v>3620</v>
      </c>
      <c r="C50" t="s">
        <v>3618</v>
      </c>
      <c r="D50" t="s">
        <v>3619</v>
      </c>
      <c r="E50" t="s">
        <v>3623</v>
      </c>
      <c r="F50" s="401">
        <v>-100</v>
      </c>
      <c r="G50">
        <v>100</v>
      </c>
      <c r="H50">
        <v>5</v>
      </c>
      <c r="I50" s="317" t="s">
        <v>3626</v>
      </c>
      <c r="J50" s="370" t="s">
        <v>3813</v>
      </c>
      <c r="K50" s="370"/>
      <c r="L50" s="314"/>
      <c r="M50" s="395"/>
    </row>
    <row r="51" spans="1:14">
      <c r="A51" t="s">
        <v>8</v>
      </c>
      <c r="B51" t="s">
        <v>3621</v>
      </c>
      <c r="C51" t="s">
        <v>3622</v>
      </c>
      <c r="D51" t="s">
        <v>3619</v>
      </c>
      <c r="E51" t="s">
        <v>3624</v>
      </c>
      <c r="F51" s="394">
        <v>-1</v>
      </c>
      <c r="G51" s="13">
        <v>1</v>
      </c>
      <c r="H51" s="13">
        <v>0.01</v>
      </c>
      <c r="I51" s="317" t="s">
        <v>3625</v>
      </c>
      <c r="J51" s="370" t="s">
        <v>3814</v>
      </c>
      <c r="K51" s="370"/>
      <c r="L51" s="314"/>
      <c r="M51" s="395"/>
    </row>
    <row r="52" spans="1:14">
      <c r="A52" t="s">
        <v>8</v>
      </c>
      <c r="B52" t="s">
        <v>3627</v>
      </c>
      <c r="C52" t="s">
        <v>3628</v>
      </c>
      <c r="D52" t="s">
        <v>3627</v>
      </c>
      <c r="E52" t="s">
        <v>3629</v>
      </c>
      <c r="F52" s="401">
        <v>-100</v>
      </c>
      <c r="G52">
        <v>100</v>
      </c>
      <c r="H52">
        <v>5</v>
      </c>
      <c r="I52" s="317" t="s">
        <v>3630</v>
      </c>
      <c r="J52" s="370" t="s">
        <v>3631</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3799</v>
      </c>
      <c r="C55" t="s">
        <v>3798</v>
      </c>
      <c r="D55" t="s">
        <v>3014</v>
      </c>
      <c r="E55" t="s">
        <v>3800</v>
      </c>
      <c r="F55">
        <v>0</v>
      </c>
      <c r="G55">
        <v>1</v>
      </c>
      <c r="H55">
        <v>1</v>
      </c>
      <c r="I55" s="370" t="s">
        <v>29</v>
      </c>
      <c r="J55" s="370" t="s">
        <v>3801</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3674</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3675</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3676</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3677</v>
      </c>
      <c r="K65" s="314" t="s">
        <v>2257</v>
      </c>
      <c r="L65" s="314" t="s">
        <v>2258</v>
      </c>
      <c r="M65" s="396"/>
    </row>
    <row r="66" spans="1:14">
      <c r="A66" t="s">
        <v>9</v>
      </c>
      <c r="B66" t="s">
        <v>3743</v>
      </c>
      <c r="C66" t="s">
        <v>3772</v>
      </c>
      <c r="D66" t="s">
        <v>3743</v>
      </c>
      <c r="E66" s="317" t="s">
        <v>3744</v>
      </c>
      <c r="F66" s="390">
        <v>0</v>
      </c>
      <c r="G66" s="386">
        <v>1</v>
      </c>
      <c r="H66" s="386">
        <v>0.01</v>
      </c>
      <c r="I66" s="314" t="s">
        <v>33</v>
      </c>
      <c r="J66" s="314" t="s">
        <v>3745</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3672</v>
      </c>
      <c r="K69" s="370" t="s">
        <v>224</v>
      </c>
      <c r="L69" s="314" t="s">
        <v>225</v>
      </c>
      <c r="M69" s="395"/>
    </row>
    <row r="70" spans="1:14">
      <c r="A70" t="s">
        <v>9</v>
      </c>
      <c r="B70" t="s">
        <v>19</v>
      </c>
      <c r="C70" t="s">
        <v>285</v>
      </c>
      <c r="D70" s="20" t="s">
        <v>347</v>
      </c>
      <c r="E70" t="s">
        <v>2273</v>
      </c>
      <c r="F70" s="394">
        <v>0</v>
      </c>
      <c r="G70" s="13">
        <v>1</v>
      </c>
      <c r="H70" s="13">
        <v>0.01</v>
      </c>
      <c r="I70" s="370" t="s">
        <v>33</v>
      </c>
      <c r="J70" s="370" t="s">
        <v>3673</v>
      </c>
      <c r="K70" s="370" t="s">
        <v>226</v>
      </c>
      <c r="L70" s="314" t="s">
        <v>227</v>
      </c>
      <c r="M70" s="395"/>
    </row>
    <row r="71" spans="1:14">
      <c r="A71" t="s">
        <v>9</v>
      </c>
      <c r="B71" t="s">
        <v>3223</v>
      </c>
      <c r="C71" t="s">
        <v>3224</v>
      </c>
      <c r="D71" t="s">
        <v>3223</v>
      </c>
      <c r="E71" t="s">
        <v>3225</v>
      </c>
      <c r="F71" s="394">
        <v>0</v>
      </c>
      <c r="G71" s="13">
        <v>1</v>
      </c>
      <c r="H71" s="13">
        <v>0.01</v>
      </c>
      <c r="I71" s="370" t="s">
        <v>33</v>
      </c>
      <c r="J71" s="370" t="s">
        <v>3678</v>
      </c>
      <c r="K71" s="370"/>
      <c r="L71" s="314"/>
      <c r="M71" s="395"/>
    </row>
    <row r="72" spans="1:14" ht="75">
      <c r="A72" t="s">
        <v>9</v>
      </c>
      <c r="B72" t="s">
        <v>3821</v>
      </c>
      <c r="C72" t="s">
        <v>3790</v>
      </c>
      <c r="D72" t="s">
        <v>3822</v>
      </c>
      <c r="E72" t="s">
        <v>3823</v>
      </c>
      <c r="F72">
        <v>0</v>
      </c>
      <c r="G72">
        <v>1</v>
      </c>
      <c r="H72">
        <v>1</v>
      </c>
      <c r="I72" s="370" t="s">
        <v>29</v>
      </c>
      <c r="J72" s="45" t="s">
        <v>3824</v>
      </c>
      <c r="K72" s="370"/>
      <c r="L72" s="314"/>
      <c r="M72" s="395"/>
    </row>
    <row r="73" spans="1:14">
      <c r="A73" t="s">
        <v>9</v>
      </c>
      <c r="B73" t="s">
        <v>2487</v>
      </c>
      <c r="C73" t="s">
        <v>2488</v>
      </c>
      <c r="D73" t="s">
        <v>2488</v>
      </c>
      <c r="E73" t="s">
        <v>2489</v>
      </c>
      <c r="F73" s="394">
        <v>0</v>
      </c>
      <c r="G73" s="13">
        <v>1</v>
      </c>
      <c r="H73" s="13">
        <v>0.01</v>
      </c>
      <c r="I73" s="370" t="s">
        <v>2490</v>
      </c>
      <c r="J73" s="370" t="s">
        <v>3681</v>
      </c>
      <c r="K73" s="370"/>
      <c r="L73" s="314" t="s">
        <v>2694</v>
      </c>
      <c r="M73" s="395" t="s">
        <v>150</v>
      </c>
    </row>
    <row r="74" spans="1:14">
      <c r="A74" t="s">
        <v>132</v>
      </c>
      <c r="B74" t="s">
        <v>134</v>
      </c>
      <c r="C74" t="s">
        <v>429</v>
      </c>
      <c r="D74" t="s">
        <v>134</v>
      </c>
      <c r="E74" t="s">
        <v>2272</v>
      </c>
      <c r="F74" s="394">
        <v>-3</v>
      </c>
      <c r="G74" s="13">
        <v>1</v>
      </c>
      <c r="H74" s="13">
        <v>0.01</v>
      </c>
      <c r="I74" s="370" t="s">
        <v>33</v>
      </c>
      <c r="J74" s="370" t="s">
        <v>3815</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3704</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3816</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3705</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3731</v>
      </c>
      <c r="C85" t="s">
        <v>2735</v>
      </c>
      <c r="D85" s="317" t="s">
        <v>348</v>
      </c>
      <c r="E85" t="s">
        <v>2733</v>
      </c>
      <c r="F85" s="386">
        <v>0</v>
      </c>
      <c r="G85" s="386">
        <v>1</v>
      </c>
      <c r="H85" s="386">
        <v>0.01</v>
      </c>
      <c r="I85" s="370" t="s">
        <v>2734</v>
      </c>
      <c r="J85" s="314" t="s">
        <v>3684</v>
      </c>
      <c r="K85" s="314" t="s">
        <v>341</v>
      </c>
      <c r="L85" s="314" t="s">
        <v>2696</v>
      </c>
      <c r="M85" s="395" t="s">
        <v>150</v>
      </c>
      <c r="N85" s="314"/>
    </row>
    <row r="86" spans="1:14">
      <c r="A86" s="317" t="s">
        <v>2476</v>
      </c>
      <c r="B86" s="317" t="s">
        <v>3794</v>
      </c>
      <c r="C86" t="s">
        <v>2477</v>
      </c>
      <c r="D86" s="317" t="s">
        <v>3794</v>
      </c>
      <c r="E86" t="s">
        <v>2480</v>
      </c>
      <c r="F86" s="386">
        <v>0</v>
      </c>
      <c r="G86" s="386">
        <v>1</v>
      </c>
      <c r="H86" s="386">
        <v>0.01</v>
      </c>
      <c r="I86" s="370" t="s">
        <v>2481</v>
      </c>
      <c r="J86" s="314" t="s">
        <v>3796</v>
      </c>
      <c r="K86" s="314"/>
      <c r="L86" s="314" t="s">
        <v>2697</v>
      </c>
      <c r="M86" s="395"/>
      <c r="N86" s="314"/>
    </row>
    <row r="87" spans="1:14">
      <c r="A87" s="317" t="s">
        <v>2476</v>
      </c>
      <c r="B87" t="s">
        <v>3795</v>
      </c>
      <c r="C87" t="s">
        <v>3791</v>
      </c>
      <c r="D87" t="s">
        <v>3792</v>
      </c>
      <c r="E87" t="s">
        <v>3793</v>
      </c>
      <c r="F87">
        <v>0</v>
      </c>
      <c r="G87">
        <v>1</v>
      </c>
      <c r="H87">
        <v>1</v>
      </c>
      <c r="I87" s="370" t="s">
        <v>29</v>
      </c>
      <c r="J87" s="314" t="s">
        <v>3797</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3671</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3685</v>
      </c>
      <c r="C96" t="s">
        <v>3688</v>
      </c>
      <c r="D96" s="184"/>
      <c r="E96" s="184"/>
      <c r="F96">
        <v>0</v>
      </c>
      <c r="G96">
        <v>1</v>
      </c>
      <c r="H96">
        <v>1</v>
      </c>
      <c r="I96" s="370" t="s">
        <v>29</v>
      </c>
      <c r="J96" t="s">
        <v>3691</v>
      </c>
    </row>
    <row r="97" spans="1:13">
      <c r="A97" t="s">
        <v>10</v>
      </c>
      <c r="B97" t="s">
        <v>3686</v>
      </c>
      <c r="C97" t="s">
        <v>3689</v>
      </c>
      <c r="D97" s="184"/>
      <c r="E97" s="184"/>
      <c r="F97">
        <v>0</v>
      </c>
      <c r="G97">
        <v>1</v>
      </c>
      <c r="H97">
        <v>1</v>
      </c>
      <c r="I97" s="370" t="s">
        <v>29</v>
      </c>
      <c r="J97" t="s">
        <v>3692</v>
      </c>
    </row>
    <row r="98" spans="1:13">
      <c r="A98" t="s">
        <v>10</v>
      </c>
      <c r="B98" t="s">
        <v>3687</v>
      </c>
      <c r="C98" t="s">
        <v>3690</v>
      </c>
      <c r="D98" s="184"/>
      <c r="E98" s="184"/>
      <c r="F98">
        <v>0</v>
      </c>
      <c r="G98">
        <v>1</v>
      </c>
      <c r="H98">
        <v>1</v>
      </c>
      <c r="I98" s="370" t="s">
        <v>29</v>
      </c>
      <c r="J98" t="s">
        <v>3693</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3734</v>
      </c>
      <c r="E104" s="390" t="s">
        <v>2800</v>
      </c>
      <c r="F104" s="13">
        <v>0</v>
      </c>
      <c r="G104" s="13">
        <v>1</v>
      </c>
      <c r="H104" s="394">
        <v>0.01</v>
      </c>
      <c r="I104" s="370" t="s">
        <v>33</v>
      </c>
      <c r="J104" s="370" t="s">
        <v>3383</v>
      </c>
      <c r="K104" s="314" t="s">
        <v>2803</v>
      </c>
      <c r="L104" s="314" t="s">
        <v>2802</v>
      </c>
      <c r="M104" s="396" t="s">
        <v>2801</v>
      </c>
    </row>
    <row r="105" spans="1:13">
      <c r="A105" s="317" t="s">
        <v>2655</v>
      </c>
      <c r="B105" s="317" t="s">
        <v>3719</v>
      </c>
      <c r="C105" t="s">
        <v>3720</v>
      </c>
      <c r="D105" s="317" t="s">
        <v>3734</v>
      </c>
      <c r="E105" s="390" t="s">
        <v>3721</v>
      </c>
      <c r="F105" s="13">
        <v>0</v>
      </c>
      <c r="G105" s="13">
        <v>1</v>
      </c>
      <c r="H105" s="394">
        <v>0.01</v>
      </c>
      <c r="I105" s="370" t="s">
        <v>33</v>
      </c>
      <c r="J105" s="370" t="s">
        <v>3723</v>
      </c>
      <c r="K105" s="314"/>
      <c r="L105" s="314"/>
      <c r="M105" s="396" t="s">
        <v>3722</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3610</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3869</v>
      </c>
      <c r="C114" t="s">
        <v>3872</v>
      </c>
      <c r="D114" s="184"/>
      <c r="E114" t="s">
        <v>3873</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3611</v>
      </c>
      <c r="C119" t="s">
        <v>3612</v>
      </c>
      <c r="D119" s="184"/>
      <c r="E119" t="s">
        <v>3613</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F1976" zoomScale="85" zoomScaleNormal="85" workbookViewId="0">
      <selection activeCell="K1984" sqref="K1984"/>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3657</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3871</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3615</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3787</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3736</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3802</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3740</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3727</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3695</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3863</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3618</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3622</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3628</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3798</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3655</v>
      </c>
      <c r="F666" t="s">
        <v>3079</v>
      </c>
      <c r="G666" s="45" t="s">
        <v>3655</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3655</v>
      </c>
      <c r="F674" t="s">
        <v>2755</v>
      </c>
      <c r="G674" s="45" t="s">
        <v>3655</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3655</v>
      </c>
      <c r="F682" t="s">
        <v>3020</v>
      </c>
      <c r="G682" s="45" t="s">
        <v>3655</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3655</v>
      </c>
      <c r="F690" t="s">
        <v>3021</v>
      </c>
      <c r="G690" s="45" t="s">
        <v>3655</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3655</v>
      </c>
      <c r="F698" t="s">
        <v>3022</v>
      </c>
      <c r="G698" s="45" t="s">
        <v>3655</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3655</v>
      </c>
      <c r="F706" t="s">
        <v>3023</v>
      </c>
      <c r="G706" s="45" t="s">
        <v>3655</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3655</v>
      </c>
      <c r="F714" t="s">
        <v>3024</v>
      </c>
      <c r="G714" s="45" t="s">
        <v>3655</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3655</v>
      </c>
      <c r="F722" t="s">
        <v>3025</v>
      </c>
      <c r="G722" s="45" t="s">
        <v>3655</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3655</v>
      </c>
      <c r="F730" t="s">
        <v>3026</v>
      </c>
      <c r="G730" s="45" t="s">
        <v>3655</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3655</v>
      </c>
      <c r="F738" t="s">
        <v>2575</v>
      </c>
      <c r="G738" s="45" t="s">
        <v>3655</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3655</v>
      </c>
      <c r="F746" t="s">
        <v>3027</v>
      </c>
      <c r="G746" s="45" t="s">
        <v>3655</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3655</v>
      </c>
      <c r="F754" t="s">
        <v>3028</v>
      </c>
      <c r="G754" s="45" t="s">
        <v>3655</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3655</v>
      </c>
      <c r="F762" t="s">
        <v>3029</v>
      </c>
      <c r="G762" s="45" t="s">
        <v>3655</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3655</v>
      </c>
      <c r="F770" t="s">
        <v>2576</v>
      </c>
      <c r="G770" s="45" t="s">
        <v>3655</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3655</v>
      </c>
      <c r="F778" t="s">
        <v>3030</v>
      </c>
      <c r="G778" s="45" t="s">
        <v>3655</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3655</v>
      </c>
      <c r="F786" t="s">
        <v>3031</v>
      </c>
      <c r="G786" s="45" t="s">
        <v>3655</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3655</v>
      </c>
      <c r="F794" t="s">
        <v>3032</v>
      </c>
      <c r="G794" s="45" t="s">
        <v>3655</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3655</v>
      </c>
      <c r="F802" t="s">
        <v>3033</v>
      </c>
      <c r="G802" s="45" t="s">
        <v>3655</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3655</v>
      </c>
      <c r="F810" t="s">
        <v>3034</v>
      </c>
      <c r="G810" s="45" t="s">
        <v>3655</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3655</v>
      </c>
      <c r="F818" t="s">
        <v>3035</v>
      </c>
      <c r="G818" s="45" t="s">
        <v>3655</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3655</v>
      </c>
      <c r="F826" t="s">
        <v>3036</v>
      </c>
      <c r="G826" s="45" t="s">
        <v>3655</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3655</v>
      </c>
      <c r="F834" t="s">
        <v>3037</v>
      </c>
      <c r="G834" s="45" t="s">
        <v>3655</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3655</v>
      </c>
      <c r="F842" t="s">
        <v>3038</v>
      </c>
      <c r="G842" s="45" t="s">
        <v>3655</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3655</v>
      </c>
      <c r="F850" t="s">
        <v>3080</v>
      </c>
      <c r="G850" s="45" t="s">
        <v>3655</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3655</v>
      </c>
      <c r="F858" t="s">
        <v>3039</v>
      </c>
      <c r="G858" s="45" t="s">
        <v>3655</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3772</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3655</v>
      </c>
      <c r="F1121" t="s">
        <v>3079</v>
      </c>
      <c r="G1121" s="45" t="s">
        <v>3655</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3655</v>
      </c>
      <c r="F1129" t="s">
        <v>2755</v>
      </c>
      <c r="G1129" s="45" t="s">
        <v>3655</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3655</v>
      </c>
      <c r="F1137" t="s">
        <v>3020</v>
      </c>
      <c r="G1137" s="45" t="s">
        <v>3655</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3655</v>
      </c>
      <c r="F1145" t="s">
        <v>3021</v>
      </c>
      <c r="G1145" s="45" t="s">
        <v>3655</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3655</v>
      </c>
      <c r="F1153" t="s">
        <v>3022</v>
      </c>
      <c r="G1153" s="45" t="s">
        <v>3655</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3655</v>
      </c>
      <c r="F1161" t="s">
        <v>3023</v>
      </c>
      <c r="G1161" s="45" t="s">
        <v>3655</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3655</v>
      </c>
      <c r="F1169" t="s">
        <v>3024</v>
      </c>
      <c r="G1169" s="45" t="s">
        <v>3655</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3655</v>
      </c>
      <c r="F1177" t="s">
        <v>3025</v>
      </c>
      <c r="G1177" s="45" t="s">
        <v>3655</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3655</v>
      </c>
      <c r="F1185" t="s">
        <v>3026</v>
      </c>
      <c r="G1185" s="45" t="s">
        <v>3655</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3655</v>
      </c>
      <c r="F1193" t="s">
        <v>2575</v>
      </c>
      <c r="G1193" s="45" t="s">
        <v>3655</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3655</v>
      </c>
      <c r="F1201" t="s">
        <v>3027</v>
      </c>
      <c r="G1201" s="45" t="s">
        <v>3655</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3655</v>
      </c>
      <c r="F1209" t="s">
        <v>3028</v>
      </c>
      <c r="G1209" s="45" t="s">
        <v>3655</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3655</v>
      </c>
      <c r="F1217" t="s">
        <v>3029</v>
      </c>
      <c r="G1217" s="45" t="s">
        <v>3655</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3655</v>
      </c>
      <c r="F1225" t="s">
        <v>2576</v>
      </c>
      <c r="G1225" s="45" t="s">
        <v>3655</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3655</v>
      </c>
      <c r="F1233" t="s">
        <v>3030</v>
      </c>
      <c r="G1233" s="45" t="s">
        <v>3655</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3655</v>
      </c>
      <c r="F1241" t="s">
        <v>3031</v>
      </c>
      <c r="G1241" s="45" t="s">
        <v>3655</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3655</v>
      </c>
      <c r="F1249" t="s">
        <v>3032</v>
      </c>
      <c r="G1249" s="45" t="s">
        <v>3655</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3655</v>
      </c>
      <c r="F1257" t="s">
        <v>3033</v>
      </c>
      <c r="G1257" s="45" t="s">
        <v>3655</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3655</v>
      </c>
      <c r="F1265" t="s">
        <v>3034</v>
      </c>
      <c r="G1265" s="45" t="s">
        <v>3655</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3655</v>
      </c>
      <c r="F1273" t="s">
        <v>3035</v>
      </c>
      <c r="G1273" s="45" t="s">
        <v>3655</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3655</v>
      </c>
      <c r="F1281" t="s">
        <v>3036</v>
      </c>
      <c r="G1281" s="45" t="s">
        <v>3655</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3655</v>
      </c>
      <c r="F1289" t="s">
        <v>3037</v>
      </c>
      <c r="G1289" s="45" t="s">
        <v>3655</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3655</v>
      </c>
      <c r="F1297" t="s">
        <v>3038</v>
      </c>
      <c r="G1297" s="45" t="s">
        <v>3655</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3655</v>
      </c>
      <c r="F1305" t="s">
        <v>3080</v>
      </c>
      <c r="G1305" s="45" t="s">
        <v>3655</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3655</v>
      </c>
      <c r="F1313" t="s">
        <v>3039</v>
      </c>
      <c r="G1313" s="45" t="s">
        <v>3655</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3790</v>
      </c>
      <c r="D1577" s="45" t="s">
        <v>3825</v>
      </c>
      <c r="E1577" s="45"/>
      <c r="F1577" s="45" t="s">
        <v>3843</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3826</v>
      </c>
      <c r="E1578" s="45"/>
      <c r="F1578" s="45" t="s">
        <v>3844</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3827</v>
      </c>
      <c r="E1579" s="45"/>
      <c r="F1579" s="45" t="s">
        <v>3845</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3828</v>
      </c>
      <c r="E1580" s="45"/>
      <c r="F1580" s="45" t="s">
        <v>3846</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3829</v>
      </c>
      <c r="E1581" s="45"/>
      <c r="F1581" s="45" t="s">
        <v>3847</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3830</v>
      </c>
      <c r="E1582" s="45"/>
      <c r="F1582" s="45" t="s">
        <v>3848</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3831</v>
      </c>
      <c r="E1583" s="45"/>
      <c r="F1583" s="45" t="s">
        <v>3849</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3832</v>
      </c>
      <c r="E1584" s="45"/>
      <c r="F1584" s="45" t="s">
        <v>3850</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ht="30">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3833</v>
      </c>
      <c r="E1585" s="45"/>
      <c r="F1585" s="45" t="s">
        <v>3851</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3834</v>
      </c>
      <c r="E1586" s="45"/>
      <c r="F1586" s="45" t="s">
        <v>3852</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3835</v>
      </c>
      <c r="E1587" s="45"/>
      <c r="F1587" s="45" t="s">
        <v>3853</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3836</v>
      </c>
      <c r="E1588" s="45"/>
      <c r="F1588" s="45" t="s">
        <v>3854</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3837</v>
      </c>
      <c r="E1589" s="45"/>
      <c r="F1589" s="45" t="s">
        <v>3855</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3838</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3839</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3840</v>
      </c>
      <c r="E1592" s="45"/>
      <c r="F1592" s="45" t="s">
        <v>3856</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3841</v>
      </c>
      <c r="E1593" s="45"/>
      <c r="F1593" s="45" t="s">
        <v>3857</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30">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3842</v>
      </c>
      <c r="E1594" s="45"/>
      <c r="F1594" s="45" t="s">
        <v>3858</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3791</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3732</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3732</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3732</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3732</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3732</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3732</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3732</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3732</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3732</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3732</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3732</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3732</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3732</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3732</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3732</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3732</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3732</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3729</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3729</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3729</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3729</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3729</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3729</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3729</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3729</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3729</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3729</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3729</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3729</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3729</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3729</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3729</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3729</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3729</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3730</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3730</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3730</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3730</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3730</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3730</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3730</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3730</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3730</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3730</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3730</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3730</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3730</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3730</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3730</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3730</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3730</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3688</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3689</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3690</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30">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3720</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30">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3610</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3872</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3612</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B29" sqref="B29"/>
    </sheetView>
  </sheetViews>
  <sheetFormatPr defaultColWidth="9.140625" defaultRowHeight="15"/>
  <cols>
    <col min="1" max="2" width="76.8554687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3876</v>
      </c>
      <c r="B5" t="str">
        <f>A5</f>
        <v>g CO2e / 2024 dollar</v>
      </c>
    </row>
    <row r="6" spans="1:2">
      <c r="A6" s="197" t="s">
        <v>2319</v>
      </c>
      <c r="B6" t="str">
        <f t="shared" ref="B6:B46" si="0">A6</f>
        <v>thousand metric tons / year</v>
      </c>
    </row>
    <row r="7" spans="1:2">
      <c r="A7" s="197" t="s">
        <v>3877</v>
      </c>
      <c r="B7" t="str">
        <f>A7</f>
        <v>g CO2 / 2024 dollar</v>
      </c>
    </row>
    <row r="8" spans="1:2" ht="30">
      <c r="A8" s="197" t="s">
        <v>3878</v>
      </c>
      <c r="B8" t="str">
        <f t="shared" si="0"/>
        <v>2024 dollars / metric ton CO2e abated, Annual average abatement (million metric tons CO2e)</v>
      </c>
    </row>
    <row r="9" spans="1:2">
      <c r="A9" s="197" t="s">
        <v>3879</v>
      </c>
      <c r="B9" t="str">
        <f t="shared" si="0"/>
        <v>billion 2024 dollars / year</v>
      </c>
    </row>
    <row r="10" spans="1:2">
      <c r="A10" s="197" t="s">
        <v>3880</v>
      </c>
      <c r="B10" t="str">
        <f t="shared" si="0"/>
        <v>billion 2024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3881</v>
      </c>
      <c r="B14" t="str">
        <f t="shared" si="0"/>
        <v>2024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3882</v>
      </c>
      <c r="B20" t="str">
        <f t="shared" si="0"/>
        <v>kilowatt-hour / 2024 dollar</v>
      </c>
    </row>
    <row r="21" spans="1:2">
      <c r="A21" s="197" t="s">
        <v>354</v>
      </c>
      <c r="B21" t="str">
        <f t="shared" si="0"/>
        <v>gigawatts (GW) / year</v>
      </c>
    </row>
    <row r="22" spans="1:2">
      <c r="A22" s="197" t="s">
        <v>3883</v>
      </c>
      <c r="B22" t="str">
        <f t="shared" si="0"/>
        <v>2024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3884</v>
      </c>
      <c r="B31" t="str">
        <f>A31</f>
        <v>thousand BTU / 2024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3885</v>
      </c>
      <c r="B37" t="str">
        <f t="shared" si="0"/>
        <v>2024 dollars / short ton</v>
      </c>
    </row>
    <row r="38" spans="1:2">
      <c r="A38" s="197" t="s">
        <v>3886</v>
      </c>
      <c r="B38" t="str">
        <f t="shared" si="0"/>
        <v>2024 dollars / thousand cubic feet</v>
      </c>
    </row>
    <row r="39" spans="1:2">
      <c r="A39" s="197" t="s">
        <v>3887</v>
      </c>
      <c r="B39" t="str">
        <f t="shared" si="0"/>
        <v>2024 dollars / gallon</v>
      </c>
    </row>
    <row r="40" spans="1:2">
      <c r="A40" s="197" t="s">
        <v>3888</v>
      </c>
      <c r="B40" t="str">
        <f t="shared" si="0"/>
        <v>2024 dollars / barrel of oil</v>
      </c>
    </row>
    <row r="41" spans="1:2">
      <c r="A41" s="197" t="s">
        <v>3889</v>
      </c>
      <c r="B41" t="str">
        <f t="shared" si="0"/>
        <v>2024 dollars / kg</v>
      </c>
    </row>
    <row r="42" spans="1:2">
      <c r="A42" s="197" t="s">
        <v>3890</v>
      </c>
      <c r="B42" t="str">
        <f t="shared" si="0"/>
        <v>2024 dollars / kilowatt-hour (kWh)</v>
      </c>
    </row>
    <row r="43" spans="1:2">
      <c r="A43" s="197" t="s">
        <v>3883</v>
      </c>
      <c r="B43" t="str">
        <f t="shared" ref="B43" si="1">A43</f>
        <v>2024 dollars / megawatt-hour (MWh)</v>
      </c>
    </row>
    <row r="44" spans="1:2">
      <c r="A44" s="197" t="s">
        <v>3278</v>
      </c>
      <c r="B44" t="str">
        <f t="shared" si="0"/>
        <v>cost of eqpt. to capture 1 metric ton CO2e/yr (2020 dollars)</v>
      </c>
    </row>
    <row r="45" spans="1:2">
      <c r="A45" s="197" t="s">
        <v>3891</v>
      </c>
      <c r="B45" t="str">
        <f t="shared" si="0"/>
        <v>million 2024 dollars / megawatt (MW)</v>
      </c>
    </row>
    <row r="46" spans="1:2">
      <c r="A46" s="197" t="s">
        <v>3892</v>
      </c>
      <c r="B46" t="str">
        <f t="shared" si="0"/>
        <v>cost of eqpt. to produce 1 kg H2/yr (2024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30">
      <c r="A4" s="2" t="s">
        <v>2325</v>
      </c>
      <c r="B4" s="1" t="s">
        <v>3466</v>
      </c>
      <c r="C4" s="43">
        <v>1</v>
      </c>
      <c r="D4" s="1" t="s">
        <v>63</v>
      </c>
      <c r="E4" s="1" t="s">
        <v>64</v>
      </c>
      <c r="F4" s="1" t="str">
        <f>UnitControlCenter!B4</f>
        <v>million metric tons</v>
      </c>
      <c r="G4" s="1" t="s">
        <v>3469</v>
      </c>
      <c r="J4" s="1" t="s">
        <v>3563</v>
      </c>
    </row>
    <row r="5" spans="1:10" ht="30">
      <c r="A5" s="2" t="s">
        <v>2325</v>
      </c>
      <c r="B5" s="1" t="s">
        <v>3467</v>
      </c>
      <c r="C5" s="47">
        <v>1</v>
      </c>
      <c r="D5" s="2" t="s">
        <v>63</v>
      </c>
      <c r="E5" s="2" t="s">
        <v>64</v>
      </c>
      <c r="F5" s="1" t="str">
        <f>UnitControlCenter!B4</f>
        <v>million metric tons</v>
      </c>
      <c r="G5" s="1" t="s">
        <v>3470</v>
      </c>
    </row>
    <row r="6" spans="1:10" ht="90">
      <c r="A6" s="2" t="s">
        <v>2325</v>
      </c>
      <c r="B6" s="2" t="s">
        <v>2328</v>
      </c>
      <c r="C6" s="43">
        <v>1</v>
      </c>
      <c r="D6" s="1" t="s">
        <v>65</v>
      </c>
      <c r="E6" s="1" t="s">
        <v>66</v>
      </c>
      <c r="F6" s="1" t="str">
        <f>UnitControlCenter!$B$3</f>
        <v>million metric tons / year</v>
      </c>
      <c r="G6" s="1" t="s">
        <v>2791</v>
      </c>
      <c r="H6" s="1" t="s">
        <v>2792</v>
      </c>
      <c r="I6" s="1" t="s">
        <v>2793</v>
      </c>
    </row>
    <row r="7" spans="1:10" ht="30">
      <c r="A7" s="2" t="s">
        <v>2325</v>
      </c>
      <c r="B7" s="2" t="s">
        <v>2329</v>
      </c>
      <c r="C7" s="43">
        <v>1</v>
      </c>
      <c r="D7" s="1" t="s">
        <v>65</v>
      </c>
      <c r="E7" s="1" t="s">
        <v>66</v>
      </c>
      <c r="F7" s="1" t="str">
        <f>UnitControlCenter!$B$3</f>
        <v>million metric tons / year</v>
      </c>
      <c r="G7" s="1" t="s">
        <v>2794</v>
      </c>
      <c r="H7" s="1" t="s">
        <v>2795</v>
      </c>
      <c r="I7" s="1" t="s">
        <v>2796</v>
      </c>
    </row>
    <row r="8" spans="1:10" ht="30">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2024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90.75" thickBot="1">
      <c r="A18" s="192" t="s">
        <v>2325</v>
      </c>
      <c r="B18" s="192" t="s">
        <v>3667</v>
      </c>
      <c r="C18" s="199">
        <v>1</v>
      </c>
      <c r="D18" s="193" t="s">
        <v>65</v>
      </c>
      <c r="E18" s="193" t="s">
        <v>66</v>
      </c>
      <c r="F18" s="193" t="s">
        <v>351</v>
      </c>
      <c r="G18" s="193" t="s">
        <v>3668</v>
      </c>
      <c r="H18" s="193" t="s">
        <v>3706</v>
      </c>
      <c r="I18" s="193" t="s">
        <v>3669</v>
      </c>
      <c r="J18" s="193"/>
    </row>
    <row r="19" spans="1:10" ht="105">
      <c r="A19" s="2" t="s">
        <v>2331</v>
      </c>
      <c r="B19" s="2" t="s">
        <v>2218</v>
      </c>
      <c r="C19" s="43">
        <v>1</v>
      </c>
      <c r="D19" s="1" t="s">
        <v>65</v>
      </c>
      <c r="E19" s="1" t="s">
        <v>66</v>
      </c>
      <c r="F19" s="1" t="str">
        <f>UnitControlCenter!$B$3</f>
        <v>million metric tons / year</v>
      </c>
      <c r="G19" s="1" t="s">
        <v>3294</v>
      </c>
      <c r="H19" s="1" t="s">
        <v>2792</v>
      </c>
      <c r="I19" s="1" t="s">
        <v>2793</v>
      </c>
    </row>
    <row r="20" spans="1:10" ht="105">
      <c r="A20" s="2" t="s">
        <v>2331</v>
      </c>
      <c r="B20" s="2" t="s">
        <v>2234</v>
      </c>
      <c r="C20" s="43">
        <v>1</v>
      </c>
      <c r="D20" s="1" t="s">
        <v>65</v>
      </c>
      <c r="E20" s="1" t="s">
        <v>66</v>
      </c>
      <c r="F20" s="1" t="str">
        <f>UnitControlCenter!$B$3</f>
        <v>million metric tons / year</v>
      </c>
      <c r="G20" s="1" t="s">
        <v>3306</v>
      </c>
      <c r="H20" s="1" t="s">
        <v>2792</v>
      </c>
      <c r="I20" s="1" t="s">
        <v>3295</v>
      </c>
    </row>
    <row r="21" spans="1:10" ht="105">
      <c r="A21" s="2" t="s">
        <v>2331</v>
      </c>
      <c r="B21" s="2" t="s">
        <v>2236</v>
      </c>
      <c r="C21" s="43">
        <v>1</v>
      </c>
      <c r="D21" s="1" t="s">
        <v>65</v>
      </c>
      <c r="E21" s="1" t="s">
        <v>66</v>
      </c>
      <c r="F21" s="1" t="str">
        <f>UnitControlCenter!$B$3</f>
        <v>million metric tons / year</v>
      </c>
      <c r="G21" s="1" t="s">
        <v>3307</v>
      </c>
      <c r="H21" s="1" t="s">
        <v>2792</v>
      </c>
      <c r="I21" s="1" t="s">
        <v>3296</v>
      </c>
    </row>
    <row r="22" spans="1:10" ht="105">
      <c r="A22" s="2" t="s">
        <v>2331</v>
      </c>
      <c r="B22" s="2" t="s">
        <v>2318</v>
      </c>
      <c r="C22" s="43">
        <v>1</v>
      </c>
      <c r="D22" s="1" t="s">
        <v>65</v>
      </c>
      <c r="E22" s="1" t="s">
        <v>66</v>
      </c>
      <c r="F22" s="1" t="str">
        <f>UnitControlCenter!$B$3</f>
        <v>million metric tons / year</v>
      </c>
      <c r="G22" s="1" t="s">
        <v>3308</v>
      </c>
      <c r="H22" s="1" t="s">
        <v>2792</v>
      </c>
      <c r="I22" s="1" t="s">
        <v>3297</v>
      </c>
    </row>
    <row r="23" spans="1:10" ht="105">
      <c r="A23" s="2" t="s">
        <v>2331</v>
      </c>
      <c r="B23" s="2" t="s">
        <v>2317</v>
      </c>
      <c r="C23" s="43">
        <v>1</v>
      </c>
      <c r="D23" s="1" t="s">
        <v>65</v>
      </c>
      <c r="E23" s="1" t="s">
        <v>66</v>
      </c>
      <c r="F23" s="1" t="str">
        <f>UnitControlCenter!$B$6</f>
        <v>thousand metric tons / year</v>
      </c>
      <c r="G23" s="1" t="s">
        <v>3309</v>
      </c>
      <c r="H23" s="1" t="s">
        <v>2792</v>
      </c>
      <c r="I23" s="1" t="s">
        <v>3298</v>
      </c>
    </row>
    <row r="24" spans="1:10" ht="105">
      <c r="A24" s="2" t="s">
        <v>2331</v>
      </c>
      <c r="B24" s="2" t="s">
        <v>2225</v>
      </c>
      <c r="C24" s="43">
        <v>1</v>
      </c>
      <c r="D24" s="1" t="s">
        <v>65</v>
      </c>
      <c r="E24" s="1" t="s">
        <v>66</v>
      </c>
      <c r="F24" s="1" t="str">
        <f>UnitControlCenter!$B$6</f>
        <v>thousand metric tons / year</v>
      </c>
      <c r="G24" s="1" t="s">
        <v>3310</v>
      </c>
      <c r="H24" s="1" t="s">
        <v>2792</v>
      </c>
      <c r="I24" s="1" t="s">
        <v>3299</v>
      </c>
    </row>
    <row r="25" spans="1:10" ht="105">
      <c r="A25" s="2" t="s">
        <v>2331</v>
      </c>
      <c r="B25" s="2" t="s">
        <v>2230</v>
      </c>
      <c r="C25" s="43">
        <v>1</v>
      </c>
      <c r="D25" s="1" t="s">
        <v>65</v>
      </c>
      <c r="E25" s="1" t="s">
        <v>66</v>
      </c>
      <c r="F25" s="1" t="str">
        <f>UnitControlCenter!$B$6</f>
        <v>thousand metric tons / year</v>
      </c>
      <c r="G25" s="1" t="s">
        <v>3311</v>
      </c>
      <c r="H25" s="1" t="s">
        <v>2792</v>
      </c>
      <c r="I25" s="1" t="s">
        <v>3300</v>
      </c>
    </row>
    <row r="26" spans="1:10" ht="105">
      <c r="A26" s="2" t="s">
        <v>2331</v>
      </c>
      <c r="B26" s="2" t="s">
        <v>2232</v>
      </c>
      <c r="C26" s="43">
        <v>1</v>
      </c>
      <c r="D26" s="1" t="s">
        <v>65</v>
      </c>
      <c r="E26" s="1" t="s">
        <v>66</v>
      </c>
      <c r="F26" s="1" t="str">
        <f>UnitControlCenter!$B$6</f>
        <v>thousand metric tons / year</v>
      </c>
      <c r="G26" s="1" t="s">
        <v>3312</v>
      </c>
      <c r="H26" s="1" t="s">
        <v>2792</v>
      </c>
      <c r="I26" s="1" t="s">
        <v>3301</v>
      </c>
    </row>
    <row r="27" spans="1:10" ht="105">
      <c r="A27" s="2" t="s">
        <v>2331</v>
      </c>
      <c r="B27" s="2" t="s">
        <v>2223</v>
      </c>
      <c r="C27" s="43">
        <v>1</v>
      </c>
      <c r="D27" s="1" t="s">
        <v>65</v>
      </c>
      <c r="E27" s="1" t="s">
        <v>66</v>
      </c>
      <c r="F27" s="1" t="str">
        <f>UnitControlCenter!$B$3</f>
        <v>million metric tons / year</v>
      </c>
      <c r="G27" s="1" t="s">
        <v>3313</v>
      </c>
      <c r="H27" s="1" t="s">
        <v>2792</v>
      </c>
      <c r="I27" s="1" t="s">
        <v>3302</v>
      </c>
    </row>
    <row r="28" spans="1:10" ht="105">
      <c r="A28" s="2" t="s">
        <v>2331</v>
      </c>
      <c r="B28" s="2" t="s">
        <v>2220</v>
      </c>
      <c r="C28" s="43">
        <v>1</v>
      </c>
      <c r="D28" s="1" t="s">
        <v>65</v>
      </c>
      <c r="E28" s="1" t="s">
        <v>66</v>
      </c>
      <c r="F28" s="1" t="str">
        <f>UnitControlCenter!$B$6</f>
        <v>thousand metric tons / year</v>
      </c>
      <c r="G28" s="1" t="s">
        <v>3314</v>
      </c>
      <c r="H28" s="1" t="s">
        <v>2792</v>
      </c>
      <c r="I28" s="1" t="s">
        <v>3303</v>
      </c>
    </row>
    <row r="29" spans="1:10" ht="105">
      <c r="A29" s="2" t="s">
        <v>2331</v>
      </c>
      <c r="B29" s="2" t="s">
        <v>2228</v>
      </c>
      <c r="C29" s="43">
        <v>1</v>
      </c>
      <c r="D29" s="1" t="s">
        <v>65</v>
      </c>
      <c r="E29" s="1" t="s">
        <v>66</v>
      </c>
      <c r="F29" s="1" t="str">
        <f>UnitControlCenter!$B$3</f>
        <v>million metric tons / year</v>
      </c>
      <c r="G29" s="1" t="s">
        <v>3315</v>
      </c>
      <c r="H29" s="1" t="s">
        <v>2792</v>
      </c>
      <c r="I29" s="1" t="s">
        <v>3304</v>
      </c>
    </row>
    <row r="30" spans="1:10" ht="105.75" thickBot="1">
      <c r="A30" s="192" t="s">
        <v>2331</v>
      </c>
      <c r="B30" s="192" t="s">
        <v>483</v>
      </c>
      <c r="C30" s="199">
        <v>1</v>
      </c>
      <c r="D30" s="1" t="s">
        <v>65</v>
      </c>
      <c r="E30" s="1" t="s">
        <v>66</v>
      </c>
      <c r="F30" s="193" t="str">
        <f>UnitControlCenter!$B$3</f>
        <v>million metric tons / year</v>
      </c>
      <c r="G30" s="1" t="s">
        <v>3316</v>
      </c>
      <c r="H30" s="1" t="s">
        <v>2792</v>
      </c>
      <c r="I30" s="1" t="s">
        <v>3305</v>
      </c>
    </row>
    <row r="31" spans="1:10" ht="75">
      <c r="A31" s="2" t="s">
        <v>2332</v>
      </c>
      <c r="B31" s="2" t="s">
        <v>2328</v>
      </c>
      <c r="C31" s="43">
        <v>1</v>
      </c>
      <c r="D31" s="1" t="s">
        <v>65</v>
      </c>
      <c r="E31" s="1" t="s">
        <v>66</v>
      </c>
      <c r="F31" s="1" t="str">
        <f>UnitControlCenter!$B$3</f>
        <v>million metric tons / year</v>
      </c>
      <c r="G31" s="1" t="s">
        <v>2874</v>
      </c>
      <c r="H31" s="1" t="s">
        <v>2875</v>
      </c>
      <c r="I31" s="1" t="s">
        <v>2876</v>
      </c>
    </row>
    <row r="32" spans="1:10" ht="105">
      <c r="A32" s="2" t="s">
        <v>2332</v>
      </c>
      <c r="B32" s="2" t="s">
        <v>2493</v>
      </c>
      <c r="C32" s="43">
        <v>1</v>
      </c>
      <c r="D32" s="1" t="s">
        <v>65</v>
      </c>
      <c r="E32" s="1" t="s">
        <v>66</v>
      </c>
      <c r="F32" s="1" t="str">
        <f>UnitControlCenter!$B$3</f>
        <v>million metric tons / year</v>
      </c>
      <c r="G32" s="1" t="s">
        <v>2877</v>
      </c>
      <c r="H32" s="1" t="s">
        <v>2878</v>
      </c>
      <c r="I32" s="1" t="s">
        <v>2879</v>
      </c>
    </row>
    <row r="33" spans="1:10" ht="60">
      <c r="A33" s="2" t="s">
        <v>2332</v>
      </c>
      <c r="B33" s="2" t="s">
        <v>2333</v>
      </c>
      <c r="C33" s="43">
        <v>1</v>
      </c>
      <c r="D33" s="1" t="s">
        <v>65</v>
      </c>
      <c r="E33" s="1" t="s">
        <v>66</v>
      </c>
      <c r="F33" s="1" t="str">
        <f>UnitControlCenter!$B$3</f>
        <v>million metric tons / year</v>
      </c>
      <c r="G33" s="1" t="s">
        <v>2880</v>
      </c>
      <c r="H33" s="1" t="s">
        <v>2881</v>
      </c>
      <c r="I33" s="1" t="s">
        <v>2882</v>
      </c>
    </row>
    <row r="34" spans="1:10" ht="15.75" thickBot="1">
      <c r="A34" s="192" t="s">
        <v>2332</v>
      </c>
      <c r="B34" s="192" t="s">
        <v>2862</v>
      </c>
      <c r="C34" s="199">
        <v>0</v>
      </c>
      <c r="D34" s="193" t="s">
        <v>63</v>
      </c>
      <c r="E34" s="193" t="s">
        <v>64</v>
      </c>
      <c r="F34" s="193" t="str">
        <f>UnitControlCenter!$B$7</f>
        <v>g CO2 / 2024 dollar</v>
      </c>
      <c r="G34" s="193" t="s">
        <v>2815</v>
      </c>
      <c r="H34" s="193"/>
      <c r="I34" s="193"/>
      <c r="J34" s="193"/>
    </row>
    <row r="35" spans="1:10" ht="105">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30">
      <c r="A40" s="2" t="s">
        <v>2724</v>
      </c>
      <c r="B40" s="2" t="s">
        <v>9</v>
      </c>
      <c r="C40" s="43">
        <v>1</v>
      </c>
      <c r="D40" s="1" t="s">
        <v>63</v>
      </c>
      <c r="E40" s="1" t="s">
        <v>2967</v>
      </c>
      <c r="F40" s="1" t="str">
        <f>UnitControlCenter!$B$3</f>
        <v>million metric tons / year</v>
      </c>
      <c r="G40" s="1" t="s">
        <v>3008</v>
      </c>
    </row>
    <row r="41" spans="1:10" ht="15.75" thickBot="1">
      <c r="A41" s="192" t="s">
        <v>2724</v>
      </c>
      <c r="B41" s="192" t="s">
        <v>4</v>
      </c>
      <c r="C41" s="199">
        <v>1</v>
      </c>
      <c r="D41" s="193" t="s">
        <v>63</v>
      </c>
      <c r="E41" s="193" t="s">
        <v>2967</v>
      </c>
      <c r="F41" s="193" t="str">
        <f>UnitControlCenter!$B$3</f>
        <v>million metric tons / year</v>
      </c>
      <c r="G41" s="193" t="s">
        <v>2432</v>
      </c>
      <c r="H41" s="193"/>
      <c r="I41" s="193"/>
      <c r="J41" s="193"/>
    </row>
    <row r="42" spans="1:10" ht="45">
      <c r="A42" s="2" t="s">
        <v>355</v>
      </c>
      <c r="B42" s="2" t="s">
        <v>2934</v>
      </c>
      <c r="C42" s="43">
        <v>1</v>
      </c>
      <c r="D42" s="1" t="s">
        <v>65</v>
      </c>
      <c r="E42" s="1" t="s">
        <v>437</v>
      </c>
      <c r="F42" s="1" t="str">
        <f>UnitControlCenter!$B$8</f>
        <v>2024 dollars / metric ton CO2e abated, Annual average abatement (million metric tons CO2e)</v>
      </c>
      <c r="G42" s="1" t="s">
        <v>3009</v>
      </c>
    </row>
    <row r="43" spans="1:10" ht="45.75" thickBot="1">
      <c r="A43" s="192" t="s">
        <v>355</v>
      </c>
      <c r="B43" s="192" t="s">
        <v>2935</v>
      </c>
      <c r="C43" s="199">
        <v>1</v>
      </c>
      <c r="D43" s="193" t="s">
        <v>65</v>
      </c>
      <c r="E43" s="193" t="s">
        <v>437</v>
      </c>
      <c r="F43" s="193" t="str">
        <f>UnitControlCenter!$B$8</f>
        <v>2024 dollars / metric ton CO2e abated, Annual average abatement (million metric tons CO2e)</v>
      </c>
      <c r="G43" s="193" t="s">
        <v>3009</v>
      </c>
      <c r="H43" s="193"/>
      <c r="I43" s="193"/>
      <c r="J43" s="193"/>
    </row>
    <row r="44" spans="1:10" ht="45">
      <c r="A44" s="2" t="s">
        <v>2334</v>
      </c>
      <c r="B44" s="2" t="s">
        <v>2938</v>
      </c>
      <c r="C44" s="43">
        <v>1</v>
      </c>
      <c r="D44" s="1" t="s">
        <v>65</v>
      </c>
      <c r="E44" s="1" t="s">
        <v>64</v>
      </c>
      <c r="F44" s="1" t="str">
        <f>UnitControlCenter!$B$9</f>
        <v>billion 2024 dollars / year</v>
      </c>
      <c r="G44" s="1" t="s">
        <v>2936</v>
      </c>
      <c r="H44" s="1" t="s">
        <v>2412</v>
      </c>
      <c r="I44" s="1" t="s">
        <v>2396</v>
      </c>
    </row>
    <row r="45" spans="1:10">
      <c r="A45" s="2" t="s">
        <v>2334</v>
      </c>
      <c r="B45" s="191" t="s">
        <v>2743</v>
      </c>
      <c r="C45" s="43">
        <v>1</v>
      </c>
      <c r="D45" s="1" t="s">
        <v>63</v>
      </c>
      <c r="E45" s="1" t="s">
        <v>64</v>
      </c>
      <c r="F45" s="1" t="str">
        <f>UnitControlCenter!$B$9</f>
        <v>billion 2024 dollars / year</v>
      </c>
      <c r="G45" s="1" t="s">
        <v>2737</v>
      </c>
    </row>
    <row r="46" spans="1:10" ht="75">
      <c r="A46" s="2" t="s">
        <v>2334</v>
      </c>
      <c r="B46" s="2" t="s">
        <v>2925</v>
      </c>
      <c r="C46" s="43">
        <v>1</v>
      </c>
      <c r="D46" s="1" t="s">
        <v>65</v>
      </c>
      <c r="E46" s="1" t="s">
        <v>66</v>
      </c>
      <c r="F46" s="1" t="str">
        <f>UnitControlCenter!$B$9</f>
        <v>billion 2024 dollars / year</v>
      </c>
      <c r="G46" s="1" t="s">
        <v>2926</v>
      </c>
      <c r="H46" s="1" t="s">
        <v>2927</v>
      </c>
      <c r="I46" s="1" t="s">
        <v>2928</v>
      </c>
    </row>
    <row r="47" spans="1:10" ht="30">
      <c r="A47" s="2" t="s">
        <v>2334</v>
      </c>
      <c r="B47" s="191" t="s">
        <v>2929</v>
      </c>
      <c r="C47" s="43">
        <v>1</v>
      </c>
      <c r="D47" s="1" t="s">
        <v>63</v>
      </c>
      <c r="E47" s="1" t="s">
        <v>64</v>
      </c>
      <c r="F47" s="1" t="str">
        <f>UnitControlCenter!$B$10</f>
        <v>billion 2024 dollars</v>
      </c>
      <c r="G47" s="1" t="s">
        <v>2930</v>
      </c>
    </row>
    <row r="48" spans="1:10" ht="30">
      <c r="A48" s="2" t="s">
        <v>2334</v>
      </c>
      <c r="B48" s="191" t="s">
        <v>2931</v>
      </c>
      <c r="C48" s="43">
        <v>1</v>
      </c>
      <c r="D48" s="1" t="s">
        <v>63</v>
      </c>
      <c r="E48" s="1" t="s">
        <v>64</v>
      </c>
      <c r="F48" s="1" t="str">
        <f>UnitControlCenter!$B$9</f>
        <v>billion 2024 dollars / year</v>
      </c>
      <c r="G48" s="1" t="s">
        <v>2932</v>
      </c>
    </row>
    <row r="49" spans="1:10" ht="150.75" thickBot="1">
      <c r="A49" s="192" t="s">
        <v>2334</v>
      </c>
      <c r="B49" s="194" t="s">
        <v>3005</v>
      </c>
      <c r="C49" s="199">
        <v>1</v>
      </c>
      <c r="D49" s="193" t="s">
        <v>65</v>
      </c>
      <c r="E49" s="193" t="s">
        <v>64</v>
      </c>
      <c r="F49" s="193" t="str">
        <f>UnitControlCenter!$B$9</f>
        <v>billion 2024 dollars / year</v>
      </c>
      <c r="G49" s="193" t="s">
        <v>3868</v>
      </c>
      <c r="H49" s="193" t="s">
        <v>3867</v>
      </c>
      <c r="I49" s="193" t="s">
        <v>3870</v>
      </c>
      <c r="J49" s="193"/>
    </row>
    <row r="50" spans="1:10" ht="45">
      <c r="A50" s="2" t="s">
        <v>2849</v>
      </c>
      <c r="B50" s="191" t="s">
        <v>2866</v>
      </c>
      <c r="C50" s="43">
        <v>1</v>
      </c>
      <c r="D50" s="1" t="s">
        <v>65</v>
      </c>
      <c r="E50" s="1" t="s">
        <v>64</v>
      </c>
      <c r="F50" s="1" t="str">
        <f>UnitControlCenter!$B$11</f>
        <v>jobs</v>
      </c>
      <c r="G50" s="1" t="s">
        <v>2857</v>
      </c>
      <c r="H50" s="1" t="s">
        <v>2856</v>
      </c>
      <c r="I50" s="1" t="s">
        <v>2397</v>
      </c>
    </row>
    <row r="51" spans="1:10" ht="30">
      <c r="A51" s="2" t="s">
        <v>2849</v>
      </c>
      <c r="B51" s="191" t="s">
        <v>3258</v>
      </c>
      <c r="C51" s="43">
        <v>0</v>
      </c>
      <c r="D51" s="1" t="s">
        <v>65</v>
      </c>
      <c r="E51" s="1" t="s">
        <v>66</v>
      </c>
      <c r="F51" s="1" t="str">
        <f>UnitControlCenter!$B$11</f>
        <v>jobs</v>
      </c>
      <c r="G51" s="1" t="s">
        <v>3145</v>
      </c>
      <c r="H51" s="1" t="s">
        <v>3146</v>
      </c>
      <c r="I51" s="1" t="s">
        <v>3147</v>
      </c>
    </row>
    <row r="52" spans="1:10" ht="30">
      <c r="A52" s="2" t="s">
        <v>2849</v>
      </c>
      <c r="B52" s="191" t="s">
        <v>3259</v>
      </c>
      <c r="C52" s="43">
        <v>0</v>
      </c>
      <c r="D52" s="1" t="s">
        <v>65</v>
      </c>
      <c r="E52" s="1" t="s">
        <v>64</v>
      </c>
      <c r="F52" s="1" t="str">
        <f>UnitControlCenter!$B$13</f>
        <v>% change</v>
      </c>
      <c r="G52" s="1" t="s">
        <v>3164</v>
      </c>
      <c r="H52" s="1" t="s">
        <v>3146</v>
      </c>
      <c r="I52" s="1" t="s">
        <v>3147</v>
      </c>
    </row>
    <row r="53" spans="1:10" ht="45">
      <c r="A53" s="2" t="s">
        <v>2849</v>
      </c>
      <c r="B53" s="191" t="s">
        <v>3129</v>
      </c>
      <c r="C53" s="43">
        <v>0</v>
      </c>
      <c r="D53" s="1" t="s">
        <v>65</v>
      </c>
      <c r="E53" s="1" t="s">
        <v>66</v>
      </c>
      <c r="F53" s="1" t="str">
        <f>UnitControlCenter!$B$11</f>
        <v>jobs</v>
      </c>
      <c r="G53" s="1" t="s">
        <v>3168</v>
      </c>
      <c r="H53" s="1" t="s">
        <v>3148</v>
      </c>
      <c r="I53" s="20" t="s">
        <v>3149</v>
      </c>
      <c r="J53" s="20"/>
    </row>
    <row r="54" spans="1:10" ht="45">
      <c r="A54" s="2" t="s">
        <v>2849</v>
      </c>
      <c r="B54" s="191" t="s">
        <v>3161</v>
      </c>
      <c r="C54" s="43">
        <v>0</v>
      </c>
      <c r="D54" s="1" t="s">
        <v>65</v>
      </c>
      <c r="E54" s="1" t="s">
        <v>64</v>
      </c>
      <c r="F54" s="1" t="str">
        <f>UnitControlCenter!$B$13</f>
        <v>% change</v>
      </c>
      <c r="G54" s="1" t="s">
        <v>3167</v>
      </c>
      <c r="H54" s="1" t="s">
        <v>3148</v>
      </c>
      <c r="I54" s="20" t="s">
        <v>3149</v>
      </c>
      <c r="J54" s="20"/>
    </row>
    <row r="55" spans="1:10" ht="30">
      <c r="A55" s="2" t="s">
        <v>2849</v>
      </c>
      <c r="B55" s="191" t="s">
        <v>3134</v>
      </c>
      <c r="C55" s="43">
        <v>0</v>
      </c>
      <c r="D55" s="1" t="s">
        <v>65</v>
      </c>
      <c r="E55" s="1" t="s">
        <v>66</v>
      </c>
      <c r="F55" s="1" t="str">
        <f>UnitControlCenter!$B$11</f>
        <v>jobs</v>
      </c>
      <c r="G55" s="1" t="s">
        <v>3150</v>
      </c>
      <c r="H55" s="1" t="s">
        <v>3151</v>
      </c>
      <c r="I55" s="1" t="s">
        <v>3152</v>
      </c>
    </row>
    <row r="56" spans="1:10" ht="30">
      <c r="A56" s="2" t="s">
        <v>2849</v>
      </c>
      <c r="B56" s="191" t="s">
        <v>3162</v>
      </c>
      <c r="C56" s="43">
        <v>0</v>
      </c>
      <c r="D56" s="1" t="s">
        <v>65</v>
      </c>
      <c r="E56" s="1" t="s">
        <v>64</v>
      </c>
      <c r="F56" s="1" t="str">
        <f>UnitControlCenter!$B$13</f>
        <v>% change</v>
      </c>
      <c r="G56" s="1" t="s">
        <v>3165</v>
      </c>
      <c r="H56" s="1" t="s">
        <v>3151</v>
      </c>
      <c r="I56" s="1" t="s">
        <v>3152</v>
      </c>
    </row>
    <row r="57" spans="1:10" ht="75">
      <c r="A57" s="2" t="s">
        <v>2849</v>
      </c>
      <c r="B57" s="191" t="s">
        <v>3137</v>
      </c>
      <c r="C57" s="43">
        <v>0</v>
      </c>
      <c r="D57" s="1" t="s">
        <v>65</v>
      </c>
      <c r="E57" s="1" t="s">
        <v>66</v>
      </c>
      <c r="F57" s="1" t="str">
        <f>UnitControlCenter!$B$11</f>
        <v>jobs</v>
      </c>
      <c r="G57" s="1" t="s">
        <v>3153</v>
      </c>
      <c r="H57" s="1" t="s">
        <v>3154</v>
      </c>
      <c r="I57" s="1" t="s">
        <v>3155</v>
      </c>
    </row>
    <row r="58" spans="1:10" ht="90">
      <c r="A58" s="2" t="s">
        <v>2849</v>
      </c>
      <c r="B58" s="191" t="s">
        <v>3163</v>
      </c>
      <c r="C58" s="43">
        <v>0</v>
      </c>
      <c r="D58" s="1" t="s">
        <v>65</v>
      </c>
      <c r="E58" s="1" t="s">
        <v>64</v>
      </c>
      <c r="F58" s="1" t="str">
        <f>UnitControlCenter!$B$13</f>
        <v>% change</v>
      </c>
      <c r="G58" s="1" t="s">
        <v>3166</v>
      </c>
      <c r="H58" s="1" t="s">
        <v>3154</v>
      </c>
      <c r="I58" s="1" t="s">
        <v>3155</v>
      </c>
    </row>
    <row r="59" spans="1:10" ht="30">
      <c r="A59" s="2" t="s">
        <v>2849</v>
      </c>
      <c r="B59" s="191" t="s">
        <v>3217</v>
      </c>
      <c r="C59" s="43">
        <v>1</v>
      </c>
      <c r="D59" s="1" t="s">
        <v>65</v>
      </c>
      <c r="E59" s="1" t="s">
        <v>66</v>
      </c>
      <c r="F59" s="1" t="str">
        <f>UnitControlCenter!$B$11</f>
        <v>jobs</v>
      </c>
      <c r="G59" s="1" t="s">
        <v>3218</v>
      </c>
      <c r="H59" s="1" t="s">
        <v>3219</v>
      </c>
      <c r="I59" s="1" t="s">
        <v>3220</v>
      </c>
    </row>
    <row r="60" spans="1:10" ht="30">
      <c r="A60" s="2" t="s">
        <v>2849</v>
      </c>
      <c r="B60" s="191" t="s">
        <v>3221</v>
      </c>
      <c r="C60" s="43">
        <v>1</v>
      </c>
      <c r="D60" s="1" t="s">
        <v>65</v>
      </c>
      <c r="E60" s="1" t="s">
        <v>64</v>
      </c>
      <c r="F60" s="1" t="str">
        <f>UnitControlCenter!$B$13</f>
        <v>% change</v>
      </c>
      <c r="G60" s="1" t="s">
        <v>3222</v>
      </c>
      <c r="H60" s="1" t="s">
        <v>3219</v>
      </c>
      <c r="I60" s="1" t="s">
        <v>3220</v>
      </c>
    </row>
    <row r="61" spans="1:10" ht="30">
      <c r="A61" s="2" t="s">
        <v>2849</v>
      </c>
      <c r="B61" s="191" t="s">
        <v>2910</v>
      </c>
      <c r="C61" s="43">
        <v>1</v>
      </c>
      <c r="D61" s="1" t="s">
        <v>65</v>
      </c>
      <c r="E61" s="1" t="s">
        <v>64</v>
      </c>
      <c r="F61" s="1" t="str">
        <f>UnitControlCenter!$B$11</f>
        <v>jobs</v>
      </c>
      <c r="G61" s="1" t="s">
        <v>2914</v>
      </c>
      <c r="H61" s="1" t="s">
        <v>2913</v>
      </c>
      <c r="I61" s="1" t="s">
        <v>2924</v>
      </c>
    </row>
    <row r="62" spans="1:10" ht="45">
      <c r="A62" s="2" t="s">
        <v>2849</v>
      </c>
      <c r="B62" s="191" t="s">
        <v>2965</v>
      </c>
      <c r="C62" s="43">
        <v>1</v>
      </c>
      <c r="D62" s="1" t="s">
        <v>65</v>
      </c>
      <c r="E62" s="1" t="s">
        <v>64</v>
      </c>
      <c r="F62" s="1" t="str">
        <f>UnitControlCenter!$B$11</f>
        <v>jobs</v>
      </c>
      <c r="G62" s="1" t="s">
        <v>2964</v>
      </c>
      <c r="H62" s="1" t="s">
        <v>2856</v>
      </c>
      <c r="I62" s="1" t="s">
        <v>2397</v>
      </c>
    </row>
    <row r="63" spans="1:10" ht="45">
      <c r="A63" s="2" t="s">
        <v>2849</v>
      </c>
      <c r="B63" s="191" t="s">
        <v>2851</v>
      </c>
      <c r="C63" s="43">
        <v>1</v>
      </c>
      <c r="D63" s="1" t="s">
        <v>65</v>
      </c>
      <c r="E63" s="1" t="s">
        <v>64</v>
      </c>
      <c r="F63" s="1" t="str">
        <f>UnitControlCenter!$B$9</f>
        <v>billion 2024 dollars / year</v>
      </c>
      <c r="G63" s="1" t="s">
        <v>2858</v>
      </c>
      <c r="H63" s="1" t="s">
        <v>2860</v>
      </c>
      <c r="I63" s="1" t="s">
        <v>2397</v>
      </c>
    </row>
    <row r="64" spans="1:10" ht="45">
      <c r="A64" s="2" t="s">
        <v>2849</v>
      </c>
      <c r="B64" s="191" t="s">
        <v>2870</v>
      </c>
      <c r="C64" s="43">
        <v>1</v>
      </c>
      <c r="D64" s="1" t="s">
        <v>65</v>
      </c>
      <c r="E64" s="1" t="s">
        <v>64</v>
      </c>
      <c r="F64" s="1" t="str">
        <f>UnitControlCenter!$B$13</f>
        <v>% change</v>
      </c>
      <c r="G64" s="1" t="s">
        <v>2872</v>
      </c>
      <c r="H64" s="1" t="s">
        <v>2860</v>
      </c>
      <c r="I64" s="1" t="s">
        <v>2397</v>
      </c>
    </row>
    <row r="65" spans="1:10" ht="30">
      <c r="A65" s="2" t="s">
        <v>2849</v>
      </c>
      <c r="B65" s="191" t="s">
        <v>2911</v>
      </c>
      <c r="C65" s="43">
        <v>1</v>
      </c>
      <c r="D65" s="1" t="s">
        <v>65</v>
      </c>
      <c r="E65" s="1" t="s">
        <v>64</v>
      </c>
      <c r="F65" s="1" t="str">
        <f>UnitControlCenter!$B$9</f>
        <v>billion 2024 dollars / year</v>
      </c>
      <c r="G65" s="1" t="s">
        <v>2915</v>
      </c>
      <c r="H65" s="1" t="s">
        <v>2913</v>
      </c>
      <c r="I65" s="1" t="s">
        <v>2924</v>
      </c>
    </row>
    <row r="66" spans="1:10" ht="45">
      <c r="A66" s="2" t="s">
        <v>2849</v>
      </c>
      <c r="B66" s="191" t="s">
        <v>2865</v>
      </c>
      <c r="C66" s="43">
        <v>1</v>
      </c>
      <c r="D66" s="1" t="s">
        <v>65</v>
      </c>
      <c r="E66" s="1" t="s">
        <v>64</v>
      </c>
      <c r="F66" s="1" t="str">
        <f>UnitControlCenter!$B$9</f>
        <v>billion 2024 dollars / year</v>
      </c>
      <c r="G66" s="1" t="s">
        <v>2861</v>
      </c>
      <c r="H66" s="1" t="s">
        <v>2859</v>
      </c>
      <c r="I66" s="1" t="s">
        <v>2397</v>
      </c>
    </row>
    <row r="67" spans="1:10" ht="30">
      <c r="A67" s="2" t="s">
        <v>2849</v>
      </c>
      <c r="B67" s="191" t="s">
        <v>2863</v>
      </c>
      <c r="C67" s="43">
        <v>1</v>
      </c>
      <c r="D67" s="1" t="s">
        <v>63</v>
      </c>
      <c r="E67" s="1" t="s">
        <v>64</v>
      </c>
      <c r="F67" s="1" t="str">
        <f>UnitControlCenter!$B$14</f>
        <v>2024 dollars / employee-year</v>
      </c>
      <c r="G67" s="1" t="s">
        <v>2864</v>
      </c>
    </row>
    <row r="68" spans="1:10" ht="30.75" thickBot="1">
      <c r="A68" s="192" t="s">
        <v>2849</v>
      </c>
      <c r="B68" s="194" t="s">
        <v>2912</v>
      </c>
      <c r="C68" s="199">
        <v>1</v>
      </c>
      <c r="D68" s="193" t="s">
        <v>65</v>
      </c>
      <c r="E68" s="193" t="s">
        <v>64</v>
      </c>
      <c r="F68" s="193" t="str">
        <f>UnitControlCenter!$B$9</f>
        <v>billion 2024 dollars / year</v>
      </c>
      <c r="G68" s="193" t="s">
        <v>2916</v>
      </c>
      <c r="H68" s="193" t="s">
        <v>2913</v>
      </c>
      <c r="I68" s="193" t="s">
        <v>2924</v>
      </c>
      <c r="J68" s="193"/>
    </row>
    <row r="69" spans="1:10" ht="90">
      <c r="A69" s="2" t="s">
        <v>2850</v>
      </c>
      <c r="B69" s="2" t="s">
        <v>2656</v>
      </c>
      <c r="C69" s="43">
        <v>0</v>
      </c>
      <c r="D69" s="1" t="s">
        <v>65</v>
      </c>
      <c r="E69" s="1" t="s">
        <v>64</v>
      </c>
      <c r="F69" s="1" t="str">
        <f>UnitControlCenter!$B$9</f>
        <v>billion 2024 dollars / year</v>
      </c>
      <c r="G69" s="1" t="s">
        <v>2657</v>
      </c>
      <c r="H69" s="1" t="s">
        <v>2658</v>
      </c>
      <c r="I69" s="1" t="s">
        <v>2637</v>
      </c>
    </row>
    <row r="70" spans="1:10" ht="45">
      <c r="A70" s="2" t="s">
        <v>2850</v>
      </c>
      <c r="B70" s="2" t="s">
        <v>2660</v>
      </c>
      <c r="C70" s="43">
        <v>0</v>
      </c>
      <c r="D70" s="1" t="s">
        <v>65</v>
      </c>
      <c r="E70" s="1" t="s">
        <v>64</v>
      </c>
      <c r="F70" s="1" t="str">
        <f>UnitControlCenter!$B$9</f>
        <v>billion 2024 dollars / year</v>
      </c>
      <c r="G70" s="1" t="s">
        <v>2670</v>
      </c>
      <c r="H70" s="1" t="s">
        <v>2671</v>
      </c>
      <c r="I70" s="1" t="s">
        <v>2672</v>
      </c>
    </row>
    <row r="71" spans="1:10" ht="60">
      <c r="A71" s="2" t="s">
        <v>2850</v>
      </c>
      <c r="B71" s="2" t="s">
        <v>2661</v>
      </c>
      <c r="C71" s="43">
        <v>0</v>
      </c>
      <c r="D71" s="1" t="s">
        <v>65</v>
      </c>
      <c r="E71" s="1" t="s">
        <v>64</v>
      </c>
      <c r="F71" s="1" t="str">
        <f>UnitControlCenter!$B$9</f>
        <v>billion 2024 dollars / year</v>
      </c>
      <c r="G71" s="1" t="s">
        <v>2681</v>
      </c>
      <c r="H71" s="1" t="s">
        <v>2679</v>
      </c>
      <c r="I71" s="1" t="s">
        <v>2680</v>
      </c>
    </row>
    <row r="72" spans="1:10" ht="45">
      <c r="A72" s="2" t="s">
        <v>2850</v>
      </c>
      <c r="B72" s="2" t="s">
        <v>2662</v>
      </c>
      <c r="C72" s="43">
        <v>0</v>
      </c>
      <c r="D72" s="1" t="s">
        <v>65</v>
      </c>
      <c r="E72" s="1" t="s">
        <v>64</v>
      </c>
      <c r="F72" s="1" t="str">
        <f>UnitControlCenter!$B$9</f>
        <v>billion 2024 dollars / year</v>
      </c>
      <c r="G72" s="1" t="s">
        <v>2675</v>
      </c>
      <c r="H72" s="1" t="s">
        <v>2671</v>
      </c>
      <c r="I72" s="1" t="s">
        <v>2673</v>
      </c>
    </row>
    <row r="73" spans="1:10" ht="45">
      <c r="A73" s="2" t="s">
        <v>2850</v>
      </c>
      <c r="B73" s="2" t="s">
        <v>2663</v>
      </c>
      <c r="C73" s="43">
        <v>0</v>
      </c>
      <c r="D73" s="1" t="s">
        <v>65</v>
      </c>
      <c r="E73" s="1" t="s">
        <v>64</v>
      </c>
      <c r="F73" s="1" t="str">
        <f>UnitControlCenter!$B$9</f>
        <v>billion 2024 dollars / year</v>
      </c>
      <c r="G73" s="1" t="s">
        <v>2676</v>
      </c>
      <c r="H73" s="1" t="s">
        <v>2671</v>
      </c>
      <c r="I73" s="1" t="s">
        <v>2674</v>
      </c>
    </row>
    <row r="74" spans="1:10" ht="60">
      <c r="A74" s="2" t="s">
        <v>2850</v>
      </c>
      <c r="B74" s="2" t="s">
        <v>2664</v>
      </c>
      <c r="C74" s="43">
        <v>0</v>
      </c>
      <c r="D74" s="1" t="s">
        <v>65</v>
      </c>
      <c r="E74" s="1" t="s">
        <v>64</v>
      </c>
      <c r="F74" s="1" t="str">
        <f>UnitControlCenter!$B$9</f>
        <v>billion 2024 dollars / year</v>
      </c>
      <c r="G74" s="1" t="s">
        <v>2682</v>
      </c>
      <c r="H74" s="1" t="s">
        <v>2679</v>
      </c>
      <c r="I74" s="1" t="s">
        <v>2680</v>
      </c>
    </row>
    <row r="75" spans="1:10" ht="60">
      <c r="A75" s="2" t="s">
        <v>2850</v>
      </c>
      <c r="B75" s="2" t="s">
        <v>2665</v>
      </c>
      <c r="C75" s="43">
        <v>0</v>
      </c>
      <c r="D75" s="1" t="s">
        <v>65</v>
      </c>
      <c r="E75" s="1" t="s">
        <v>64</v>
      </c>
      <c r="F75" s="1" t="str">
        <f>UnitControlCenter!$B$9</f>
        <v>billion 2024 dollars / year</v>
      </c>
      <c r="G75" s="1" t="s">
        <v>2683</v>
      </c>
      <c r="H75" s="1" t="s">
        <v>2679</v>
      </c>
      <c r="I75" s="1" t="s">
        <v>2680</v>
      </c>
    </row>
    <row r="76" spans="1:10" ht="75">
      <c r="A76" s="2" t="s">
        <v>2850</v>
      </c>
      <c r="B76" s="2" t="s">
        <v>2666</v>
      </c>
      <c r="C76" s="43">
        <v>0</v>
      </c>
      <c r="D76" s="1" t="s">
        <v>65</v>
      </c>
      <c r="E76" s="1" t="s">
        <v>64</v>
      </c>
      <c r="F76" s="1" t="str">
        <f>UnitControlCenter!$B$9</f>
        <v>billion 2024 dollars / year</v>
      </c>
      <c r="G76" s="1" t="s">
        <v>2684</v>
      </c>
      <c r="H76" s="1" t="s">
        <v>2679</v>
      </c>
      <c r="I76" s="1" t="s">
        <v>2680</v>
      </c>
    </row>
    <row r="77" spans="1:10" ht="75">
      <c r="A77" s="2" t="s">
        <v>2850</v>
      </c>
      <c r="B77" s="2" t="s">
        <v>2689</v>
      </c>
      <c r="C77" s="43">
        <v>0</v>
      </c>
      <c r="D77" s="1" t="s">
        <v>65</v>
      </c>
      <c r="E77" s="1" t="s">
        <v>64</v>
      </c>
      <c r="F77" s="1" t="str">
        <f>UnitControlCenter!$B$9</f>
        <v>billion 2024 dollars / year</v>
      </c>
      <c r="G77" s="1" t="s">
        <v>2687</v>
      </c>
      <c r="H77" s="1" t="s">
        <v>2679</v>
      </c>
      <c r="I77" s="1" t="s">
        <v>2685</v>
      </c>
    </row>
    <row r="78" spans="1:10" ht="60.75" thickBot="1">
      <c r="A78" s="192" t="s">
        <v>2850</v>
      </c>
      <c r="B78" s="192" t="s">
        <v>2690</v>
      </c>
      <c r="C78" s="199">
        <v>0</v>
      </c>
      <c r="D78" s="193" t="s">
        <v>65</v>
      </c>
      <c r="E78" s="193" t="s">
        <v>64</v>
      </c>
      <c r="F78" s="193" t="str">
        <f>UnitControlCenter!$B$9</f>
        <v>billion 2024 dollars / year</v>
      </c>
      <c r="G78" s="193" t="s">
        <v>2688</v>
      </c>
      <c r="H78" s="193" t="s">
        <v>2679</v>
      </c>
      <c r="I78" s="193" t="s">
        <v>2686</v>
      </c>
      <c r="J78" s="193"/>
    </row>
    <row r="79" spans="1:10" ht="30">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30">
      <c r="A81" s="2" t="s">
        <v>2335</v>
      </c>
      <c r="B81" s="2" t="s">
        <v>3256</v>
      </c>
      <c r="C81" s="43">
        <v>1</v>
      </c>
      <c r="D81" s="1" t="s">
        <v>65</v>
      </c>
      <c r="E81" s="1" t="s">
        <v>66</v>
      </c>
      <c r="F81" s="1" t="str">
        <f>UnitControlCenter!$B$12</f>
        <v>incidents / year</v>
      </c>
      <c r="G81" s="1" t="s">
        <v>3158</v>
      </c>
      <c r="H81" s="1" t="s">
        <v>3146</v>
      </c>
      <c r="I81" s="1" t="s">
        <v>3147</v>
      </c>
    </row>
    <row r="82" spans="1:10" ht="30">
      <c r="A82" s="2" t="s">
        <v>2335</v>
      </c>
      <c r="B82" s="2" t="s">
        <v>3257</v>
      </c>
      <c r="C82" s="43">
        <v>1</v>
      </c>
      <c r="D82" s="1" t="s">
        <v>65</v>
      </c>
      <c r="E82" s="1" t="s">
        <v>64</v>
      </c>
      <c r="F82" s="1" t="str">
        <f>UnitControlCenter!$B$13</f>
        <v>% change</v>
      </c>
      <c r="G82" s="1" t="s">
        <v>3169</v>
      </c>
      <c r="H82" s="1" t="s">
        <v>3146</v>
      </c>
      <c r="I82" s="1" t="s">
        <v>3147</v>
      </c>
    </row>
    <row r="83" spans="1:10" ht="45">
      <c r="A83" s="2" t="s">
        <v>2335</v>
      </c>
      <c r="B83" s="2" t="s">
        <v>3156</v>
      </c>
      <c r="C83" s="43">
        <v>1</v>
      </c>
      <c r="D83" s="1" t="s">
        <v>65</v>
      </c>
      <c r="E83" s="1" t="s">
        <v>66</v>
      </c>
      <c r="F83" s="1" t="str">
        <f>UnitControlCenter!$B$12</f>
        <v>incidents / year</v>
      </c>
      <c r="G83" s="1" t="s">
        <v>3159</v>
      </c>
      <c r="H83" s="1" t="s">
        <v>3148</v>
      </c>
      <c r="I83" s="20" t="s">
        <v>3149</v>
      </c>
      <c r="J83" s="20"/>
    </row>
    <row r="84" spans="1:10" ht="45">
      <c r="A84" s="2" t="s">
        <v>2335</v>
      </c>
      <c r="B84" s="2" t="s">
        <v>3172</v>
      </c>
      <c r="C84" s="43">
        <v>1</v>
      </c>
      <c r="D84" s="1" t="s">
        <v>65</v>
      </c>
      <c r="E84" s="1" t="s">
        <v>64</v>
      </c>
      <c r="F84" s="1" t="str">
        <f>UnitControlCenter!$B$13</f>
        <v>% change</v>
      </c>
      <c r="G84" s="1" t="s">
        <v>3170</v>
      </c>
      <c r="H84" s="1" t="s">
        <v>3148</v>
      </c>
      <c r="I84" s="20" t="s">
        <v>3149</v>
      </c>
      <c r="J84" s="20"/>
    </row>
    <row r="85" spans="1:10" ht="30">
      <c r="A85" s="2" t="s">
        <v>2335</v>
      </c>
      <c r="B85" s="2" t="s">
        <v>3157</v>
      </c>
      <c r="C85" s="43">
        <v>1</v>
      </c>
      <c r="D85" s="1" t="s">
        <v>65</v>
      </c>
      <c r="E85" s="1" t="s">
        <v>66</v>
      </c>
      <c r="F85" s="1" t="str">
        <f>UnitControlCenter!$B$12</f>
        <v>incidents / year</v>
      </c>
      <c r="G85" s="1" t="s">
        <v>3160</v>
      </c>
      <c r="H85" s="1" t="s">
        <v>3151</v>
      </c>
      <c r="I85" s="1" t="s">
        <v>3152</v>
      </c>
    </row>
    <row r="86" spans="1:10" ht="30">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30">
      <c r="A88" s="2" t="s">
        <v>2335</v>
      </c>
      <c r="B88" s="2" t="s">
        <v>2336</v>
      </c>
      <c r="C88" s="43">
        <v>1</v>
      </c>
      <c r="D88" s="1" t="s">
        <v>63</v>
      </c>
      <c r="E88" s="1" t="s">
        <v>64</v>
      </c>
      <c r="F88" s="1" t="str">
        <f>UnitControlCenter!$B$9</f>
        <v>billion 2024 dollars / year</v>
      </c>
      <c r="G88" s="1" t="s">
        <v>67</v>
      </c>
    </row>
    <row r="89" spans="1:10">
      <c r="A89" s="2" t="s">
        <v>2335</v>
      </c>
      <c r="B89" s="2" t="s">
        <v>2888</v>
      </c>
      <c r="C89" s="43">
        <v>1</v>
      </c>
      <c r="D89" s="1" t="s">
        <v>63</v>
      </c>
      <c r="E89" s="1" t="s">
        <v>64</v>
      </c>
      <c r="F89" s="1" t="str">
        <f>UnitControlCenter!$B$12</f>
        <v>incidents / year</v>
      </c>
      <c r="G89" s="1" t="s">
        <v>2896</v>
      </c>
    </row>
    <row r="90" spans="1:10" ht="30">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ht="3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30.75" thickBot="1">
      <c r="A95" s="192" t="s">
        <v>2335</v>
      </c>
      <c r="B95" s="192" t="s">
        <v>2893</v>
      </c>
      <c r="C95" s="199">
        <v>1</v>
      </c>
      <c r="D95" s="193" t="s">
        <v>63</v>
      </c>
      <c r="E95" s="193" t="s">
        <v>64</v>
      </c>
      <c r="F95" s="193" t="str">
        <f>UnitControlCenter!$B$12</f>
        <v>incidents / year</v>
      </c>
      <c r="G95" s="193" t="s">
        <v>2901</v>
      </c>
      <c r="H95" s="193"/>
      <c r="I95" s="193"/>
      <c r="J95" s="193"/>
    </row>
    <row r="96" spans="1:10" ht="240">
      <c r="A96" s="2" t="s">
        <v>2462</v>
      </c>
      <c r="B96" s="2" t="s">
        <v>2337</v>
      </c>
      <c r="C96" s="43">
        <v>1</v>
      </c>
      <c r="D96" s="1" t="s">
        <v>65</v>
      </c>
      <c r="E96" s="1" t="s">
        <v>66</v>
      </c>
      <c r="F96" s="1" t="str">
        <f>UnitControlCenter!$B$16</f>
        <v>terawatt-hours (TWh) / year</v>
      </c>
      <c r="G96" s="1" t="s">
        <v>3764</v>
      </c>
      <c r="H96" s="1" t="s">
        <v>3765</v>
      </c>
      <c r="I96" s="1" t="s">
        <v>3766</v>
      </c>
    </row>
    <row r="97" spans="1:10" ht="285">
      <c r="A97" s="2" t="s">
        <v>2462</v>
      </c>
      <c r="B97" s="2" t="s">
        <v>2338</v>
      </c>
      <c r="C97" s="43">
        <v>1</v>
      </c>
      <c r="D97" s="1" t="s">
        <v>65</v>
      </c>
      <c r="E97" s="1" t="s">
        <v>64</v>
      </c>
      <c r="F97" s="1" t="str">
        <f>UnitControlCenter!$B$16</f>
        <v>terawatt-hours (TWh) / year</v>
      </c>
      <c r="G97" s="1" t="s">
        <v>3788</v>
      </c>
      <c r="H97" s="1" t="s">
        <v>3765</v>
      </c>
      <c r="I97" s="1" t="s">
        <v>3766</v>
      </c>
    </row>
    <row r="98" spans="1:10" ht="240">
      <c r="A98" s="2" t="s">
        <v>2462</v>
      </c>
      <c r="B98" s="2" t="s">
        <v>2339</v>
      </c>
      <c r="C98" s="43">
        <v>1</v>
      </c>
      <c r="D98" s="1" t="s">
        <v>65</v>
      </c>
      <c r="E98" s="1" t="s">
        <v>66</v>
      </c>
      <c r="F98" s="1" t="str">
        <f>UnitControlCenter!$B$21</f>
        <v>gigawatts (GW) / year</v>
      </c>
      <c r="G98" s="1" t="s">
        <v>3763</v>
      </c>
      <c r="H98" s="1" t="s">
        <v>3761</v>
      </c>
      <c r="I98" s="1" t="s">
        <v>3762</v>
      </c>
    </row>
    <row r="99" spans="1:10" ht="285">
      <c r="A99" s="2" t="s">
        <v>2462</v>
      </c>
      <c r="B99" s="2" t="s">
        <v>2340</v>
      </c>
      <c r="C99" s="43">
        <v>1</v>
      </c>
      <c r="D99" s="1" t="s">
        <v>65</v>
      </c>
      <c r="E99" s="1" t="s">
        <v>64</v>
      </c>
      <c r="F99" s="1" t="str">
        <f>UnitControlCenter!$B$21</f>
        <v>gigawatts (GW) / year</v>
      </c>
      <c r="G99" s="1" t="s">
        <v>3789</v>
      </c>
      <c r="H99" s="1" t="s">
        <v>3761</v>
      </c>
      <c r="I99" s="1" t="s">
        <v>3762</v>
      </c>
    </row>
    <row r="100" spans="1:10" ht="75">
      <c r="A100" s="2" t="s">
        <v>2462</v>
      </c>
      <c r="B100" s="2" t="s">
        <v>2463</v>
      </c>
      <c r="C100" s="43">
        <v>1</v>
      </c>
      <c r="D100" s="1" t="s">
        <v>65</v>
      </c>
      <c r="E100" s="1" t="s">
        <v>66</v>
      </c>
      <c r="F100" s="1" t="str">
        <f>UnitControlCenter!$B$16</f>
        <v>terawatt-hours (TWh) / year</v>
      </c>
      <c r="G100" s="1" t="s">
        <v>3758</v>
      </c>
      <c r="H100" s="1" t="s">
        <v>3759</v>
      </c>
      <c r="I100" s="1" t="s">
        <v>3760</v>
      </c>
    </row>
    <row r="101" spans="1:10" ht="45">
      <c r="A101" s="2" t="s">
        <v>2462</v>
      </c>
      <c r="B101" s="2" t="s">
        <v>3733</v>
      </c>
      <c r="C101" s="43">
        <v>1</v>
      </c>
      <c r="D101" s="1" t="s">
        <v>63</v>
      </c>
      <c r="E101" s="1" t="s">
        <v>64</v>
      </c>
      <c r="F101" s="1" t="str">
        <f>UnitControlCenter!B18</f>
        <v>%</v>
      </c>
      <c r="G101" s="1" t="s">
        <v>3321</v>
      </c>
    </row>
    <row r="102" spans="1:10" ht="30">
      <c r="A102" s="2" t="s">
        <v>2462</v>
      </c>
      <c r="B102" s="2" t="s">
        <v>3323</v>
      </c>
      <c r="C102" s="43">
        <v>1</v>
      </c>
      <c r="D102" s="1" t="s">
        <v>63</v>
      </c>
      <c r="E102" s="1" t="s">
        <v>64</v>
      </c>
      <c r="F102" s="1" t="str">
        <f>UnitControlCenter!B19</f>
        <v>metric tons CO2e / megawatt-hour (MWh)</v>
      </c>
      <c r="G102" s="1" t="s">
        <v>3322</v>
      </c>
    </row>
    <row r="103" spans="1:10" ht="30.75" thickBot="1">
      <c r="A103" s="192" t="s">
        <v>2462</v>
      </c>
      <c r="B103" s="192" t="s">
        <v>3330</v>
      </c>
      <c r="C103" s="199">
        <v>1</v>
      </c>
      <c r="D103" s="193" t="s">
        <v>63</v>
      </c>
      <c r="E103" s="193" t="s">
        <v>64</v>
      </c>
      <c r="F103" s="193" t="str">
        <f>UnitControlCenter!B20</f>
        <v>kilowatt-hour / 2024 dollar</v>
      </c>
      <c r="G103" s="193" t="s">
        <v>3331</v>
      </c>
      <c r="H103" s="193"/>
      <c r="I103" s="193"/>
      <c r="J103" s="193"/>
    </row>
    <row r="104" spans="1:10" ht="195">
      <c r="A104" s="2" t="s">
        <v>3105</v>
      </c>
      <c r="B104" s="2" t="s">
        <v>2341</v>
      </c>
      <c r="C104" s="43">
        <v>1</v>
      </c>
      <c r="D104" s="1" t="s">
        <v>65</v>
      </c>
      <c r="E104" s="1" t="s">
        <v>2353</v>
      </c>
      <c r="F104" s="1" t="str">
        <f>UnitControlCenter!$B$22</f>
        <v>2024 dollars / megawatt-hour (MWh)</v>
      </c>
      <c r="G104" s="1" t="s">
        <v>3576</v>
      </c>
      <c r="H104" s="1" t="s">
        <v>3643</v>
      </c>
      <c r="I104" s="43" t="s">
        <v>3645</v>
      </c>
    </row>
    <row r="105" spans="1:10" ht="30">
      <c r="A105" s="2" t="s">
        <v>3105</v>
      </c>
      <c r="B105" s="2" t="s">
        <v>3767</v>
      </c>
      <c r="C105" s="43">
        <v>1</v>
      </c>
      <c r="D105" s="1" t="s">
        <v>63</v>
      </c>
      <c r="E105" s="1" t="s">
        <v>64</v>
      </c>
      <c r="F105" s="1" t="str">
        <f>UnitControlCenter!B22</f>
        <v>2024 dollars / megawatt-hour (MWh)</v>
      </c>
      <c r="G105" s="1" t="s">
        <v>3768</v>
      </c>
    </row>
    <row r="106" spans="1:10" ht="30">
      <c r="A106" s="2" t="s">
        <v>3105</v>
      </c>
      <c r="B106" s="2" t="s">
        <v>2342</v>
      </c>
      <c r="C106" s="43">
        <v>1</v>
      </c>
      <c r="D106" s="1" t="s">
        <v>65</v>
      </c>
      <c r="E106" s="1" t="s">
        <v>66</v>
      </c>
      <c r="F106" s="1" t="str">
        <f>UnitControlCenter!$B$16</f>
        <v>terawatt-hours (TWh) / year</v>
      </c>
      <c r="G106" s="1" t="s">
        <v>2761</v>
      </c>
      <c r="H106" s="1" t="s">
        <v>2762</v>
      </c>
      <c r="I106" s="1" t="s">
        <v>2763</v>
      </c>
    </row>
    <row r="107" spans="1:10" ht="120">
      <c r="A107" s="2" t="s">
        <v>3105</v>
      </c>
      <c r="B107" s="2" t="s">
        <v>3106</v>
      </c>
      <c r="C107" s="43">
        <v>1</v>
      </c>
      <c r="D107" s="1" t="s">
        <v>65</v>
      </c>
      <c r="E107" s="1" t="s">
        <v>66</v>
      </c>
      <c r="F107" s="1" t="str">
        <f>UnitControlCenter!$B$3</f>
        <v>million metric tons / year</v>
      </c>
      <c r="G107" s="1" t="s">
        <v>3578</v>
      </c>
      <c r="H107" s="1" t="s">
        <v>3644</v>
      </c>
      <c r="I107" s="43" t="s">
        <v>3646</v>
      </c>
    </row>
    <row r="108" spans="1:10" ht="225">
      <c r="A108" s="2" t="s">
        <v>3105</v>
      </c>
      <c r="B108" s="2" t="s">
        <v>2456</v>
      </c>
      <c r="C108" s="43">
        <v>1</v>
      </c>
      <c r="D108" s="1" t="s">
        <v>65</v>
      </c>
      <c r="E108" s="1" t="s">
        <v>66</v>
      </c>
      <c r="F108" s="1" t="str">
        <f>UnitControlCenter!$B$23</f>
        <v>cubic km / yr</v>
      </c>
      <c r="G108" s="1" t="s">
        <v>3577</v>
      </c>
      <c r="H108" s="1" t="s">
        <v>3643</v>
      </c>
      <c r="I108" s="43" t="s">
        <v>3645</v>
      </c>
    </row>
    <row r="109" spans="1:10" s="193" customFormat="1" ht="225.75" thickBot="1">
      <c r="A109" s="192" t="s">
        <v>3105</v>
      </c>
      <c r="B109" s="192" t="s">
        <v>2457</v>
      </c>
      <c r="C109" s="199">
        <v>1</v>
      </c>
      <c r="D109" s="193" t="s">
        <v>65</v>
      </c>
      <c r="E109" s="193" t="s">
        <v>66</v>
      </c>
      <c r="F109" s="193" t="str">
        <f>UnitControlCenter!$B$23</f>
        <v>cubic km / yr</v>
      </c>
      <c r="G109" s="193" t="s">
        <v>3579</v>
      </c>
      <c r="H109" s="1" t="s">
        <v>3643</v>
      </c>
      <c r="I109" s="43" t="s">
        <v>3645</v>
      </c>
    </row>
    <row r="110" spans="1:10" ht="409.5">
      <c r="A110" s="2" t="s">
        <v>3537</v>
      </c>
      <c r="B110" s="2" t="s">
        <v>3538</v>
      </c>
      <c r="C110" s="43">
        <v>1</v>
      </c>
      <c r="D110" s="1" t="s">
        <v>65</v>
      </c>
      <c r="E110" s="1" t="s">
        <v>3544</v>
      </c>
      <c r="F110" s="1" t="str">
        <f>UnitControlCenter!$B$17</f>
        <v>terawatt-hours (TWh)</v>
      </c>
      <c r="G110" s="1" t="s">
        <v>3604</v>
      </c>
      <c r="H110" s="1" t="s">
        <v>3707</v>
      </c>
      <c r="I110" s="1" t="s">
        <v>3601</v>
      </c>
    </row>
    <row r="111" spans="1:10" ht="409.5">
      <c r="A111" s="2" t="s">
        <v>3537</v>
      </c>
      <c r="B111" s="2" t="s">
        <v>3539</v>
      </c>
      <c r="C111" s="43">
        <v>1</v>
      </c>
      <c r="D111" s="1" t="s">
        <v>65</v>
      </c>
      <c r="E111" s="1" t="s">
        <v>3544</v>
      </c>
      <c r="F111" s="1" t="str">
        <f>UnitControlCenter!$B$17</f>
        <v>terawatt-hours (TWh)</v>
      </c>
      <c r="G111" s="1" t="s">
        <v>3605</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3606</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3607</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3602</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3603</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2738</v>
      </c>
      <c r="B122" s="2" t="s">
        <v>2739</v>
      </c>
      <c r="C122" s="43">
        <v>1</v>
      </c>
      <c r="D122" s="1" t="s">
        <v>65</v>
      </c>
      <c r="E122" s="1" t="s">
        <v>66</v>
      </c>
      <c r="F122" s="1" t="str">
        <f>UnitControlCenter!$B$26</f>
        <v>million vehicles / year</v>
      </c>
      <c r="G122" s="1" t="s">
        <v>2603</v>
      </c>
      <c r="H122" s="1" t="s">
        <v>2604</v>
      </c>
      <c r="I122" s="1" t="s">
        <v>2605</v>
      </c>
    </row>
    <row r="123" spans="1:10" ht="90">
      <c r="A123" s="2" t="s">
        <v>2738</v>
      </c>
      <c r="B123" s="2" t="s">
        <v>2740</v>
      </c>
      <c r="C123" s="43">
        <v>1</v>
      </c>
      <c r="D123" s="1" t="s">
        <v>65</v>
      </c>
      <c r="E123" s="1" t="s">
        <v>66</v>
      </c>
      <c r="F123" s="1" t="str">
        <f>UnitControlCenter!$B$27</f>
        <v>thousand vehicles / year</v>
      </c>
      <c r="G123" s="1" t="s">
        <v>2606</v>
      </c>
      <c r="H123" s="1" t="s">
        <v>2607</v>
      </c>
      <c r="I123" s="1" t="s">
        <v>2608</v>
      </c>
    </row>
    <row r="124" spans="1:10" ht="90">
      <c r="A124" s="2" t="s">
        <v>2738</v>
      </c>
      <c r="B124" s="2" t="s">
        <v>3107</v>
      </c>
      <c r="C124" s="43">
        <v>1</v>
      </c>
      <c r="D124" s="1" t="s">
        <v>65</v>
      </c>
      <c r="E124" s="1" t="s">
        <v>66</v>
      </c>
      <c r="F124" s="1" t="str">
        <f>UnitControlCenter!$B$27</f>
        <v>thousand vehicles / year</v>
      </c>
      <c r="G124" s="1" t="s">
        <v>2609</v>
      </c>
      <c r="H124" s="1" t="s">
        <v>2604</v>
      </c>
      <c r="I124" s="1" t="s">
        <v>2605</v>
      </c>
    </row>
    <row r="125" spans="1:10" ht="90">
      <c r="A125" s="2" t="s">
        <v>2738</v>
      </c>
      <c r="B125" s="2" t="s">
        <v>3110</v>
      </c>
      <c r="C125" s="43">
        <v>1</v>
      </c>
      <c r="D125" s="1" t="s">
        <v>65</v>
      </c>
      <c r="E125" s="1" t="s">
        <v>66</v>
      </c>
      <c r="F125" s="1" t="str">
        <f>UnitControlCenter!$B$27</f>
        <v>thousand vehicles / year</v>
      </c>
      <c r="G125" s="1" t="s">
        <v>2610</v>
      </c>
      <c r="H125" s="1" t="s">
        <v>2607</v>
      </c>
      <c r="I125" s="1" t="s">
        <v>2608</v>
      </c>
    </row>
    <row r="126" spans="1:10" ht="30">
      <c r="A126" s="2" t="s">
        <v>2738</v>
      </c>
      <c r="B126" s="2" t="s">
        <v>3353</v>
      </c>
      <c r="C126" s="43">
        <v>1</v>
      </c>
      <c r="D126" s="1" t="s">
        <v>65</v>
      </c>
      <c r="E126" s="1" t="s">
        <v>66</v>
      </c>
      <c r="F126" s="1" t="str">
        <f>UnitControlCenter!$B$27</f>
        <v>thousand vehicles / year</v>
      </c>
      <c r="G126" s="1" t="s">
        <v>2494</v>
      </c>
      <c r="H126" s="1" t="s">
        <v>2495</v>
      </c>
      <c r="I126" s="1" t="s">
        <v>2594</v>
      </c>
    </row>
    <row r="127" spans="1:10" ht="30">
      <c r="A127" s="2" t="s">
        <v>2738</v>
      </c>
      <c r="B127" s="2" t="s">
        <v>3354</v>
      </c>
      <c r="C127" s="43">
        <v>0</v>
      </c>
      <c r="D127" s="1" t="s">
        <v>65</v>
      </c>
      <c r="E127" s="1" t="s">
        <v>66</v>
      </c>
      <c r="F127" s="1" t="str">
        <f>UnitControlCenter!$B$27</f>
        <v>thousand vehicles / year</v>
      </c>
      <c r="G127" s="1" t="s">
        <v>3355</v>
      </c>
      <c r="H127" s="1" t="s">
        <v>2495</v>
      </c>
      <c r="I127" s="1" t="s">
        <v>2594</v>
      </c>
    </row>
    <row r="128" spans="1:10" ht="75">
      <c r="A128" s="2" t="s">
        <v>2738</v>
      </c>
      <c r="B128" s="2" t="s">
        <v>2741</v>
      </c>
      <c r="C128" s="43">
        <v>1</v>
      </c>
      <c r="D128" s="1" t="s">
        <v>65</v>
      </c>
      <c r="E128" s="1" t="s">
        <v>66</v>
      </c>
      <c r="F128" s="1" t="str">
        <f>UnitControlCenter!$B$28</f>
        <v>million vehicles</v>
      </c>
      <c r="G128" s="1" t="s">
        <v>2611</v>
      </c>
      <c r="H128" s="1" t="s">
        <v>2604</v>
      </c>
      <c r="I128" s="1" t="s">
        <v>2605</v>
      </c>
    </row>
    <row r="129" spans="1:10" ht="90">
      <c r="A129" s="2" t="s">
        <v>2738</v>
      </c>
      <c r="B129" s="2" t="s">
        <v>2742</v>
      </c>
      <c r="C129" s="43">
        <v>1</v>
      </c>
      <c r="D129" s="1" t="s">
        <v>65</v>
      </c>
      <c r="E129" s="1" t="s">
        <v>66</v>
      </c>
      <c r="F129" s="1" t="str">
        <f>UnitControlCenter!$B$29</f>
        <v>thousand vehicles</v>
      </c>
      <c r="G129" s="1" t="s">
        <v>2821</v>
      </c>
      <c r="H129" s="1" t="s">
        <v>2607</v>
      </c>
      <c r="I129" s="1" t="s">
        <v>2608</v>
      </c>
    </row>
    <row r="130" spans="1:10" ht="75">
      <c r="A130" s="2" t="s">
        <v>2738</v>
      </c>
      <c r="B130" s="2" t="s">
        <v>3108</v>
      </c>
      <c r="C130" s="43">
        <v>1</v>
      </c>
      <c r="D130" s="1" t="s">
        <v>65</v>
      </c>
      <c r="E130" s="1" t="s">
        <v>66</v>
      </c>
      <c r="F130" s="1" t="str">
        <f>UnitControlCenter!$B$28</f>
        <v>million vehicles</v>
      </c>
      <c r="G130" s="1" t="s">
        <v>2612</v>
      </c>
      <c r="H130" s="1" t="s">
        <v>2604</v>
      </c>
      <c r="I130" s="1" t="s">
        <v>2605</v>
      </c>
    </row>
    <row r="131" spans="1:10" ht="75">
      <c r="A131" s="2" t="s">
        <v>2738</v>
      </c>
      <c r="B131" s="2" t="s">
        <v>3111</v>
      </c>
      <c r="C131" s="43">
        <v>1</v>
      </c>
      <c r="D131" s="1" t="s">
        <v>65</v>
      </c>
      <c r="E131" s="1" t="s">
        <v>66</v>
      </c>
      <c r="F131" s="1" t="str">
        <f>UnitControlCenter!$B$28</f>
        <v>million vehicles</v>
      </c>
      <c r="G131" s="1" t="s">
        <v>2613</v>
      </c>
      <c r="H131" s="1" t="s">
        <v>2607</v>
      </c>
      <c r="I131" s="1" t="s">
        <v>2608</v>
      </c>
    </row>
    <row r="132" spans="1:10" ht="30">
      <c r="A132" s="2" t="s">
        <v>2738</v>
      </c>
      <c r="B132" s="2" t="s">
        <v>3356</v>
      </c>
      <c r="C132" s="43">
        <v>1</v>
      </c>
      <c r="D132" s="1" t="s">
        <v>65</v>
      </c>
      <c r="E132" s="1" t="s">
        <v>66</v>
      </c>
      <c r="F132" s="1" t="str">
        <f>UnitControlCenter!$B$28</f>
        <v>million vehicles</v>
      </c>
      <c r="G132" s="1" t="s">
        <v>2595</v>
      </c>
      <c r="H132" s="1" t="s">
        <v>2495</v>
      </c>
      <c r="I132" s="1" t="s">
        <v>2594</v>
      </c>
    </row>
    <row r="133" spans="1:10" s="193" customFormat="1" ht="30.7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50">
      <c r="A134" s="2" t="s">
        <v>2846</v>
      </c>
      <c r="B134" s="2" t="s">
        <v>2344</v>
      </c>
      <c r="C134" s="43">
        <v>1</v>
      </c>
      <c r="D134" s="1" t="s">
        <v>65</v>
      </c>
      <c r="E134" s="1" t="s">
        <v>66</v>
      </c>
      <c r="F134" s="1" t="str">
        <f>UnitControlCenter!$B$3</f>
        <v>million metric tons / year</v>
      </c>
      <c r="G134" s="1" t="s">
        <v>3261</v>
      </c>
      <c r="H134" s="1" t="s">
        <v>3260</v>
      </c>
      <c r="I134" s="1" t="s">
        <v>2596</v>
      </c>
    </row>
    <row r="135" spans="1:10" ht="105">
      <c r="A135" s="2" t="s">
        <v>2846</v>
      </c>
      <c r="B135" s="2" t="s">
        <v>2345</v>
      </c>
      <c r="C135" s="43">
        <v>1</v>
      </c>
      <c r="D135" s="1" t="s">
        <v>65</v>
      </c>
      <c r="E135" s="1" t="s">
        <v>66</v>
      </c>
      <c r="F135" s="1" t="str">
        <f>UnitControlCenter!$B$30</f>
        <v>quads / year</v>
      </c>
      <c r="G135" s="1" t="s">
        <v>2760</v>
      </c>
      <c r="H135" s="1" t="s">
        <v>2614</v>
      </c>
      <c r="I135" s="1" t="s">
        <v>2615</v>
      </c>
    </row>
    <row r="136" spans="1:10" ht="135">
      <c r="A136" s="2" t="s">
        <v>2846</v>
      </c>
      <c r="B136" s="2" t="s">
        <v>2395</v>
      </c>
      <c r="C136" s="43">
        <v>1</v>
      </c>
      <c r="D136" s="1" t="s">
        <v>65</v>
      </c>
      <c r="E136" s="1" t="s">
        <v>66</v>
      </c>
      <c r="F136" s="1" t="str">
        <f>UnitControlCenter!$B$30</f>
        <v>quads / year</v>
      </c>
      <c r="G136" s="1" t="s">
        <v>3262</v>
      </c>
      <c r="H136" s="1" t="s">
        <v>3260</v>
      </c>
      <c r="I136" s="1" t="s">
        <v>2596</v>
      </c>
    </row>
    <row r="137" spans="1:10" ht="30">
      <c r="A137" s="2" t="s">
        <v>2846</v>
      </c>
      <c r="B137" s="2" t="s">
        <v>3268</v>
      </c>
      <c r="C137" s="43">
        <v>1</v>
      </c>
      <c r="D137" s="1" t="s">
        <v>63</v>
      </c>
      <c r="E137" s="1" t="s">
        <v>64</v>
      </c>
      <c r="F137" s="1" t="str">
        <f>UnitControlCenter!$B$30</f>
        <v>quads / year</v>
      </c>
      <c r="G137" s="1" t="s">
        <v>3269</v>
      </c>
    </row>
    <row r="138" spans="1:10" ht="4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315">
      <c r="A140" s="2" t="s">
        <v>2346</v>
      </c>
      <c r="B140" s="2" t="s">
        <v>2730</v>
      </c>
      <c r="C140" s="43">
        <v>1</v>
      </c>
      <c r="D140" s="1" t="s">
        <v>65</v>
      </c>
      <c r="E140" s="1" t="s">
        <v>66</v>
      </c>
      <c r="F140" s="1" t="str">
        <f>UnitControlCenter!$B$30</f>
        <v>quads / year</v>
      </c>
      <c r="G140" s="1" t="s">
        <v>3051</v>
      </c>
      <c r="H140" s="1" t="s">
        <v>3049</v>
      </c>
      <c r="I140" s="208" t="s">
        <v>3050</v>
      </c>
      <c r="J140" s="208"/>
    </row>
    <row r="141" spans="1:10" ht="120">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40">
      <c r="A143" s="2" t="s">
        <v>2346</v>
      </c>
      <c r="B143" s="2" t="s">
        <v>2728</v>
      </c>
      <c r="C143" s="43">
        <v>1</v>
      </c>
      <c r="D143" s="1" t="s">
        <v>65</v>
      </c>
      <c r="E143" s="1" t="s">
        <v>66</v>
      </c>
      <c r="F143" s="1" t="str">
        <f>UnitControlCenter!$B$30</f>
        <v>quads / year</v>
      </c>
      <c r="G143" s="1" t="s">
        <v>3048</v>
      </c>
      <c r="H143" s="1" t="s">
        <v>3049</v>
      </c>
      <c r="I143" s="208" t="s">
        <v>3050</v>
      </c>
      <c r="J143" s="208"/>
    </row>
    <row r="144" spans="1:10" ht="90">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50">
      <c r="A146" s="2" t="s">
        <v>2346</v>
      </c>
      <c r="B146" s="2" t="s">
        <v>3520</v>
      </c>
      <c r="C146" s="43">
        <v>1</v>
      </c>
      <c r="D146" s="1" t="s">
        <v>65</v>
      </c>
      <c r="E146" s="1" t="s">
        <v>66</v>
      </c>
      <c r="F146" s="1" t="str">
        <f>UnitControlCenter!$B$30</f>
        <v>quads / year</v>
      </c>
      <c r="G146" s="1" t="s">
        <v>3660</v>
      </c>
      <c r="H146" s="1" t="s">
        <v>3524</v>
      </c>
      <c r="I146" s="1" t="s">
        <v>3525</v>
      </c>
    </row>
    <row r="147" spans="1:10" s="193" customFormat="1" ht="90.75" thickBot="1">
      <c r="A147" s="192" t="s">
        <v>2346</v>
      </c>
      <c r="B147" s="192" t="s">
        <v>3521</v>
      </c>
      <c r="C147" s="199">
        <v>1</v>
      </c>
      <c r="D147" s="193" t="s">
        <v>65</v>
      </c>
      <c r="E147" s="193" t="s">
        <v>66</v>
      </c>
      <c r="F147" s="193" t="str">
        <f>UnitControlCenter!$B$16</f>
        <v>terawatt-hours (TWh) / year</v>
      </c>
      <c r="G147" s="193" t="s">
        <v>3661</v>
      </c>
      <c r="H147" s="193" t="s">
        <v>3522</v>
      </c>
      <c r="I147" s="193" t="s">
        <v>3523</v>
      </c>
    </row>
    <row r="148" spans="1:10" ht="28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5">
      <c r="A149" s="2" t="s">
        <v>2806</v>
      </c>
      <c r="B149" s="2" t="s">
        <v>2392</v>
      </c>
      <c r="C149" s="43">
        <v>1</v>
      </c>
      <c r="D149" s="1" t="s">
        <v>65</v>
      </c>
      <c r="E149" s="1" t="s">
        <v>66</v>
      </c>
      <c r="F149" s="1" t="str">
        <f>UnitControlCenter!$B$3</f>
        <v>million metric tons / year</v>
      </c>
      <c r="G149" s="1" t="s">
        <v>2601</v>
      </c>
      <c r="H149" s="1" t="s">
        <v>2599</v>
      </c>
      <c r="I149" s="1" t="s">
        <v>2600</v>
      </c>
    </row>
    <row r="150" spans="1:10" ht="270">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45">
      <c r="A151" s="2" t="s">
        <v>2806</v>
      </c>
      <c r="B151" s="2" t="s">
        <v>2394</v>
      </c>
      <c r="C151" s="43">
        <v>1</v>
      </c>
      <c r="D151" s="1" t="s">
        <v>65</v>
      </c>
      <c r="E151" s="1" t="s">
        <v>66</v>
      </c>
      <c r="F151" s="1" t="str">
        <f>UnitControlCenter!$B$3</f>
        <v>million metric tons / year</v>
      </c>
      <c r="G151" s="1" t="s">
        <v>2602</v>
      </c>
      <c r="H151" s="1" t="s">
        <v>2599</v>
      </c>
      <c r="I151" s="1" t="s">
        <v>2600</v>
      </c>
    </row>
    <row r="152" spans="1:10" ht="330">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5">
      <c r="A153" s="2" t="s">
        <v>2806</v>
      </c>
      <c r="B153" s="2" t="s">
        <v>2805</v>
      </c>
      <c r="C153" s="43">
        <v>1</v>
      </c>
      <c r="D153" s="1" t="s">
        <v>65</v>
      </c>
      <c r="E153" s="1" t="s">
        <v>66</v>
      </c>
      <c r="F153" s="1" t="str">
        <f>UnitControlCenter!$B$3</f>
        <v>million metric tons / year</v>
      </c>
      <c r="G153" s="1" t="s">
        <v>2843</v>
      </c>
      <c r="H153" s="1" t="s">
        <v>2807</v>
      </c>
      <c r="I153" s="1" t="s">
        <v>2808</v>
      </c>
    </row>
    <row r="154" spans="1:10" ht="30">
      <c r="A154" s="2" t="s">
        <v>2806</v>
      </c>
      <c r="B154" s="2" t="s">
        <v>3332</v>
      </c>
      <c r="C154" s="43">
        <v>1</v>
      </c>
      <c r="D154" s="1" t="s">
        <v>65</v>
      </c>
      <c r="E154" s="1" t="s">
        <v>66</v>
      </c>
      <c r="F154" s="1" t="str">
        <f>UnitControlCenter!$B$3</f>
        <v>million metric tons / year</v>
      </c>
      <c r="G154" s="1" t="s">
        <v>3429</v>
      </c>
      <c r="H154" s="1" t="s">
        <v>3326</v>
      </c>
      <c r="I154" s="1" t="s">
        <v>3329</v>
      </c>
    </row>
    <row r="155" spans="1:10" ht="255">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30.7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60">
      <c r="A157" s="2" t="s">
        <v>3457</v>
      </c>
      <c r="B157" s="2" t="s">
        <v>3458</v>
      </c>
      <c r="C157" s="43">
        <v>1</v>
      </c>
      <c r="D157" s="1" t="s">
        <v>65</v>
      </c>
      <c r="E157" s="1" t="s">
        <v>66</v>
      </c>
      <c r="F157" s="1" t="str">
        <f>UnitControlCenter!$B$30</f>
        <v>quads / year</v>
      </c>
      <c r="G157" s="1" t="s">
        <v>2357</v>
      </c>
      <c r="H157" s="1" t="s">
        <v>2358</v>
      </c>
      <c r="I157" s="1" t="s">
        <v>2585</v>
      </c>
    </row>
    <row r="158" spans="1:10" s="2" customFormat="1" ht="30">
      <c r="A158" s="2" t="s">
        <v>3457</v>
      </c>
      <c r="B158" s="2" t="s">
        <v>3459</v>
      </c>
      <c r="C158" s="43">
        <v>1</v>
      </c>
      <c r="D158" s="2" t="s">
        <v>65</v>
      </c>
      <c r="E158" s="2" t="s">
        <v>66</v>
      </c>
      <c r="F158" s="2" t="str">
        <f>UnitControlCenter!$B$30</f>
        <v>quads / year</v>
      </c>
      <c r="G158" s="2" t="s">
        <v>2375</v>
      </c>
      <c r="H158" s="2" t="s">
        <v>2359</v>
      </c>
      <c r="I158" s="2" t="s">
        <v>2360</v>
      </c>
    </row>
    <row r="159" spans="1:10" ht="90">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210">
      <c r="A161" s="2" t="s">
        <v>3457</v>
      </c>
      <c r="B161" s="2" t="s">
        <v>3462</v>
      </c>
      <c r="C161" s="43">
        <v>1</v>
      </c>
      <c r="D161" s="1" t="s">
        <v>65</v>
      </c>
      <c r="E161" s="1" t="s">
        <v>66</v>
      </c>
      <c r="F161" s="2" t="str">
        <f>UnitControlCenter!B3</f>
        <v>million metric tons / year</v>
      </c>
      <c r="G161" s="1" t="s">
        <v>3608</v>
      </c>
      <c r="H161" s="1" t="s">
        <v>3464</v>
      </c>
      <c r="I161" s="2" t="s">
        <v>3465</v>
      </c>
      <c r="J161" s="2"/>
    </row>
    <row r="162" spans="1:10" s="193" customFormat="1" ht="255.75" thickBot="1">
      <c r="A162" s="2" t="s">
        <v>3457</v>
      </c>
      <c r="B162" s="192" t="s">
        <v>3463</v>
      </c>
      <c r="C162" s="199">
        <v>1</v>
      </c>
      <c r="D162" s="193" t="s">
        <v>65</v>
      </c>
      <c r="E162" s="193" t="s">
        <v>66</v>
      </c>
      <c r="F162" s="192" t="str">
        <f>UnitControlCenter!B3</f>
        <v>million metric tons / year</v>
      </c>
      <c r="G162" s="193" t="s">
        <v>3609</v>
      </c>
      <c r="H162" s="193" t="s">
        <v>3464</v>
      </c>
      <c r="I162" s="192" t="s">
        <v>3465</v>
      </c>
      <c r="J162" s="192"/>
    </row>
    <row r="163" spans="1:10" ht="90">
      <c r="A163" s="2" t="s">
        <v>2413</v>
      </c>
      <c r="B163" s="2" t="s">
        <v>2414</v>
      </c>
      <c r="C163" s="43">
        <v>1</v>
      </c>
      <c r="D163" s="1" t="s">
        <v>65</v>
      </c>
      <c r="E163" s="1" t="s">
        <v>66</v>
      </c>
      <c r="F163" s="1" t="str">
        <f>UnitControlCenter!$B$30</f>
        <v>quads / year</v>
      </c>
      <c r="G163" s="1" t="s">
        <v>3637</v>
      </c>
      <c r="H163" s="1" t="s">
        <v>3636</v>
      </c>
      <c r="I163" s="1" t="s">
        <v>3635</v>
      </c>
    </row>
    <row r="164" spans="1:10" ht="75">
      <c r="A164" s="2" t="s">
        <v>2413</v>
      </c>
      <c r="B164" s="2" t="s">
        <v>2415</v>
      </c>
      <c r="C164" s="43">
        <v>1</v>
      </c>
      <c r="D164" s="1" t="s">
        <v>65</v>
      </c>
      <c r="E164" s="1" t="s">
        <v>66</v>
      </c>
      <c r="F164" s="1" t="str">
        <f>UnitControlCenter!$B$30</f>
        <v>quads / year</v>
      </c>
      <c r="G164" s="1" t="s">
        <v>3638</v>
      </c>
      <c r="H164" s="1" t="s">
        <v>3266</v>
      </c>
      <c r="I164" s="1" t="s">
        <v>3267</v>
      </c>
    </row>
    <row r="165" spans="1:10" ht="75">
      <c r="A165" s="2" t="s">
        <v>2413</v>
      </c>
      <c r="B165" s="2" t="s">
        <v>3633</v>
      </c>
      <c r="C165" s="43">
        <v>1</v>
      </c>
      <c r="D165" s="1" t="s">
        <v>65</v>
      </c>
      <c r="E165" s="1" t="s">
        <v>66</v>
      </c>
      <c r="F165" s="1" t="str">
        <f>UnitControlCenter!$B$30</f>
        <v>quads / year</v>
      </c>
      <c r="G165" s="1" t="s">
        <v>3647</v>
      </c>
      <c r="H165" s="1" t="s">
        <v>3639</v>
      </c>
      <c r="I165" s="43" t="s">
        <v>3640</v>
      </c>
    </row>
    <row r="166" spans="1:10" ht="60">
      <c r="A166" s="2" t="s">
        <v>2413</v>
      </c>
      <c r="B166" s="2" t="s">
        <v>3634</v>
      </c>
      <c r="C166" s="43">
        <v>1</v>
      </c>
      <c r="D166" s="1" t="s">
        <v>65</v>
      </c>
      <c r="E166" s="1" t="s">
        <v>66</v>
      </c>
      <c r="F166" s="1" t="str">
        <f>UnitControlCenter!$B$30</f>
        <v>quads / year</v>
      </c>
      <c r="G166" s="1" t="s">
        <v>3861</v>
      </c>
      <c r="H166" s="1" t="s">
        <v>3860</v>
      </c>
      <c r="I166" s="1" t="s">
        <v>3859</v>
      </c>
    </row>
    <row r="167" spans="1:10">
      <c r="A167" s="2" t="s">
        <v>2413</v>
      </c>
      <c r="B167" s="2" t="s">
        <v>2862</v>
      </c>
      <c r="C167" s="43">
        <v>0</v>
      </c>
      <c r="D167" s="1" t="s">
        <v>63</v>
      </c>
      <c r="E167" s="1" t="s">
        <v>64</v>
      </c>
      <c r="F167" s="1" t="str">
        <f>UnitControlCenter!$B$31</f>
        <v>thousand BTU / 2024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ht="3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30">
      <c r="A175" s="2" t="s">
        <v>2413</v>
      </c>
      <c r="B175" s="2" t="s">
        <v>2627</v>
      </c>
      <c r="C175" s="43">
        <v>1</v>
      </c>
      <c r="D175" s="1" t="s">
        <v>63</v>
      </c>
      <c r="E175" s="1" t="s">
        <v>64</v>
      </c>
      <c r="F175" s="1" t="str">
        <f>UnitControlCenter!$B$35</f>
        <v>million gallons / year</v>
      </c>
      <c r="G175" s="1" t="s">
        <v>2631</v>
      </c>
    </row>
    <row r="176" spans="1:10" ht="30">
      <c r="A176" s="2" t="s">
        <v>2413</v>
      </c>
      <c r="B176" s="2" t="s">
        <v>2628</v>
      </c>
      <c r="C176" s="43">
        <v>1</v>
      </c>
      <c r="D176" s="1" t="s">
        <v>63</v>
      </c>
      <c r="E176" s="1" t="s">
        <v>64</v>
      </c>
      <c r="F176" s="1" t="str">
        <f>UnitControlCenter!$B$32</f>
        <v>millions of short tons / year</v>
      </c>
      <c r="G176" s="1" t="s">
        <v>2632</v>
      </c>
    </row>
    <row r="177" spans="1:10" ht="15.7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60">
      <c r="A178" s="2" t="s">
        <v>3335</v>
      </c>
      <c r="B178" s="2" t="s">
        <v>3363</v>
      </c>
      <c r="C178" s="43">
        <v>1</v>
      </c>
      <c r="D178" s="1" t="s">
        <v>65</v>
      </c>
      <c r="E178" s="1" t="s">
        <v>66</v>
      </c>
      <c r="F178" s="1" t="str">
        <f>UnitControlCenter!$B$36</f>
        <v>trillion BTU / year</v>
      </c>
      <c r="G178" s="1" t="s">
        <v>2638</v>
      </c>
      <c r="H178" s="1" t="s">
        <v>2639</v>
      </c>
      <c r="I178" s="1" t="s">
        <v>2640</v>
      </c>
    </row>
    <row r="179" spans="1:10" ht="60">
      <c r="A179" s="2" t="s">
        <v>3335</v>
      </c>
      <c r="B179" s="2" t="s">
        <v>3364</v>
      </c>
      <c r="C179" s="43">
        <v>1</v>
      </c>
      <c r="D179" s="1" t="s">
        <v>65</v>
      </c>
      <c r="E179" s="1" t="s">
        <v>66</v>
      </c>
      <c r="F179" s="1" t="str">
        <f>UnitControlCenter!$B$36</f>
        <v>trillion BTU / year</v>
      </c>
      <c r="G179" s="1" t="s">
        <v>2641</v>
      </c>
      <c r="H179" s="1" t="s">
        <v>2639</v>
      </c>
      <c r="I179" s="1" t="s">
        <v>2640</v>
      </c>
    </row>
    <row r="180" spans="1:10" ht="60">
      <c r="A180" s="2" t="s">
        <v>3335</v>
      </c>
      <c r="B180" s="2" t="s">
        <v>3365</v>
      </c>
      <c r="C180" s="43">
        <v>1</v>
      </c>
      <c r="D180" s="1" t="s">
        <v>65</v>
      </c>
      <c r="E180" s="1" t="s">
        <v>66</v>
      </c>
      <c r="F180" s="1" t="str">
        <f>UnitControlCenter!$B$9</f>
        <v>billion 2024 dollars / year</v>
      </c>
      <c r="G180" s="1" t="s">
        <v>2642</v>
      </c>
      <c r="H180" s="1" t="s">
        <v>2639</v>
      </c>
      <c r="I180" s="1" t="s">
        <v>2640</v>
      </c>
    </row>
    <row r="181" spans="1:10" ht="75">
      <c r="A181" s="2" t="s">
        <v>3335</v>
      </c>
      <c r="B181" s="2" t="s">
        <v>3366</v>
      </c>
      <c r="C181" s="43">
        <v>1</v>
      </c>
      <c r="D181" s="1" t="s">
        <v>65</v>
      </c>
      <c r="E181" s="1" t="s">
        <v>66</v>
      </c>
      <c r="F181" s="1" t="str">
        <f>UnitControlCenter!$B$9</f>
        <v>billion 2024 dollars / year</v>
      </c>
      <c r="G181" s="1" t="s">
        <v>2643</v>
      </c>
      <c r="H181" s="1" t="s">
        <v>2639</v>
      </c>
      <c r="I181" s="1" t="s">
        <v>2640</v>
      </c>
    </row>
    <row r="182" spans="1:10" ht="60">
      <c r="A182" s="2" t="s">
        <v>3335</v>
      </c>
      <c r="B182" s="2" t="s">
        <v>3367</v>
      </c>
      <c r="C182" s="43">
        <v>1</v>
      </c>
      <c r="D182" s="1" t="s">
        <v>65</v>
      </c>
      <c r="E182" s="1" t="s">
        <v>66</v>
      </c>
      <c r="F182" s="1" t="str">
        <f>UnitControlCenter!B3</f>
        <v>million metric tons / year</v>
      </c>
      <c r="G182" s="1" t="s">
        <v>2885</v>
      </c>
      <c r="H182" s="1" t="s">
        <v>2883</v>
      </c>
      <c r="I182" s="1" t="s">
        <v>2884</v>
      </c>
    </row>
    <row r="183" spans="1:10" ht="60">
      <c r="A183" s="2" t="s">
        <v>3335</v>
      </c>
      <c r="B183" s="2" t="s">
        <v>3368</v>
      </c>
      <c r="C183" s="43">
        <v>1</v>
      </c>
      <c r="D183" s="1" t="s">
        <v>65</v>
      </c>
      <c r="E183" s="1" t="s">
        <v>66</v>
      </c>
      <c r="F183" s="1" t="str">
        <f>UnitControlCenter!B3</f>
        <v>million metric tons / year</v>
      </c>
      <c r="G183" s="1" t="s">
        <v>2886</v>
      </c>
      <c r="H183" s="1" t="s">
        <v>2883</v>
      </c>
      <c r="I183" s="1" t="s">
        <v>2884</v>
      </c>
    </row>
    <row r="184" spans="1:10" ht="60">
      <c r="A184" s="2" t="s">
        <v>3335</v>
      </c>
      <c r="B184" s="2" t="s">
        <v>3369</v>
      </c>
      <c r="C184" s="43">
        <v>1</v>
      </c>
      <c r="D184" s="1" t="s">
        <v>65</v>
      </c>
      <c r="E184" s="1" t="s">
        <v>66</v>
      </c>
      <c r="F184" s="1" t="str">
        <f>UnitControlCenter!$B$36</f>
        <v>trillion BTU / year</v>
      </c>
      <c r="G184" s="1" t="s">
        <v>2720</v>
      </c>
      <c r="H184" s="1" t="s">
        <v>2715</v>
      </c>
      <c r="I184" s="1" t="s">
        <v>2716</v>
      </c>
    </row>
    <row r="185" spans="1:10" ht="75">
      <c r="A185" s="2" t="s">
        <v>3335</v>
      </c>
      <c r="B185" s="2" t="s">
        <v>3370</v>
      </c>
      <c r="C185" s="43">
        <v>1</v>
      </c>
      <c r="D185" s="1" t="s">
        <v>65</v>
      </c>
      <c r="E185" s="1" t="s">
        <v>66</v>
      </c>
      <c r="F185" s="1" t="str">
        <f>UnitControlCenter!$B$36</f>
        <v>trillion BTU / year</v>
      </c>
      <c r="G185" s="1" t="s">
        <v>2721</v>
      </c>
      <c r="H185" s="1" t="s">
        <v>2715</v>
      </c>
      <c r="I185" s="1" t="s">
        <v>2717</v>
      </c>
    </row>
    <row r="186" spans="1:10" ht="75">
      <c r="A186" s="2" t="s">
        <v>3335</v>
      </c>
      <c r="B186" s="2" t="s">
        <v>3371</v>
      </c>
      <c r="C186" s="43">
        <v>1</v>
      </c>
      <c r="D186" s="1" t="s">
        <v>65</v>
      </c>
      <c r="E186" s="1" t="s">
        <v>66</v>
      </c>
      <c r="F186" s="1" t="str">
        <f>UnitControlCenter!$B$9</f>
        <v>billion 2024 dollars / year</v>
      </c>
      <c r="G186" s="1" t="s">
        <v>2722</v>
      </c>
      <c r="H186" s="1" t="s">
        <v>2715</v>
      </c>
      <c r="I186" s="1" t="s">
        <v>2718</v>
      </c>
    </row>
    <row r="187" spans="1:10" ht="90">
      <c r="A187" s="2" t="s">
        <v>3335</v>
      </c>
      <c r="B187" s="2" t="s">
        <v>3372</v>
      </c>
      <c r="C187" s="43">
        <v>1</v>
      </c>
      <c r="D187" s="1" t="s">
        <v>65</v>
      </c>
      <c r="E187" s="1" t="s">
        <v>66</v>
      </c>
      <c r="F187" s="1" t="str">
        <f>UnitControlCenter!$B$9</f>
        <v>billion 2024 dollars / year</v>
      </c>
      <c r="G187" s="1" t="s">
        <v>2723</v>
      </c>
      <c r="H187" s="1" t="s">
        <v>2715</v>
      </c>
      <c r="I187" s="1" t="s">
        <v>2719</v>
      </c>
    </row>
    <row r="188" spans="1:10" ht="105">
      <c r="A188" s="2" t="s">
        <v>3335</v>
      </c>
      <c r="B188" s="2" t="s">
        <v>3373</v>
      </c>
      <c r="C188" s="43">
        <v>1</v>
      </c>
      <c r="D188" s="1" t="s">
        <v>65</v>
      </c>
      <c r="E188" s="1" t="s">
        <v>66</v>
      </c>
      <c r="F188" s="1" t="str">
        <f>UnitControlCenter!$B$30</f>
        <v>quads / year</v>
      </c>
      <c r="G188" s="1" t="s">
        <v>2748</v>
      </c>
      <c r="H188" s="1" t="s">
        <v>2750</v>
      </c>
      <c r="I188" s="1" t="s">
        <v>2751</v>
      </c>
    </row>
    <row r="189" spans="1:10" ht="120">
      <c r="A189" s="2" t="s">
        <v>3335</v>
      </c>
      <c r="B189" s="2" t="s">
        <v>3374</v>
      </c>
      <c r="C189" s="43">
        <v>1</v>
      </c>
      <c r="D189" s="1" t="s">
        <v>65</v>
      </c>
      <c r="E189" s="1" t="s">
        <v>66</v>
      </c>
      <c r="F189" s="1" t="str">
        <f>UnitControlCenter!$B$30</f>
        <v>quads / year</v>
      </c>
      <c r="G189" s="1" t="s">
        <v>2749</v>
      </c>
      <c r="H189" s="1" t="s">
        <v>2750</v>
      </c>
      <c r="I189" s="1" t="s">
        <v>2751</v>
      </c>
    </row>
    <row r="190" spans="1:10" ht="101.45" customHeight="1">
      <c r="A190" s="2" t="s">
        <v>3335</v>
      </c>
      <c r="B190" s="2" t="s">
        <v>3670</v>
      </c>
      <c r="C190" s="43">
        <v>1</v>
      </c>
      <c r="D190" s="1" t="s">
        <v>65</v>
      </c>
      <c r="E190" s="1" t="s">
        <v>66</v>
      </c>
      <c r="F190" s="1" t="s">
        <v>351</v>
      </c>
      <c r="G190" s="1" t="s">
        <v>3770</v>
      </c>
      <c r="H190" s="1" t="s">
        <v>3771</v>
      </c>
      <c r="I190" s="1" t="s">
        <v>3784</v>
      </c>
    </row>
    <row r="191" spans="1:10" ht="225">
      <c r="A191" s="2" t="s">
        <v>3335</v>
      </c>
      <c r="B191" s="2" t="s">
        <v>3382</v>
      </c>
      <c r="C191" s="43">
        <v>1</v>
      </c>
      <c r="D191" s="1" t="s">
        <v>65</v>
      </c>
      <c r="E191" s="1" t="s">
        <v>66</v>
      </c>
      <c r="F191" s="1" t="str">
        <f>UnitControlCenter!$B$10</f>
        <v>billion 2024 dollars</v>
      </c>
      <c r="G191" s="1" t="s">
        <v>3338</v>
      </c>
      <c r="H191" s="1" t="s">
        <v>3337</v>
      </c>
      <c r="I191" s="208" t="s">
        <v>3336</v>
      </c>
      <c r="J191" s="208"/>
    </row>
    <row r="192" spans="1:10" ht="255">
      <c r="A192" s="2" t="s">
        <v>3335</v>
      </c>
      <c r="B192" s="2" t="s">
        <v>3375</v>
      </c>
      <c r="C192" s="43">
        <v>1</v>
      </c>
      <c r="D192" s="1" t="s">
        <v>65</v>
      </c>
      <c r="E192" s="1" t="s">
        <v>66</v>
      </c>
      <c r="F192" s="1" t="str">
        <f>UnitControlCenter!$B$10</f>
        <v>billion 2024 dollars</v>
      </c>
      <c r="G192" s="1" t="s">
        <v>3346</v>
      </c>
      <c r="H192" s="1" t="s">
        <v>3337</v>
      </c>
      <c r="I192" s="208" t="s">
        <v>3339</v>
      </c>
      <c r="J192" s="208"/>
    </row>
    <row r="193" spans="1:10" ht="225">
      <c r="A193" s="2" t="s">
        <v>3335</v>
      </c>
      <c r="B193" s="2" t="s">
        <v>3376</v>
      </c>
      <c r="C193" s="43">
        <v>1</v>
      </c>
      <c r="D193" s="1" t="s">
        <v>65</v>
      </c>
      <c r="E193" s="1" t="s">
        <v>66</v>
      </c>
      <c r="F193" s="1" t="str">
        <f>UnitControlCenter!$B$10</f>
        <v>billion 2024 dollars</v>
      </c>
      <c r="G193" s="1" t="s">
        <v>3347</v>
      </c>
      <c r="H193" s="1" t="s">
        <v>3337</v>
      </c>
      <c r="I193" s="208" t="s">
        <v>3340</v>
      </c>
      <c r="J193" s="208"/>
    </row>
    <row r="194" spans="1:10" ht="255">
      <c r="A194" s="2" t="s">
        <v>3335</v>
      </c>
      <c r="B194" s="2" t="s">
        <v>3377</v>
      </c>
      <c r="C194" s="43">
        <v>1</v>
      </c>
      <c r="D194" s="1" t="s">
        <v>65</v>
      </c>
      <c r="E194" s="1" t="s">
        <v>66</v>
      </c>
      <c r="F194" s="1" t="str">
        <f>UnitControlCenter!$B$10</f>
        <v>billion 2024 dollars</v>
      </c>
      <c r="G194" s="1" t="s">
        <v>3348</v>
      </c>
      <c r="H194" s="1" t="s">
        <v>3337</v>
      </c>
      <c r="I194" s="208" t="s">
        <v>3341</v>
      </c>
      <c r="J194" s="208"/>
    </row>
    <row r="195" spans="1:10" ht="210">
      <c r="A195" s="2" t="s">
        <v>3335</v>
      </c>
      <c r="B195" s="2" t="s">
        <v>3378</v>
      </c>
      <c r="C195" s="43">
        <v>1</v>
      </c>
      <c r="D195" s="1" t="s">
        <v>65</v>
      </c>
      <c r="E195" s="1" t="s">
        <v>66</v>
      </c>
      <c r="F195" s="1" t="str">
        <f>UnitControlCenter!$B$10</f>
        <v>billion 2024 dollars</v>
      </c>
      <c r="G195" s="1" t="s">
        <v>3351</v>
      </c>
      <c r="H195" s="1" t="s">
        <v>3337</v>
      </c>
      <c r="I195" s="208" t="s">
        <v>3342</v>
      </c>
      <c r="J195" s="208"/>
    </row>
    <row r="196" spans="1:10" ht="240">
      <c r="A196" s="2" t="s">
        <v>3335</v>
      </c>
      <c r="B196" s="2" t="s">
        <v>3379</v>
      </c>
      <c r="C196" s="43">
        <v>1</v>
      </c>
      <c r="D196" s="1" t="s">
        <v>65</v>
      </c>
      <c r="E196" s="1" t="s">
        <v>66</v>
      </c>
      <c r="F196" s="1" t="str">
        <f>UnitControlCenter!$B$10</f>
        <v>billion 2024 dollars</v>
      </c>
      <c r="G196" s="1" t="s">
        <v>3352</v>
      </c>
      <c r="H196" s="1" t="s">
        <v>3337</v>
      </c>
      <c r="I196" s="208" t="s">
        <v>3343</v>
      </c>
      <c r="J196" s="208"/>
    </row>
    <row r="197" spans="1:10" ht="270">
      <c r="A197" s="2" t="s">
        <v>3335</v>
      </c>
      <c r="B197" s="2" t="s">
        <v>3380</v>
      </c>
      <c r="C197" s="43">
        <v>1</v>
      </c>
      <c r="D197" s="1" t="s">
        <v>65</v>
      </c>
      <c r="E197" s="1" t="s">
        <v>66</v>
      </c>
      <c r="F197" s="1" t="str">
        <f>UnitControlCenter!$B$10</f>
        <v>billion 2024 dollars</v>
      </c>
      <c r="G197" s="1" t="s">
        <v>3349</v>
      </c>
      <c r="H197" s="1" t="s">
        <v>3337</v>
      </c>
      <c r="I197" s="208" t="s">
        <v>3344</v>
      </c>
      <c r="J197" s="208"/>
    </row>
    <row r="198" spans="1:10" ht="315.75" thickBot="1">
      <c r="A198" s="192" t="s">
        <v>3335</v>
      </c>
      <c r="B198" s="192" t="s">
        <v>3381</v>
      </c>
      <c r="C198" s="199">
        <v>1</v>
      </c>
      <c r="D198" s="193" t="s">
        <v>65</v>
      </c>
      <c r="E198" s="193" t="s">
        <v>66</v>
      </c>
      <c r="F198" s="193" t="str">
        <f>UnitControlCenter!$B$10</f>
        <v>billion 2024 dollars</v>
      </c>
      <c r="G198" s="193" t="s">
        <v>3350</v>
      </c>
      <c r="H198" s="193" t="s">
        <v>3337</v>
      </c>
      <c r="I198" s="315" t="s">
        <v>3345</v>
      </c>
      <c r="J198" s="315"/>
    </row>
    <row r="199" spans="1:10" ht="75">
      <c r="A199" s="2" t="s">
        <v>2347</v>
      </c>
      <c r="B199" s="2" t="s">
        <v>93</v>
      </c>
      <c r="C199" s="43">
        <v>1</v>
      </c>
      <c r="D199" s="1" t="s">
        <v>65</v>
      </c>
      <c r="E199" s="1" t="s">
        <v>2353</v>
      </c>
      <c r="F199" s="1" t="str">
        <f>UnitControlCenter!$B$22</f>
        <v>2024 dollars / megawatt-hour (MWh)</v>
      </c>
      <c r="G199" s="1" t="s">
        <v>3291</v>
      </c>
      <c r="H199" s="1" t="s">
        <v>3290</v>
      </c>
      <c r="I199" s="1" t="s">
        <v>3641</v>
      </c>
    </row>
    <row r="200" spans="1:10" ht="45">
      <c r="A200" s="2" t="s">
        <v>2347</v>
      </c>
      <c r="B200" s="2" t="s">
        <v>445</v>
      </c>
      <c r="C200" s="43">
        <v>1</v>
      </c>
      <c r="D200" s="1" t="s">
        <v>65</v>
      </c>
      <c r="E200" s="1" t="s">
        <v>2353</v>
      </c>
      <c r="F200" s="1" t="str">
        <f>UnitControlCenter!$B$37</f>
        <v>2024 dollars / short ton</v>
      </c>
      <c r="G200" s="1" t="s">
        <v>2651</v>
      </c>
      <c r="H200" s="1" t="s">
        <v>2652</v>
      </c>
      <c r="I200" s="1" t="s">
        <v>2653</v>
      </c>
    </row>
    <row r="201" spans="1:10">
      <c r="A201" s="2" t="s">
        <v>2347</v>
      </c>
      <c r="B201" s="2" t="s">
        <v>442</v>
      </c>
      <c r="C201" s="43">
        <v>1</v>
      </c>
      <c r="D201" s="1" t="s">
        <v>65</v>
      </c>
      <c r="E201" s="1" t="s">
        <v>2353</v>
      </c>
      <c r="F201" s="1" t="str">
        <f>UnitControlCenter!$B$37</f>
        <v>2024 dollars / short ton</v>
      </c>
      <c r="G201" s="1" t="s">
        <v>2366</v>
      </c>
      <c r="H201" s="1" t="s">
        <v>340</v>
      </c>
      <c r="I201" s="1" t="s">
        <v>2538</v>
      </c>
    </row>
    <row r="202" spans="1:10" ht="90">
      <c r="A202" s="2" t="s">
        <v>2347</v>
      </c>
      <c r="B202" s="2" t="s">
        <v>87</v>
      </c>
      <c r="C202" s="43">
        <v>1</v>
      </c>
      <c r="D202" s="1" t="s">
        <v>65</v>
      </c>
      <c r="E202" s="1" t="s">
        <v>2353</v>
      </c>
      <c r="F202" s="1" t="str">
        <f>UnitControlCenter!$B$38</f>
        <v>2024 dollars / thousand cubic feet</v>
      </c>
      <c r="G202" s="1" t="s">
        <v>3293</v>
      </c>
      <c r="H202" s="1" t="s">
        <v>3292</v>
      </c>
      <c r="I202" s="1" t="s">
        <v>3642</v>
      </c>
    </row>
    <row r="203" spans="1:10">
      <c r="A203" s="2" t="s">
        <v>2347</v>
      </c>
      <c r="B203" s="2" t="s">
        <v>95</v>
      </c>
      <c r="C203" s="43">
        <v>1</v>
      </c>
      <c r="D203" s="1" t="s">
        <v>65</v>
      </c>
      <c r="E203" s="1" t="s">
        <v>2353</v>
      </c>
      <c r="F203" s="1" t="str">
        <f>UnitControlCenter!$B$39</f>
        <v>2024 dollars / gallon</v>
      </c>
      <c r="G203" s="1" t="s">
        <v>2368</v>
      </c>
      <c r="H203" s="1" t="s">
        <v>335</v>
      </c>
      <c r="I203" s="43">
        <v>969696</v>
      </c>
      <c r="J203" s="43"/>
    </row>
    <row r="204" spans="1:10" ht="90">
      <c r="A204" s="2" t="s">
        <v>2347</v>
      </c>
      <c r="B204" s="2" t="s">
        <v>96</v>
      </c>
      <c r="C204" s="43">
        <v>1</v>
      </c>
      <c r="D204" s="1" t="s">
        <v>65</v>
      </c>
      <c r="E204" s="1" t="s">
        <v>2353</v>
      </c>
      <c r="F204" s="1" t="str">
        <f>UnitControlCenter!$B$39</f>
        <v>2024 dollars / gallon</v>
      </c>
      <c r="G204" s="1" t="s">
        <v>2646</v>
      </c>
      <c r="H204" s="1" t="s">
        <v>2644</v>
      </c>
      <c r="I204" s="1" t="s">
        <v>2645</v>
      </c>
    </row>
    <row r="205" spans="1:10" ht="60">
      <c r="A205" s="2" t="s">
        <v>2347</v>
      </c>
      <c r="B205" s="2" t="s">
        <v>92</v>
      </c>
      <c r="C205" s="43">
        <v>1</v>
      </c>
      <c r="D205" s="1" t="s">
        <v>65</v>
      </c>
      <c r="E205" s="1" t="s">
        <v>2353</v>
      </c>
      <c r="F205" s="1" t="str">
        <f>UnitControlCenter!$B$37</f>
        <v>2024 dollars / short ton</v>
      </c>
      <c r="G205" s="1" t="s">
        <v>2647</v>
      </c>
      <c r="H205" s="1" t="s">
        <v>2648</v>
      </c>
      <c r="I205" s="1" t="s">
        <v>2649</v>
      </c>
    </row>
    <row r="206" spans="1:10" ht="60">
      <c r="A206" s="2" t="s">
        <v>2347</v>
      </c>
      <c r="B206" s="2" t="s">
        <v>2588</v>
      </c>
      <c r="C206" s="43">
        <v>1</v>
      </c>
      <c r="D206" s="1" t="s">
        <v>65</v>
      </c>
      <c r="E206" s="1" t="s">
        <v>2353</v>
      </c>
      <c r="F206" s="1" t="str">
        <f>UnitControlCenter!$B$40</f>
        <v>2024 dollars / barrel of oil</v>
      </c>
      <c r="G206" s="1" t="s">
        <v>2712</v>
      </c>
      <c r="H206" s="1" t="s">
        <v>2713</v>
      </c>
      <c r="I206" s="1" t="s">
        <v>2714</v>
      </c>
    </row>
    <row r="207" spans="1:10" ht="60">
      <c r="A207" s="2" t="s">
        <v>2347</v>
      </c>
      <c r="B207" s="2" t="s">
        <v>2650</v>
      </c>
      <c r="C207" s="43">
        <v>1</v>
      </c>
      <c r="D207" s="1" t="s">
        <v>65</v>
      </c>
      <c r="E207" s="1" t="s">
        <v>2353</v>
      </c>
      <c r="F207" s="1" t="str">
        <f>UnitControlCenter!$B$39</f>
        <v>2024 dollars / gallon</v>
      </c>
      <c r="G207" s="1" t="s">
        <v>2654</v>
      </c>
      <c r="H207" s="1" t="s">
        <v>2365</v>
      </c>
      <c r="I207" s="1" t="s">
        <v>2584</v>
      </c>
    </row>
    <row r="208" spans="1:10" ht="30.75" thickBot="1">
      <c r="A208" s="192" t="s">
        <v>2347</v>
      </c>
      <c r="B208" s="192" t="s">
        <v>2471</v>
      </c>
      <c r="C208" s="199">
        <v>1</v>
      </c>
      <c r="D208" s="193" t="s">
        <v>65</v>
      </c>
      <c r="E208" s="193" t="s">
        <v>2353</v>
      </c>
      <c r="F208" s="193" t="str">
        <f>UnitControlCenter!$B$41</f>
        <v>2024 dollars / kg</v>
      </c>
      <c r="G208" s="193" t="s">
        <v>2756</v>
      </c>
      <c r="H208" s="193" t="s">
        <v>2757</v>
      </c>
      <c r="I208" s="193" t="s">
        <v>2758</v>
      </c>
      <c r="J208" s="193"/>
    </row>
    <row r="209" spans="1:10">
      <c r="A209" s="2" t="s">
        <v>2348</v>
      </c>
      <c r="B209" s="2" t="s">
        <v>3471</v>
      </c>
      <c r="C209" s="43">
        <v>1</v>
      </c>
      <c r="D209" s="1" t="s">
        <v>63</v>
      </c>
      <c r="E209" s="1" t="s">
        <v>64</v>
      </c>
      <c r="F209" s="1" t="str">
        <f>UnitControlCenter!$B$42</f>
        <v>2024 dollars / kilowatt-hour (kWh)</v>
      </c>
      <c r="G209" s="1" t="s">
        <v>2369</v>
      </c>
    </row>
    <row r="210" spans="1:10" ht="30">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c r="A211" s="2" t="s">
        <v>2348</v>
      </c>
      <c r="B211" s="2" t="s">
        <v>2350</v>
      </c>
      <c r="C211" s="43">
        <v>1</v>
      </c>
      <c r="D211" s="1" t="s">
        <v>63</v>
      </c>
      <c r="E211" s="1" t="s">
        <v>64</v>
      </c>
      <c r="F211" s="1" t="str">
        <f>UnitControlCenter!$B$45</f>
        <v>million 2024 dollars / megawatt (MW)</v>
      </c>
      <c r="G211" s="1" t="s">
        <v>2370</v>
      </c>
    </row>
    <row r="212" spans="1:10" ht="30">
      <c r="A212" s="2" t="s">
        <v>2348</v>
      </c>
      <c r="B212" s="2" t="s">
        <v>2351</v>
      </c>
      <c r="C212" s="43">
        <v>1</v>
      </c>
      <c r="D212" s="1" t="s">
        <v>63</v>
      </c>
      <c r="E212" s="1" t="s">
        <v>64</v>
      </c>
      <c r="F212" s="1" t="str">
        <f>UnitControlCenter!$B$45</f>
        <v>million 2024 dollars / megawatt (MW)</v>
      </c>
      <c r="G212" s="1" t="s">
        <v>2371</v>
      </c>
    </row>
    <row r="213" spans="1:10" ht="30">
      <c r="A213" s="2" t="s">
        <v>2348</v>
      </c>
      <c r="B213" s="2" t="s">
        <v>2352</v>
      </c>
      <c r="C213" s="43">
        <v>1</v>
      </c>
      <c r="D213" s="1" t="s">
        <v>63</v>
      </c>
      <c r="E213" s="1" t="s">
        <v>64</v>
      </c>
      <c r="F213" s="1" t="str">
        <f>UnitControlCenter!$B$45</f>
        <v>million 2024 dollars / megawatt (MW)</v>
      </c>
      <c r="G213" s="1" t="s">
        <v>2372</v>
      </c>
    </row>
    <row r="214" spans="1:10" ht="30.75" thickBot="1">
      <c r="A214" s="192" t="s">
        <v>2348</v>
      </c>
      <c r="B214" s="192" t="s">
        <v>2485</v>
      </c>
      <c r="C214" s="199">
        <v>1</v>
      </c>
      <c r="D214" s="193" t="s">
        <v>63</v>
      </c>
      <c r="E214" s="193" t="s">
        <v>64</v>
      </c>
      <c r="F214" s="193" t="str">
        <f>UnitControlCenter!$B$46</f>
        <v>cost of eqpt. to produce 1 kg H2/yr (2024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5546875" defaultRowHeight="15"/>
  <cols>
    <col min="1" max="1" width="13.42578125" customWidth="1"/>
    <col min="2" max="2" width="8.85546875" style="20"/>
    <col min="4" max="4" width="46" customWidth="1"/>
  </cols>
  <sheetData>
    <row r="1" spans="1:5">
      <c r="A1" s="42" t="s">
        <v>2533</v>
      </c>
      <c r="B1" s="169"/>
      <c r="C1" s="159"/>
      <c r="D1" s="159"/>
    </row>
    <row r="2" spans="1:5">
      <c r="A2" s="9" t="s">
        <v>2497</v>
      </c>
      <c r="B2" s="170" t="s">
        <v>2498</v>
      </c>
      <c r="C2" s="9" t="s">
        <v>2499</v>
      </c>
      <c r="D2" s="9" t="s">
        <v>2500</v>
      </c>
    </row>
    <row r="3" spans="1:5">
      <c r="A3" s="371" t="s">
        <v>3581</v>
      </c>
      <c r="B3" s="375" t="s">
        <v>3583</v>
      </c>
      <c r="C3" s="372"/>
      <c r="D3" s="374" t="s">
        <v>3582</v>
      </c>
    </row>
    <row r="4" spans="1:5">
      <c r="A4" t="s">
        <v>2547</v>
      </c>
      <c r="B4" s="20" t="s">
        <v>2541</v>
      </c>
      <c r="C4" s="188"/>
      <c r="D4" s="376" t="s">
        <v>3585</v>
      </c>
      <c r="E4" t="s">
        <v>3588</v>
      </c>
    </row>
    <row r="5" spans="1:5">
      <c r="A5" t="s">
        <v>3592</v>
      </c>
      <c r="B5" s="171" t="s">
        <v>3593</v>
      </c>
      <c r="C5" s="377"/>
      <c r="D5" s="376" t="s">
        <v>3587</v>
      </c>
      <c r="E5" t="s">
        <v>3591</v>
      </c>
    </row>
    <row r="6" spans="1:5">
      <c r="A6" t="s">
        <v>3754</v>
      </c>
      <c r="B6" s="171" t="s">
        <v>3753</v>
      </c>
      <c r="C6" s="410"/>
      <c r="D6" s="407" t="s">
        <v>3747</v>
      </c>
    </row>
    <row r="7" spans="1:5">
      <c r="A7" t="s">
        <v>3751</v>
      </c>
      <c r="B7" s="171" t="s">
        <v>3750</v>
      </c>
      <c r="C7" s="408"/>
      <c r="D7" s="407" t="s">
        <v>3748</v>
      </c>
    </row>
    <row r="8" spans="1:5">
      <c r="A8" t="s">
        <v>3752</v>
      </c>
      <c r="B8" s="20">
        <v>6699</v>
      </c>
      <c r="C8" s="409"/>
      <c r="D8" s="407" t="s">
        <v>3749</v>
      </c>
    </row>
    <row r="9" spans="1:5">
      <c r="A9" t="s">
        <v>3754</v>
      </c>
      <c r="B9" s="171" t="s">
        <v>3594</v>
      </c>
      <c r="C9" s="205"/>
      <c r="D9" t="s">
        <v>3598</v>
      </c>
    </row>
    <row r="10" spans="1:5">
      <c r="A10" t="s">
        <v>3599</v>
      </c>
      <c r="B10" s="171" t="s">
        <v>3600</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3595</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3596</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3597</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3592</v>
      </c>
      <c r="B35" s="171" t="s">
        <v>3593</v>
      </c>
      <c r="C35" s="377"/>
      <c r="D35" t="s">
        <v>3586</v>
      </c>
      <c r="E35" t="s">
        <v>3590</v>
      </c>
    </row>
    <row r="36" spans="1:5">
      <c r="A36" t="s">
        <v>2547</v>
      </c>
      <c r="B36" s="20" t="s">
        <v>2541</v>
      </c>
      <c r="C36" s="188"/>
      <c r="D36" s="376" t="s">
        <v>3584</v>
      </c>
      <c r="E36" t="s">
        <v>3589</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3755</v>
      </c>
    </row>
    <row r="49" spans="1:4">
      <c r="A49" t="s">
        <v>2543</v>
      </c>
      <c r="B49" s="20" t="s">
        <v>2537</v>
      </c>
      <c r="C49" s="185"/>
      <c r="D49" t="s">
        <v>3756</v>
      </c>
    </row>
    <row r="50" spans="1:4">
      <c r="A50" t="s">
        <v>2522</v>
      </c>
      <c r="B50" s="20" t="s">
        <v>2538</v>
      </c>
      <c r="C50" s="180"/>
      <c r="D50" t="s">
        <v>3757</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3869</v>
      </c>
    </row>
    <row r="89" spans="1:4">
      <c r="A89" t="s">
        <v>2543</v>
      </c>
      <c r="B89" s="20" t="s">
        <v>2537</v>
      </c>
      <c r="C89" s="185"/>
      <c r="D89" t="s">
        <v>3611</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3773</v>
      </c>
      <c r="B319" s="169"/>
      <c r="C319" s="159"/>
      <c r="D319" s="159"/>
    </row>
    <row r="320" spans="1:4">
      <c r="A320" s="9" t="s">
        <v>2497</v>
      </c>
      <c r="B320" s="170" t="s">
        <v>2498</v>
      </c>
      <c r="C320" s="9" t="s">
        <v>2499</v>
      </c>
      <c r="D320" s="9" t="s">
        <v>2500</v>
      </c>
    </row>
    <row r="321" spans="1:4">
      <c r="A321" t="s">
        <v>2522</v>
      </c>
      <c r="B321" s="20" t="s">
        <v>2538</v>
      </c>
      <c r="C321" s="180"/>
      <c r="D321" t="s">
        <v>3774</v>
      </c>
    </row>
    <row r="322" spans="1:4">
      <c r="A322" t="s">
        <v>3782</v>
      </c>
      <c r="B322" s="20" t="s">
        <v>3781</v>
      </c>
      <c r="C322" s="159"/>
      <c r="D322" t="s">
        <v>3775</v>
      </c>
    </row>
    <row r="323" spans="1:4">
      <c r="A323" t="s">
        <v>2509</v>
      </c>
      <c r="B323" s="171" t="s">
        <v>2510</v>
      </c>
      <c r="C323" s="167"/>
      <c r="D323" t="s">
        <v>3776</v>
      </c>
    </row>
    <row r="324" spans="1:4">
      <c r="A324" t="s">
        <v>2589</v>
      </c>
      <c r="B324" s="171" t="s">
        <v>2591</v>
      </c>
      <c r="C324" s="189"/>
      <c r="D324" t="s">
        <v>3777</v>
      </c>
    </row>
    <row r="325" spans="1:4">
      <c r="A325" t="s">
        <v>3783</v>
      </c>
      <c r="B325" s="171">
        <v>808080</v>
      </c>
      <c r="C325" s="411"/>
      <c r="D325" t="s">
        <v>3778</v>
      </c>
    </row>
    <row r="326" spans="1:4">
      <c r="A326" t="s">
        <v>2515</v>
      </c>
      <c r="B326" s="171" t="s">
        <v>2516</v>
      </c>
      <c r="C326" s="175"/>
      <c r="D326" t="s">
        <v>3779</v>
      </c>
    </row>
    <row r="327" spans="1:4">
      <c r="A327" t="s">
        <v>2523</v>
      </c>
      <c r="B327" s="20" t="s">
        <v>2519</v>
      </c>
      <c r="C327" s="179"/>
      <c r="D327" t="s">
        <v>3780</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B11" sqref="B11"/>
    </sheetView>
  </sheetViews>
  <sheetFormatPr defaultColWidth="8.85546875" defaultRowHeight="15"/>
  <cols>
    <col min="1" max="1" width="31.42578125" customWidth="1"/>
    <col min="2" max="2" width="28.140625" customWidth="1"/>
    <col min="3" max="3" width="85.42578125" customWidth="1"/>
  </cols>
  <sheetData>
    <row r="1" spans="1:3">
      <c r="A1" s="42" t="s">
        <v>72</v>
      </c>
      <c r="B1" s="42" t="s">
        <v>73</v>
      </c>
    </row>
    <row r="2" spans="1:3" ht="165">
      <c r="A2" t="s">
        <v>3728</v>
      </c>
      <c r="B2" t="s">
        <v>3416</v>
      </c>
      <c r="C2" s="163" t="s">
        <v>3417</v>
      </c>
    </row>
    <row r="3" spans="1:3">
      <c r="A3" t="s">
        <v>3874</v>
      </c>
      <c r="B3" t="s">
        <v>3875</v>
      </c>
    </row>
    <row r="4" spans="1:3">
      <c r="A4" t="s">
        <v>3893</v>
      </c>
      <c r="B4" t="s">
        <v>3894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23" sqref="B23"/>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3556</v>
      </c>
      <c r="B1" s="366" t="s">
        <v>3557</v>
      </c>
      <c r="C1" s="366" t="s">
        <v>3558</v>
      </c>
      <c r="D1" s="366" t="s">
        <v>3559</v>
      </c>
      <c r="E1" s="366" t="s">
        <v>3560</v>
      </c>
      <c r="F1" s="367" t="s">
        <v>3561</v>
      </c>
    </row>
    <row r="2" spans="1:6" ht="30">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4"/>
  <sheetViews>
    <sheetView workbookViewId="0">
      <selection activeCell="Q25" sqref="Q25"/>
    </sheetView>
  </sheetViews>
  <sheetFormatPr defaultRowHeight="15"/>
  <cols>
    <col min="17" max="17" width="12" bestFit="1" customWidth="1"/>
  </cols>
  <sheetData>
    <row r="1" spans="1:35">
      <c r="A1" t="s">
        <v>3696</v>
      </c>
    </row>
    <row r="2" spans="1:35">
      <c r="A2" t="s">
        <v>3697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3708</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3709</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3710</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3698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3699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3711</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3712</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3701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3713</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3714</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3702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7">
      <c r="A17" t="s">
        <v>3715</v>
      </c>
    </row>
    <row r="18" spans="1:17">
      <c r="A18" t="s">
        <v>3716</v>
      </c>
    </row>
    <row r="19" spans="1:17">
      <c r="A19" t="s">
        <v>3717</v>
      </c>
    </row>
    <row r="20" spans="1:17">
      <c r="A20" t="s">
        <v>3718</v>
      </c>
    </row>
    <row r="21" spans="1:17">
      <c r="A21" t="s">
        <v>3703</v>
      </c>
    </row>
    <row r="24" spans="1:17">
      <c r="Q24">
        <f>1-4227/Q16</f>
        <v>0.35827172114348171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34" t="s">
        <v>475</v>
      </c>
      <c r="B2" s="434"/>
      <c r="C2" s="212"/>
      <c r="D2" s="212"/>
      <c r="E2" s="212"/>
      <c r="F2" s="212"/>
      <c r="G2" s="212"/>
      <c r="H2" s="49" t="s">
        <v>476</v>
      </c>
    </row>
    <row r="3" spans="1:8" ht="15.7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75" thickBot="1">
      <c r="A7" s="440"/>
      <c r="B7" s="441" t="s">
        <v>486</v>
      </c>
      <c r="C7" s="442"/>
      <c r="D7" s="442"/>
      <c r="E7" s="442"/>
      <c r="F7" s="442"/>
      <c r="G7" s="442"/>
      <c r="H7" s="443"/>
    </row>
    <row r="8" spans="1:8" ht="15.7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3648</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60">
      <c r="A67" s="1" t="s">
        <v>3114</v>
      </c>
      <c r="B67" s="5"/>
      <c r="C67" s="5"/>
      <c r="D67" s="5"/>
      <c r="E67" s="5"/>
      <c r="F67" s="5"/>
      <c r="G67" s="5"/>
      <c r="H67" s="5"/>
    </row>
    <row r="68" spans="1:10" ht="15.75" thickBot="1">
      <c r="B68" s="81"/>
      <c r="C68" s="81"/>
      <c r="D68" s="81"/>
      <c r="E68" s="81"/>
      <c r="F68" s="81"/>
      <c r="G68" s="81"/>
      <c r="H68" s="81"/>
    </row>
    <row r="69" spans="1:10" ht="15.75">
      <c r="A69" s="444" t="s">
        <v>536</v>
      </c>
      <c r="B69" s="445"/>
      <c r="C69" s="215"/>
      <c r="D69" s="215"/>
      <c r="E69" s="215"/>
      <c r="F69" s="215"/>
      <c r="G69" s="215"/>
      <c r="H69" s="215"/>
      <c r="I69" s="54"/>
      <c r="J69" s="49" t="s">
        <v>476</v>
      </c>
    </row>
    <row r="70" spans="1:10" ht="15.75">
      <c r="A70" s="48" t="s">
        <v>537</v>
      </c>
      <c r="B70" s="52"/>
      <c r="C70" s="53"/>
      <c r="D70" s="53"/>
      <c r="E70" s="53"/>
      <c r="F70" s="53"/>
      <c r="G70" s="53"/>
      <c r="H70" s="53"/>
      <c r="I70" s="54"/>
      <c r="J70" s="49" t="s">
        <v>3393</v>
      </c>
    </row>
    <row r="71" spans="1:10" ht="15.7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75" thickBot="1">
      <c r="A75" s="448"/>
      <c r="B75" s="266" t="s">
        <v>545</v>
      </c>
      <c r="C75" s="55" t="s">
        <v>546</v>
      </c>
      <c r="D75" s="55" t="s">
        <v>547</v>
      </c>
      <c r="E75" s="437" t="s">
        <v>548</v>
      </c>
      <c r="F75" s="438"/>
      <c r="G75" s="437" t="s">
        <v>486</v>
      </c>
      <c r="H75" s="435"/>
      <c r="I75" s="435"/>
      <c r="J75" s="436"/>
    </row>
    <row r="76" spans="1:10" ht="15.7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34" t="s">
        <v>611</v>
      </c>
      <c r="B410" s="434"/>
      <c r="C410" s="434"/>
      <c r="D410" s="434"/>
      <c r="E410" s="434"/>
      <c r="F410" s="434"/>
      <c r="G410" s="434"/>
      <c r="H410" s="217"/>
      <c r="I410" s="217"/>
      <c r="J410" s="217"/>
      <c r="K410" s="217"/>
      <c r="L410" s="217"/>
      <c r="M410" s="49" t="s">
        <v>476</v>
      </c>
    </row>
    <row r="411" spans="1:13" ht="15.7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8.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c r="A415" s="227"/>
      <c r="B415" s="428" t="s">
        <v>486</v>
      </c>
      <c r="C415" s="428"/>
      <c r="D415" s="429"/>
      <c r="E415" s="427" t="s">
        <v>619</v>
      </c>
      <c r="F415" s="428"/>
      <c r="G415" s="429"/>
      <c r="H415" s="427" t="s">
        <v>486</v>
      </c>
      <c r="I415" s="435"/>
      <c r="J415" s="435"/>
      <c r="K415" s="435"/>
      <c r="L415" s="435"/>
      <c r="M415" s="436"/>
    </row>
    <row r="416" spans="1:13" ht="15.7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c r="A472" s="426"/>
      <c r="B472" s="427" t="s">
        <v>3121</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3121</v>
      </c>
      <c r="X472" s="428"/>
      <c r="Y472" s="428"/>
      <c r="Z472" s="428"/>
      <c r="AA472" s="428"/>
      <c r="AB472" s="428"/>
      <c r="AC472" s="429"/>
      <c r="AD472" s="264"/>
      <c r="AE472" s="264"/>
      <c r="AF472" s="418" t="s">
        <v>699</v>
      </c>
      <c r="AG472" s="419"/>
      <c r="AH472" s="240" t="s">
        <v>619</v>
      </c>
      <c r="AI472" s="265" t="s">
        <v>3121</v>
      </c>
      <c r="AJ472" s="241" t="s">
        <v>3121</v>
      </c>
    </row>
    <row r="473" spans="1:36" ht="15.7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720</v>
      </c>
      <c r="B514" s="217"/>
      <c r="C514" s="217"/>
      <c r="D514" s="217"/>
      <c r="E514" s="217"/>
      <c r="F514" s="218"/>
      <c r="G514" s="49" t="s">
        <v>476</v>
      </c>
    </row>
    <row r="515" spans="1:7" ht="15.7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75" thickBot="1">
      <c r="A519" s="310" t="s">
        <v>723</v>
      </c>
      <c r="B519" s="428" t="s">
        <v>486</v>
      </c>
      <c r="C519" s="428"/>
      <c r="D519" s="428"/>
      <c r="E519" s="428"/>
      <c r="F519" s="428"/>
      <c r="G519" s="429"/>
    </row>
    <row r="520" spans="1:7" ht="15.7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7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766</v>
      </c>
      <c r="B601" s="217"/>
      <c r="C601" s="217"/>
      <c r="D601" s="217"/>
      <c r="E601" s="217"/>
      <c r="F601" s="217"/>
      <c r="G601" s="49" t="s">
        <v>476</v>
      </c>
    </row>
    <row r="602" spans="1:7" ht="15.7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75" thickBot="1">
      <c r="A606" s="421"/>
      <c r="B606" s="422" t="s">
        <v>486</v>
      </c>
      <c r="C606" s="423"/>
      <c r="D606" s="423"/>
      <c r="E606" s="423"/>
      <c r="F606" s="423"/>
      <c r="G606" s="424"/>
    </row>
    <row r="607" spans="1:7" ht="15.7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30" t="s">
        <v>793</v>
      </c>
      <c r="B633" s="430"/>
      <c r="C633" s="217"/>
      <c r="D633" s="217"/>
      <c r="E633" s="217"/>
      <c r="F633" s="217"/>
      <c r="G633" s="217"/>
      <c r="H633" s="49" t="s">
        <v>476</v>
      </c>
    </row>
    <row r="634" spans="1:8" ht="15.7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75" thickBot="1">
      <c r="A638" s="414"/>
      <c r="B638" s="415" t="s">
        <v>486</v>
      </c>
      <c r="C638" s="416"/>
      <c r="D638" s="416"/>
      <c r="E638" s="416"/>
      <c r="F638" s="416"/>
      <c r="G638" s="416"/>
      <c r="H638" s="417"/>
    </row>
    <row r="639" spans="1:8" ht="15.7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815</v>
      </c>
      <c r="B664" s="75" t="s">
        <v>816</v>
      </c>
      <c r="C664" s="75" t="s">
        <v>817</v>
      </c>
      <c r="D664" s="75" t="s">
        <v>818</v>
      </c>
      <c r="E664" s="75" t="s">
        <v>819</v>
      </c>
      <c r="F664" s="75" t="s">
        <v>483</v>
      </c>
      <c r="G664" s="75" t="s">
        <v>484</v>
      </c>
      <c r="H664" s="75" t="s">
        <v>820</v>
      </c>
    </row>
    <row r="665" spans="1:8">
      <c r="A665" s="210" t="s">
        <v>3649</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3652</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3651</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3653</v>
      </c>
      <c r="B698" s="5"/>
      <c r="C698" s="5"/>
      <c r="D698" s="5"/>
      <c r="E698" s="5"/>
      <c r="F698" s="5"/>
      <c r="G698" s="5"/>
      <c r="H698" s="5"/>
      <c r="I698" s="5"/>
      <c r="K698" s="1"/>
      <c r="L698" s="1"/>
      <c r="M698" s="1"/>
      <c r="N698" s="1"/>
    </row>
    <row r="699" spans="1:28" ht="15.7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3650</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3654</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3650</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3.7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9.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6.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6.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9.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9.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9.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9.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9.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9.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9.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9.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9.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9.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9.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6.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9.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9.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9.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75" thickBot="1">
      <c r="A57" t="s">
        <v>153</v>
      </c>
    </row>
    <row r="58" spans="1:5" ht="15.7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75" thickBot="1">
      <c r="A95">
        <v>8.0274920000000005</v>
      </c>
      <c r="B95" t="s">
        <v>362</v>
      </c>
      <c r="E95" t="s">
        <v>371</v>
      </c>
      <c r="J95" s="11"/>
    </row>
    <row r="96" spans="1:37" ht="15.7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75" thickBot="1">
      <c r="A106">
        <f>1/A105</f>
        <v>139.56043956043956</v>
      </c>
      <c r="B106" t="s">
        <v>378</v>
      </c>
    </row>
    <row r="107" spans="1:5" ht="15.75" thickBot="1">
      <c r="A107" s="12">
        <f>(A106-A103)/A103</f>
        <v>0.53846153846153832</v>
      </c>
      <c r="B107" t="s">
        <v>380</v>
      </c>
    </row>
    <row r="108" spans="1:5">
      <c r="A108" s="15"/>
    </row>
    <row r="109" spans="1:5">
      <c r="A109" s="465" t="s">
        <v>162</v>
      </c>
      <c r="B109" s="465"/>
      <c r="C109" s="465"/>
      <c r="D109" s="465"/>
      <c r="E109" s="465"/>
    </row>
    <row r="110" spans="1:5" ht="15.75" thickBot="1"/>
    <row r="111" spans="1:5" ht="15.7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75" thickBot="1">
      <c r="A121">
        <f>1/A120</f>
        <v>2.9367469879518069</v>
      </c>
      <c r="B121" t="s">
        <v>378</v>
      </c>
    </row>
    <row r="122" spans="1:12" ht="15.7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75" thickBot="1">
      <c r="A130">
        <f>1/A129</f>
        <v>0.93457943925233644</v>
      </c>
      <c r="B130" t="s">
        <v>388</v>
      </c>
      <c r="F130" s="18"/>
      <c r="K130" s="11"/>
      <c r="L130" s="11"/>
    </row>
    <row r="131" spans="1:12" ht="15.7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ht="15.75">
      <c r="A136" s="21"/>
      <c r="B136" s="462" t="s">
        <v>401</v>
      </c>
      <c r="C136" s="463"/>
      <c r="D136" s="463"/>
      <c r="E136" s="464"/>
      <c r="F136" s="20"/>
      <c r="G136" s="20"/>
    </row>
    <row r="137" spans="1:12" ht="15.75">
      <c r="A137" s="22"/>
      <c r="B137" s="462" t="s">
        <v>402</v>
      </c>
      <c r="C137" s="464"/>
      <c r="D137" s="462" t="s">
        <v>403</v>
      </c>
      <c r="E137" s="464"/>
      <c r="F137" s="20"/>
      <c r="G137" s="20"/>
    </row>
    <row r="138" spans="1:12" ht="15.75">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75" thickBot="1">
      <c r="A166" t="s">
        <v>166</v>
      </c>
      <c r="B166" s="13">
        <v>0.4</v>
      </c>
    </row>
    <row r="167" spans="1:7" ht="15.75" thickBot="1">
      <c r="A167" t="s">
        <v>167</v>
      </c>
      <c r="B167" s="37">
        <f>(1+B166)^(1/(2020-2010))-1</f>
        <v>3.4219694129380196E-2</v>
      </c>
    </row>
    <row r="168" spans="1:7">
      <c r="B168" s="38"/>
    </row>
    <row r="169" spans="1:7">
      <c r="A169" s="465" t="s">
        <v>390</v>
      </c>
      <c r="B169" s="465"/>
    </row>
    <row r="170" spans="1:7">
      <c r="A170" t="s">
        <v>391</v>
      </c>
      <c r="B170" s="39">
        <v>972.7</v>
      </c>
    </row>
    <row r="171" spans="1:7" ht="15.75" thickBot="1">
      <c r="A171" t="s">
        <v>392</v>
      </c>
      <c r="B171" s="40">
        <f>400.9+53.5+276.5+255.7+63.5+462.5+B170+975.4+227.6+436.5</f>
        <v>4124.8</v>
      </c>
    </row>
    <row r="172" spans="1:7" ht="15.75" thickBot="1">
      <c r="A172" t="s">
        <v>393</v>
      </c>
      <c r="B172" s="37">
        <f>B170/B171</f>
        <v>0.23581749418153608</v>
      </c>
    </row>
    <row r="173" spans="1:7">
      <c r="B173" s="38"/>
    </row>
    <row r="174" spans="1:7">
      <c r="A174" s="465" t="s">
        <v>172</v>
      </c>
      <c r="B174" s="465"/>
      <c r="C174" s="465"/>
      <c r="D174" s="465"/>
      <c r="E174" s="465"/>
    </row>
    <row r="175" spans="1:7" ht="15.75" thickBot="1">
      <c r="A175" t="s">
        <v>399</v>
      </c>
      <c r="B175" s="38">
        <v>0.1246</v>
      </c>
    </row>
    <row r="176" spans="1:7" ht="15.75" thickBot="1">
      <c r="A176" t="s">
        <v>395</v>
      </c>
      <c r="B176" s="37">
        <f>1-B175</f>
        <v>0.87539999999999996</v>
      </c>
    </row>
    <row r="178" spans="1:5">
      <c r="A178" s="465" t="s">
        <v>168</v>
      </c>
      <c r="B178" s="465"/>
      <c r="C178" s="465"/>
      <c r="D178" s="465"/>
      <c r="E178" s="465"/>
    </row>
    <row r="179" spans="1:5">
      <c r="A179" t="s">
        <v>397</v>
      </c>
      <c r="B179">
        <v>197000</v>
      </c>
    </row>
    <row r="180" spans="1:5" ht="15.75" thickBot="1">
      <c r="A180" t="s">
        <v>398</v>
      </c>
      <c r="B180">
        <v>175000</v>
      </c>
    </row>
    <row r="181" spans="1:5" ht="15.7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75" thickBot="1">
      <c r="A188" t="s">
        <v>2253</v>
      </c>
      <c r="B188" s="11">
        <f>(1-B185)^B186</f>
        <v>0.44858421050781644</v>
      </c>
    </row>
    <row r="189" spans="1:5" ht="15.7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75" thickBot="1">
      <c r="A196" t="s">
        <v>180</v>
      </c>
      <c r="B196" s="17">
        <f>B195*B194</f>
        <v>6800000</v>
      </c>
    </row>
    <row r="197" spans="1:9" ht="15.7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7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2996</v>
      </c>
      <c r="B206" s="12">
        <v>-0.33</v>
      </c>
    </row>
    <row r="207" spans="1:9" ht="15.7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7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2996</v>
      </c>
      <c r="B214" s="12">
        <f>SUM(G213:H213)/SUM(G211:H211)</f>
        <v>-0.27659574468085107</v>
      </c>
    </row>
    <row r="215" spans="1:9" ht="15.7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75" thickBot="1">
      <c r="A221" s="42" t="s">
        <v>2995</v>
      </c>
      <c r="B221">
        <f>B220-B219</f>
        <v>-25</v>
      </c>
      <c r="C221">
        <f t="shared" ref="C221:E221" si="9">C220-C219</f>
        <v>1</v>
      </c>
      <c r="D221">
        <f t="shared" si="9"/>
        <v>0</v>
      </c>
      <c r="E221">
        <f t="shared" si="9"/>
        <v>17</v>
      </c>
    </row>
    <row r="222" spans="1:9" ht="15.7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2025-03-19T21:15:14Z</dcterms:modified>
</cp:coreProperties>
</file>